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75" windowHeight="11190" firstSheet="17" activeTab="21"/>
  </bookViews>
  <sheets>
    <sheet name="cover" sheetId="1" r:id="rId1"/>
    <sheet name="CPI_new" sheetId="2" r:id="rId2"/>
    <sheet name="CPI_Y-O-Y " sheetId="3" r:id="rId3"/>
    <sheet name="CPI_Nep &amp; Ind." sheetId="4" r:id="rId4"/>
    <sheet name="WPI " sheetId="5" r:id="rId5"/>
    <sheet name="WPI YOY" sheetId="6" r:id="rId6"/>
    <sheet name="NSWI 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Customwise Trade" sheetId="15" r:id="rId15"/>
    <sheet name="M_India$" sheetId="16" r:id="rId16"/>
    <sheet name="X&amp;MPrice Index &amp;TOT" sheetId="17" r:id="rId17"/>
    <sheet name="BOP" sheetId="18" r:id="rId18"/>
    <sheet name="ReserveRs" sheetId="19" r:id="rId19"/>
    <sheet name="Reserves $" sheetId="20" r:id="rId20"/>
    <sheet name="Ex Rate" sheetId="21" r:id="rId21"/>
    <sheet name="GBO " sheetId="22" r:id="rId22"/>
    <sheet name="Revenue" sheetId="23" r:id="rId23"/>
    <sheet name="ODD" sheetId="24" r:id="rId24"/>
    <sheet name="MS" sheetId="25" r:id="rId25"/>
    <sheet name="CBS " sheetId="26" r:id="rId26"/>
    <sheet name="ODCS " sheetId="27" r:id="rId27"/>
    <sheet name="CALCB (2)" sheetId="28" r:id="rId28"/>
    <sheet name="CALDB (2)" sheetId="29" r:id="rId29"/>
    <sheet name="CALFC (2)" sheetId="30" r:id="rId30"/>
    <sheet name="Deposits (2)" sheetId="31" r:id="rId31"/>
    <sheet name="Sect credit (2)" sheetId="32" r:id="rId32"/>
    <sheet name="Secu Credit (2)" sheetId="33" r:id="rId33"/>
    <sheet name="Loan to Gov Ent (2)" sheetId="34" r:id="rId34"/>
    <sheet name="Monetary Operations" sheetId="35" r:id="rId35"/>
    <sheet name="Purchase &amp; Sale of FC" sheetId="36" r:id="rId36"/>
    <sheet name="Inter_Bank" sheetId="37" r:id="rId37"/>
    <sheet name="Int Rate" sheetId="38" r:id="rId38"/>
    <sheet name="TBs 91_364" sheetId="39" r:id="rId39"/>
    <sheet name="Stock Mkt Indicator" sheetId="40" r:id="rId40"/>
    <sheet name="Issue Approval" sheetId="41" r:id="rId41"/>
    <sheet name="Listed Co" sheetId="42" r:id="rId42"/>
    <sheet name="Share Mkt Acti" sheetId="43" r:id="rId43"/>
    <sheet name="Turnover Detail" sheetId="44" r:id="rId44"/>
    <sheet name="Securities List" sheetId="45" r:id="rId45"/>
  </sheets>
  <externalReferences>
    <externalReference r:id="rId48"/>
  </externalReferences>
  <definedNames>
    <definedName name="a" localSheetId="23">#REF!</definedName>
    <definedName name="a" localSheetId="22">#REF!</definedName>
    <definedName name="a" localSheetId="16">#REF!</definedName>
    <definedName name="a">#REF!</definedName>
    <definedName name="b" localSheetId="16">#REF!</definedName>
    <definedName name="b">#REF!</definedName>
    <definedName name="manoj" localSheetId="23">#REF!</definedName>
    <definedName name="manoj" localSheetId="22">#REF!</definedName>
    <definedName name="manoj" localSheetId="16">#REF!</definedName>
    <definedName name="manoj">#REF!</definedName>
    <definedName name="_xlnm.Print_Area" localSheetId="17">'BOP'!$A$1:$L$68</definedName>
    <definedName name="_xlnm.Print_Area" localSheetId="0">'cover'!$A$1:$H$56</definedName>
    <definedName name="_xlnm.Print_Area" localSheetId="14">'Customwise Trade'!$B$1:$H$19</definedName>
    <definedName name="_xlnm.Print_Area" localSheetId="7">'Direction'!$B$1:$I$59</definedName>
    <definedName name="_xlnm.Print_Area" localSheetId="20">'Ex Rate'!$B$1:$M$76</definedName>
    <definedName name="_xlnm.Print_Area" localSheetId="21">'GBO '!$A$1:$H$58</definedName>
    <definedName name="_xlnm.Print_Area" localSheetId="36">'Inter_Bank'!$A$1:$I$43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23">'ODD'!$A$1:$H$40</definedName>
    <definedName name="_xlnm.Print_Area" localSheetId="18">'ReserveRs'!$B$1:$I$50</definedName>
    <definedName name="_xlnm.Print_Area" localSheetId="19">'Reserves $'!$B$2:$I$50</definedName>
    <definedName name="_xlnm.Print_Area" localSheetId="44">'Securities List'!$A$1:$J$27</definedName>
    <definedName name="_xlnm.Print_Area" localSheetId="42">'Share Mkt Acti'!$A$1:$J$22</definedName>
    <definedName name="_xlnm.Print_Area" localSheetId="39">'Stock Mkt Indicator'!$A$1:$F$25</definedName>
    <definedName name="_xlnm.Print_Area" localSheetId="16">'X&amp;MPrice Index &amp;TOT'!$A$1:$S$20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fullCalcOnLoad="1"/>
</workbook>
</file>

<file path=xl/sharedStrings.xml><?xml version="1.0" encoding="utf-8"?>
<sst xmlns="http://schemas.openxmlformats.org/spreadsheetml/2006/main" count="2574" uniqueCount="1288">
  <si>
    <t xml:space="preserve">Current Macroeconomic and Financial Situation 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</si>
  <si>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</si>
  <si>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</si>
  <si>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</si>
  <si>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</si>
  <si>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</si>
  <si>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</si>
  <si>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</si>
  <si>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</si>
  <si>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</si>
  <si>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</si>
  <si>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</si>
  <si>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</si>
  <si>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</si>
  <si>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</si>
  <si>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</si>
  <si>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</si>
  <si>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</si>
  <si>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</si>
  <si>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Export Unit Value Price Index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</si>
  <si>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</si>
  <si>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</si>
  <si>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</si>
  <si>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</si>
  <si>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</si>
  <si>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</si>
  <si>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</si>
  <si>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</si>
  <si>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</si>
  <si>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</si>
  <si>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</si>
  <si>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</si>
  <si>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</si>
  <si>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</si>
  <si>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</si>
  <si>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</si>
  <si>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</si>
  <si>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</si>
  <si>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</si>
  <si>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</si>
  <si>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</si>
  <si>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</si>
  <si>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</si>
  <si>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</si>
  <si>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</si>
  <si>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</si>
  <si>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</si>
  <si>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</si>
  <si>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</si>
  <si>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</si>
  <si>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</si>
  <si>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</si>
  <si>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</si>
  <si>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</si>
  <si>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2013/14</t>
  </si>
  <si>
    <t>2014/15</t>
  </si>
  <si>
    <t>2015/16</t>
  </si>
  <si>
    <t>Amount (Rs. in million)</t>
  </si>
  <si>
    <t>2015/16P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</si>
  <si>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</si>
  <si>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</si>
  <si>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</si>
  <si>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</si>
  <si>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</si>
  <si>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</si>
  <si>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</si>
  <si>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</si>
  <si>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</si>
  <si>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</si>
  <si>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</si>
  <si>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</si>
  <si>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</si>
  <si>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</si>
  <si>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</si>
  <si>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(Rs. in million)</t>
  </si>
  <si>
    <t>No.</t>
  </si>
  <si>
    <t xml:space="preserve"> Name of Bonds/Ownership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</si>
  <si>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</si>
  <si>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</si>
  <si>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</si>
  <si>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</si>
  <si>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</si>
  <si>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</si>
  <si>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</si>
  <si>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</si>
  <si>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</si>
  <si>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</si>
  <si>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</si>
  <si>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</si>
  <si>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</si>
  <si>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</si>
  <si>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</si>
  <si>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</si>
  <si>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Customs Wise Trade</t>
  </si>
  <si>
    <t>Table 24</t>
  </si>
  <si>
    <r>
      <t>(</t>
    </r>
    <r>
      <rPr>
        <b/>
        <i/>
        <sz val="9"/>
        <rFont val="Times New Roman"/>
        <family val="1"/>
      </rPr>
      <t>On Cash Basis)</t>
    </r>
  </si>
  <si>
    <t xml:space="preserve"> (Rs. in million)</t>
  </si>
  <si>
    <t>Heads</t>
  </si>
  <si>
    <t>Amount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</si>
  <si>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</si>
  <si>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</si>
  <si>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</si>
  <si>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</si>
  <si>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</si>
  <si>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</si>
  <si>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</si>
  <si>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</si>
  <si>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</si>
  <si>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</si>
  <si>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</si>
  <si>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</si>
  <si>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</si>
  <si>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</si>
  <si>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</si>
  <si>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</si>
  <si>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</si>
  <si>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</si>
  <si>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</si>
  <si>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</si>
  <si>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</si>
  <si>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</si>
  <si>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</si>
  <si>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</si>
  <si>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</si>
  <si>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</si>
  <si>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</si>
  <si>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</si>
  <si>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</si>
  <si>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</si>
  <si>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</si>
  <si>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</si>
  <si>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</si>
  <si>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</si>
  <si>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</si>
  <si>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</si>
  <si>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</si>
  <si>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>Miscellaneous Items:</t>
  </si>
  <si>
    <t>Foreign Grants received</t>
  </si>
  <si>
    <t>Foreign Loans received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</si>
  <si>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</si>
  <si>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</si>
  <si>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</si>
  <si>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>-</t>
  </si>
  <si>
    <t>Table 25</t>
  </si>
  <si>
    <t>Table 26</t>
  </si>
  <si>
    <t>Table 1</t>
  </si>
  <si>
    <t>(2014/15=100)</t>
  </si>
  <si>
    <t>Groups &amp; Sub-Groups</t>
  </si>
  <si>
    <t>Weight %</t>
  </si>
  <si>
    <t>Percentage Change</t>
  </si>
  <si>
    <t>Nov/Dec</t>
  </si>
  <si>
    <t>Oct/Nov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</si>
  <si>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</si>
  <si>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</si>
  <si>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</si>
  <si>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</si>
  <si>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</si>
  <si>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</si>
  <si>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</si>
  <si>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</si>
  <si>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</si>
  <si>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</si>
  <si>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</si>
  <si>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</si>
  <si>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</si>
  <si>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</si>
  <si>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</si>
  <si>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</si>
  <si>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</si>
  <si>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</si>
  <si>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</si>
  <si>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</si>
  <si>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</si>
  <si>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</si>
  <si>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</si>
  <si>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</si>
  <si>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</si>
  <si>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</si>
  <si>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</si>
  <si>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</si>
  <si>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</si>
  <si>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</si>
  <si>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</si>
  <si>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</si>
  <si>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</si>
  <si>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</si>
  <si>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</si>
  <si>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</si>
  <si>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</si>
  <si>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</si>
  <si>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</si>
  <si>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</si>
  <si>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</si>
  <si>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</si>
  <si>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</si>
  <si>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</si>
  <si>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</si>
  <si>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</si>
  <si>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</si>
  <si>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</si>
  <si>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</si>
  <si>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</si>
  <si>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</si>
  <si>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</si>
  <si>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</si>
  <si>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</si>
  <si>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</si>
  <si>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 xml:space="preserve">** Geometric Average </t>
  </si>
  <si>
    <t>Table 3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</si>
  <si>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</si>
  <si>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</si>
  <si>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</si>
  <si>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</si>
  <si>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</si>
  <si>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</si>
  <si>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</si>
  <si>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</si>
  <si>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</si>
  <si>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</si>
  <si>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National Wholesale Price Index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</si>
  <si>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</si>
  <si>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</si>
  <si>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</si>
  <si>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</si>
  <si>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</si>
  <si>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</si>
  <si>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</si>
  <si>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</si>
  <si>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</si>
  <si>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</si>
  <si>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</si>
  <si>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</si>
  <si>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</si>
  <si>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</si>
  <si>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</si>
  <si>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</si>
  <si>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</si>
  <si>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</si>
  <si>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</si>
  <si>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</si>
  <si>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</si>
  <si>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Table 5</t>
  </si>
  <si>
    <t>(1999/00 = 100)</t>
  </si>
  <si>
    <t>Mid-Months</t>
  </si>
  <si>
    <t xml:space="preserve">     2005/06P</t>
  </si>
  <si>
    <t>INDEX</t>
  </si>
  <si>
    <t>%CHANGES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</si>
  <si>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</si>
  <si>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</si>
  <si>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</si>
  <si>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</si>
  <si>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</si>
  <si>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</si>
  <si>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</si>
  <si>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</si>
  <si>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</si>
  <si>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</si>
  <si>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</si>
  <si>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</si>
  <si>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</si>
  <si>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</si>
  <si>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</si>
  <si>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</si>
  <si>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</si>
  <si>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</si>
  <si>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</si>
  <si>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</si>
  <si>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</si>
  <si>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</si>
  <si>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</si>
  <si>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</si>
  <si>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</si>
  <si>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</si>
  <si>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</si>
  <si>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</si>
  <si>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</si>
  <si>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</si>
  <si>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Monetary Aggregates</t>
  </si>
  <si>
    <t xml:space="preserve">Jul </t>
  </si>
  <si>
    <t>Jul (p)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</si>
  <si>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</si>
  <si>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</si>
  <si>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</si>
  <si>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</si>
  <si>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</si>
  <si>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</si>
  <si>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</si>
  <si>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</si>
  <si>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</si>
  <si>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</si>
  <si>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</si>
  <si>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</si>
  <si>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</si>
  <si>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</si>
  <si>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</si>
  <si>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</si>
  <si>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</si>
  <si>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</si>
  <si>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</si>
  <si>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</si>
  <si>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</si>
  <si>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</si>
  <si>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</si>
  <si>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</si>
  <si>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</si>
  <si>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</si>
  <si>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</si>
  <si>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</si>
  <si>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</si>
  <si>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</si>
  <si>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</si>
  <si>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</si>
  <si>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</si>
  <si>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</si>
  <si>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</si>
  <si>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</si>
  <si>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</si>
  <si>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</si>
  <si>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</si>
  <si>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</si>
  <si>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</si>
  <si>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</si>
  <si>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</si>
  <si>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</si>
  <si>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</si>
  <si>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</si>
  <si>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</si>
  <si>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</si>
  <si>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</si>
  <si>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</si>
  <si>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</si>
  <si>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</si>
  <si>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</si>
  <si>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</si>
  <si>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</si>
  <si>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</si>
  <si>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</si>
  <si>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</si>
  <si>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</si>
  <si>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</si>
  <si>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</si>
  <si>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</si>
  <si>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</si>
  <si>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</si>
  <si>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</si>
  <si>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</si>
  <si>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</si>
  <si>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</si>
  <si>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</si>
  <si>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</si>
  <si>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</si>
  <si>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</si>
  <si>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</si>
  <si>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</si>
  <si>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</si>
  <si>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</si>
  <si>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</si>
  <si>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</si>
  <si>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</si>
  <si>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</si>
  <si>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</si>
  <si>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</si>
  <si>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</si>
  <si>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</si>
  <si>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</si>
  <si>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</si>
  <si>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</si>
  <si>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</si>
  <si>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</si>
  <si>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</si>
  <si>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</si>
  <si>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</si>
  <si>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</si>
  <si>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</si>
  <si>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</si>
  <si>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</si>
  <si>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</si>
  <si>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</si>
  <si>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</si>
  <si>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</si>
  <si>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</si>
  <si>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</si>
  <si>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</si>
  <si>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</si>
  <si>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</si>
  <si>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</si>
  <si>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</si>
  <si>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</si>
  <si>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</si>
  <si>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</si>
  <si>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</si>
  <si>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   5.2 Balance with Nepal Rastra Bank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</si>
  <si>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</si>
  <si>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</si>
  <si>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</si>
  <si>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</si>
  <si>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</si>
  <si>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</si>
  <si>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</si>
  <si>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</si>
  <si>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</si>
  <si>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</si>
  <si>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</si>
  <si>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</si>
  <si>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</si>
  <si>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</si>
  <si>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</si>
  <si>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</si>
  <si>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</si>
  <si>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</si>
  <si>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</si>
  <si>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</si>
  <si>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</si>
  <si>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</si>
  <si>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</si>
  <si>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</si>
  <si>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</si>
  <si>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</si>
  <si>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</si>
  <si>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</si>
  <si>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</si>
  <si>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</si>
  <si>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</si>
  <si>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</si>
  <si>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</si>
  <si>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</si>
  <si>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</si>
  <si>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</si>
  <si>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</si>
  <si>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</si>
  <si>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</si>
  <si>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</si>
  <si>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</si>
  <si>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</si>
  <si>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</si>
  <si>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</si>
  <si>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</si>
  <si>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</si>
  <si>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</si>
  <si>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</si>
  <si>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</si>
  <si>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</si>
  <si>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</si>
  <si>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</si>
  <si>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</si>
  <si>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</si>
  <si>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</si>
  <si>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</si>
  <si>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</si>
  <si>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</si>
  <si>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</si>
  <si>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</si>
  <si>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</si>
  <si>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</si>
  <si>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</si>
  <si>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</si>
  <si>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</si>
  <si>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</si>
  <si>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</si>
  <si>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</si>
  <si>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</si>
  <si>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</si>
  <si>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</si>
  <si>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</si>
  <si>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</si>
  <si>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</si>
  <si>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</si>
  <si>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</si>
  <si>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</si>
  <si>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</si>
  <si>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</si>
  <si>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</si>
  <si>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</si>
  <si>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</si>
  <si>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</si>
  <si>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</si>
  <si>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</si>
  <si>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</si>
  <si>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</si>
  <si>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</si>
  <si>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</si>
  <si>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</si>
  <si>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</si>
  <si>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</si>
  <si>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</si>
  <si>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</si>
  <si>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</si>
  <si>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</si>
  <si>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</si>
  <si>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</si>
  <si>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</si>
  <si>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</si>
  <si>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</si>
  <si>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</si>
  <si>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</si>
  <si>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</si>
  <si>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</si>
  <si>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</si>
  <si>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</si>
  <si>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</si>
  <si>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</si>
  <si>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</si>
  <si>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</si>
  <si>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</si>
  <si>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</si>
  <si>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</si>
  <si>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</si>
  <si>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</si>
  <si>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</si>
  <si>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</si>
  <si>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</si>
  <si>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</si>
  <si>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</si>
  <si>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</si>
  <si>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</si>
  <si>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</si>
  <si>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</si>
  <si>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</si>
  <si>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</si>
  <si>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</si>
  <si>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</si>
  <si>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</si>
  <si>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</si>
  <si>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</si>
  <si>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</si>
  <si>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</si>
  <si>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</si>
  <si>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</si>
  <si>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</si>
  <si>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</si>
  <si>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</si>
  <si>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</si>
  <si>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</si>
  <si>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</si>
  <si>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</si>
  <si>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</si>
  <si>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</si>
  <si>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</si>
  <si>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</si>
  <si>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</si>
  <si>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</si>
  <si>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</si>
  <si>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</si>
  <si>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</si>
  <si>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</si>
  <si>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</si>
  <si>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</si>
  <si>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</si>
  <si>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</si>
  <si>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</si>
  <si>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</si>
  <si>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</si>
  <si>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</si>
  <si>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</si>
  <si>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</si>
  <si>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</si>
  <si>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</si>
  <si>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</si>
  <si>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</si>
  <si>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</si>
  <si>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</si>
  <si>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</si>
  <si>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</si>
  <si>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</si>
  <si>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</si>
  <si>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</si>
  <si>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</si>
  <si>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</si>
  <si>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</si>
  <si>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</si>
  <si>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</si>
  <si>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</si>
  <si>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</si>
  <si>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</si>
  <si>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</si>
  <si>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</si>
  <si>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</si>
  <si>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29</t>
  </si>
  <si>
    <t>Table 30</t>
  </si>
  <si>
    <t>Table 31</t>
  </si>
  <si>
    <t>Table 32</t>
  </si>
  <si>
    <t>Table 33</t>
  </si>
  <si>
    <t>Table 34</t>
  </si>
  <si>
    <t>Table 35</t>
  </si>
  <si>
    <t>Table 36</t>
  </si>
  <si>
    <t>2011/12</t>
  </si>
  <si>
    <t>2012/13</t>
  </si>
  <si>
    <t>2003/04</t>
  </si>
  <si>
    <t>Jan</t>
  </si>
  <si>
    <t>2010/11</t>
  </si>
  <si>
    <t>2009/10</t>
  </si>
  <si>
    <t>2008/09</t>
  </si>
  <si>
    <t>2007/08</t>
  </si>
  <si>
    <t>2006/07</t>
  </si>
  <si>
    <r>
      <t>Annual</t>
    </r>
    <r>
      <rPr>
        <b/>
        <vertAlign val="superscript"/>
        <sz val="10"/>
        <rFont val="Times New Roman"/>
        <family val="1"/>
      </rPr>
      <t xml:space="preserve">R </t>
    </r>
  </si>
  <si>
    <t>R: Second Revised</t>
  </si>
  <si>
    <t xml:space="preserve"> P :  Provisional</t>
  </si>
  <si>
    <t>Table 27</t>
  </si>
  <si>
    <t>Table 28</t>
  </si>
  <si>
    <t>(Based on the Six Months' Data of 2015/16)</t>
  </si>
  <si>
    <t>Mid-Jan 2016</t>
  </si>
  <si>
    <t>Six Months</t>
  </si>
  <si>
    <t>Percent Change During Six  Months</t>
  </si>
  <si>
    <t>Growth Rate During Six Months</t>
  </si>
  <si>
    <t>Composition During Six Months</t>
  </si>
  <si>
    <t>Mid-Jan</t>
  </si>
  <si>
    <t>Amount Change      Jul-Jan</t>
  </si>
  <si>
    <t>Dec/Jan</t>
  </si>
  <si>
    <t>2014/2015</t>
  </si>
  <si>
    <t>2013/2014</t>
  </si>
  <si>
    <t>Note: Some adjustment has been done on Agricultural commodities to make annual average 100</t>
  </si>
  <si>
    <t>* Revised</t>
  </si>
  <si>
    <t>R = Revised</t>
  </si>
  <si>
    <t>P = Provisional</t>
  </si>
  <si>
    <t>Sep./Oct.</t>
  </si>
  <si>
    <t>Aug./Sep.</t>
  </si>
  <si>
    <t>Jul./Aug.</t>
  </si>
  <si>
    <t>Jun/July</t>
  </si>
  <si>
    <t>May/Jun</t>
  </si>
  <si>
    <t>Apr/may</t>
  </si>
  <si>
    <t>Mar/Apr</t>
  </si>
  <si>
    <t>Feb/Mar</t>
  </si>
  <si>
    <t>Jan/Feb</t>
  </si>
  <si>
    <t>Groups and Sub-groups</t>
  </si>
  <si>
    <t>Mid-January, 2016 (Paush, 2072)</t>
  </si>
  <si>
    <t>Mid-January 2016 (Paush, 2072)</t>
  </si>
  <si>
    <t>Table - 6</t>
  </si>
  <si>
    <r>
      <t xml:space="preserve">2015/2016 </t>
    </r>
    <r>
      <rPr>
        <b/>
        <sz val="10"/>
        <color indexed="8"/>
        <rFont val="Times New Roman"/>
        <family val="1"/>
      </rPr>
      <t>P</t>
    </r>
  </si>
  <si>
    <t>Table - 4</t>
  </si>
  <si>
    <t>Changes during six months</t>
  </si>
  <si>
    <t>Jan(e)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</si>
  <si>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loss of  Rs. </t>
    </r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</si>
  <si>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</t>
    </r>
  </si>
  <si>
    <t xml:space="preserve">Changes during six months </t>
  </si>
  <si>
    <t>Particulars</t>
  </si>
  <si>
    <t>Mid-January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</si>
  <si>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</si>
  <si>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</si>
  <si>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</si>
  <si>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</si>
  <si>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</si>
  <si>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</si>
  <si>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</si>
  <si>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</si>
  <si>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</si>
  <si>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</si>
  <si>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</si>
  <si>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</si>
  <si>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</si>
  <si>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</si>
  <si>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</si>
  <si>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</si>
  <si>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</si>
  <si>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</si>
  <si>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</si>
  <si>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</si>
  <si>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</si>
  <si>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Revised GDP of 2013 and 2014; preliminary estimates of GDP for 2015 by Central Bureau of Statistics. All figures are at Producer's Prices. </t>
  </si>
  <si>
    <t>GDP at Current Price ( Rs. million)</t>
  </si>
  <si>
    <t>Table 20</t>
  </si>
  <si>
    <t>(Mid-July 2015 to Mid-January 2016)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</si>
  <si>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</si>
  <si>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</si>
  <si>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</si>
  <si>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</si>
  <si>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</si>
  <si>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</si>
  <si>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</si>
  <si>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</si>
  <si>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</si>
  <si>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</si>
  <si>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</si>
  <si>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</si>
  <si>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</si>
  <si>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Kanchan Development Bak Ltd</t>
  </si>
  <si>
    <t>Excel Development Bank Ltd</t>
  </si>
  <si>
    <t>B. Ordinary Share</t>
  </si>
  <si>
    <t>Hydroelectricity Investment &amp; Development Company Ltd</t>
  </si>
  <si>
    <t>Ngadi Groups Power Ltd</t>
  </si>
  <si>
    <t>Khanikhola Hydropower Co. Ltd</t>
  </si>
  <si>
    <t>Shikhar Insurance Co. Ltd (FPO)</t>
  </si>
  <si>
    <t>Reliance Lotus Finance Ltd (FPO)</t>
  </si>
  <si>
    <t>C. Debenture</t>
  </si>
  <si>
    <t>Source: Securities Board of Nepal</t>
  </si>
  <si>
    <t>Table 21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</si>
  <si>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</si>
  <si>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</si>
  <si>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</si>
  <si>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</si>
  <si>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</si>
  <si>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</si>
  <si>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</si>
  <si>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</si>
  <si>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</si>
  <si>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</si>
  <si>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</si>
  <si>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</si>
  <si>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</si>
  <si>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</si>
  <si>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</si>
  <si>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</si>
  <si>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</si>
  <si>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</si>
  <si>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</si>
  <si>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</si>
  <si>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Table 22</t>
  </si>
  <si>
    <t>(Mid-December/Mid-January)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</si>
  <si>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</si>
  <si>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</si>
  <si>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</si>
  <si>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</si>
  <si>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</si>
  <si>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</si>
  <si>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</si>
  <si>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</si>
  <si>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</si>
  <si>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</si>
  <si>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Finance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</si>
  <si>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</si>
  <si>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</si>
  <si>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</si>
  <si>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</si>
  <si>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</si>
  <si>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</si>
  <si>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(Mid-December to Mid-January)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</si>
  <si>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</si>
  <si>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</si>
  <si>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</si>
  <si>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</si>
  <si>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</si>
  <si>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</si>
  <si>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</si>
  <si>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</si>
  <si>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Mid-January)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</si>
  <si>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</si>
  <si>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</si>
  <si>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</si>
  <si>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</si>
  <si>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</si>
  <si>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</si>
  <si>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</si>
  <si>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</si>
  <si>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</si>
  <si>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</si>
  <si>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</si>
  <si>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</si>
  <si>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</si>
  <si>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</si>
  <si>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</si>
  <si>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</si>
  <si>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</si>
  <si>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</si>
  <si>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</si>
  <si>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</si>
  <si>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</si>
  <si>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</si>
  <si>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7</t>
  </si>
  <si>
    <t>Direction of Foreign Trade*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</si>
  <si>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</si>
  <si>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</si>
  <si>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</si>
  <si>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</si>
  <si>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</si>
  <si>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</si>
  <si>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</si>
  <si>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</si>
  <si>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</si>
  <si>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</si>
  <si>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</si>
  <si>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</si>
  <si>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</si>
  <si>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</si>
  <si>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</si>
  <si>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</si>
  <si>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</si>
  <si>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</si>
  <si>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</si>
  <si>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</si>
  <si>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</si>
  <si>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</si>
  <si>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</si>
  <si>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</si>
  <si>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</si>
  <si>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</si>
  <si>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</si>
  <si>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Exchange Rate of US Dollar (NRs/USD)</t>
  </si>
  <si>
    <t xml:space="preserve">FY </t>
  </si>
  <si>
    <t>Mid-Month</t>
  </si>
  <si>
    <t>Month End*</t>
  </si>
  <si>
    <t>Monthly Average*</t>
  </si>
  <si>
    <t>Buying</t>
  </si>
  <si>
    <t>Selling</t>
  </si>
  <si>
    <t xml:space="preserve">Middle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</si>
  <si>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</si>
  <si>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</si>
  <si>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</si>
  <si>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</si>
  <si>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</si>
  <si>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</si>
  <si>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</si>
  <si>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</si>
  <si>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</si>
  <si>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</si>
  <si>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</si>
  <si>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</si>
  <si>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</si>
  <si>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 xml:space="preserve">Feburary </t>
  </si>
  <si>
    <t xml:space="preserve">June </t>
  </si>
  <si>
    <t>* As per Nepalese Calendar.</t>
  </si>
  <si>
    <t>Table 23</t>
  </si>
  <si>
    <t>Mid-July</t>
  </si>
  <si>
    <t>Jul-Jul</t>
  </si>
  <si>
    <t>Jan-Jan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</si>
  <si>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</si>
  <si>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</si>
  <si>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</si>
  <si>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</si>
  <si>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</si>
  <si>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</si>
  <si>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</si>
  <si>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</si>
  <si>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</si>
  <si>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8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</si>
  <si>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</si>
  <si>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</si>
  <si>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</si>
  <si>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</si>
  <si>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</si>
  <si>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</si>
  <si>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</si>
  <si>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</si>
  <si>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</si>
  <si>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</si>
  <si>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</si>
  <si>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</si>
  <si>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</si>
  <si>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</si>
  <si>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</si>
  <si>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</si>
  <si>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</si>
  <si>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</si>
  <si>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</si>
  <si>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</si>
  <si>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</si>
  <si>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</si>
  <si>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</si>
  <si>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</si>
  <si>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</si>
  <si>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</si>
  <si>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</si>
  <si>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</si>
  <si>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</si>
  <si>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</si>
  <si>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</si>
  <si>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</si>
  <si>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</si>
  <si>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</si>
  <si>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</si>
  <si>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</si>
  <si>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</si>
  <si>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</si>
  <si>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</si>
  <si>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</si>
  <si>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</si>
  <si>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</si>
  <si>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</si>
  <si>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</si>
  <si>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</si>
  <si>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</si>
  <si>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</si>
  <si>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</si>
  <si>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</si>
  <si>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</si>
  <si>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</si>
  <si>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</si>
  <si>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</si>
  <si>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</si>
  <si>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</si>
  <si>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</si>
  <si>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</si>
  <si>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</si>
  <si>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</si>
  <si>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</si>
  <si>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</si>
  <si>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</si>
  <si>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</si>
  <si>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</si>
  <si>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</si>
  <si>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</si>
  <si>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</si>
  <si>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</si>
  <si>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</si>
  <si>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</si>
  <si>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</si>
  <si>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</si>
  <si>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</si>
  <si>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</si>
  <si>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</si>
  <si>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</si>
  <si>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</si>
  <si>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</si>
  <si>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</si>
  <si>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</si>
  <si>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</si>
  <si>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</si>
  <si>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</si>
  <si>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</si>
  <si>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</si>
  <si>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</si>
  <si>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</si>
  <si>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</si>
  <si>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</si>
  <si>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</si>
  <si>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</si>
  <si>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</si>
  <si>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</si>
  <si>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</si>
  <si>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</si>
  <si>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</si>
  <si>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</si>
  <si>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</si>
  <si>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</si>
  <si>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</si>
  <si>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</si>
  <si>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</si>
  <si>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</si>
  <si>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</si>
  <si>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</si>
  <si>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</si>
  <si>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</si>
  <si>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</si>
  <si>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</si>
  <si>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</si>
  <si>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</si>
  <si>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</si>
  <si>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</si>
  <si>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</si>
  <si>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</si>
  <si>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</si>
  <si>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</si>
  <si>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</si>
  <si>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7801.0*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</si>
  <si>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</si>
  <si>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</si>
  <si>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</si>
  <si>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</si>
  <si>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</si>
  <si>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</si>
  <si>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</si>
  <si>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</si>
  <si>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</si>
  <si>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</si>
  <si>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R= Revised, P= Povisional, * includes Paddy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</si>
  <si>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</si>
  <si>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</si>
  <si>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</si>
  <si>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</si>
  <si>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</si>
  <si>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</si>
  <si>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</si>
  <si>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</si>
  <si>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</si>
  <si>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</si>
  <si>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</si>
  <si>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</si>
  <si>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</si>
  <si>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</si>
  <si>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</si>
  <si>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</si>
  <si>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</si>
  <si>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</si>
  <si>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</si>
  <si>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</si>
  <si>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</si>
  <si>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</si>
  <si>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</si>
  <si>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</si>
  <si>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</si>
  <si>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</si>
  <si>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</si>
  <si>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</si>
  <si>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</si>
  <si>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</si>
  <si>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</si>
  <si>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</si>
  <si>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</si>
  <si>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</si>
  <si>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</si>
  <si>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</si>
  <si>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</si>
  <si>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</si>
  <si>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</si>
  <si>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</si>
  <si>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</si>
  <si>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</si>
  <si>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</si>
  <si>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</si>
  <si>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</si>
  <si>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</si>
  <si>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</si>
  <si>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</si>
  <si>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</si>
  <si>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</si>
  <si>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</si>
  <si>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</si>
  <si>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</si>
  <si>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</si>
  <si>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</si>
  <si>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</si>
  <si>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</si>
  <si>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</si>
  <si>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</si>
  <si>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</si>
  <si>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</si>
  <si>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</si>
  <si>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</si>
  <si>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</si>
  <si>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</si>
  <si>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</si>
  <si>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</si>
  <si>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</si>
  <si>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</si>
  <si>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</si>
  <si>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</si>
  <si>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</si>
  <si>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</si>
  <si>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</si>
  <si>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</si>
  <si>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</si>
  <si>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</si>
  <si>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 xml:space="preserve">Customs Wise Trade </t>
  </si>
  <si>
    <t>(Rs. in million )</t>
  </si>
  <si>
    <t>Customs Points</t>
  </si>
  <si>
    <t>Exports</t>
  </si>
  <si>
    <t xml:space="preserve">Percentage Change </t>
  </si>
  <si>
    <t>Imports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</si>
  <si>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</si>
  <si>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</si>
  <si>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</si>
  <si>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</si>
  <si>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</si>
  <si>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</si>
  <si>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</si>
  <si>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</si>
  <si>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</si>
  <si>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</si>
  <si>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</si>
  <si>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Table 15</t>
  </si>
  <si>
    <t>Imports from India against Payment in US Dollar</t>
  </si>
  <si>
    <t>Mid-month</t>
  </si>
  <si>
    <t>* The monthly data are updated based on the latest information from custom office and differ from earlier issues.</t>
  </si>
  <si>
    <t>Table 16</t>
  </si>
  <si>
    <t>(FY 2012/13 = 100)</t>
  </si>
  <si>
    <t>Percent 
Change</t>
  </si>
  <si>
    <t>Table 17</t>
  </si>
  <si>
    <t xml:space="preserve">Import Unit Value Price Index </t>
  </si>
  <si>
    <t>Percentage 
Change</t>
  </si>
  <si>
    <t>Table 18</t>
  </si>
  <si>
    <t xml:space="preserve">Terms of Trade </t>
  </si>
  <si>
    <t>Table 19</t>
  </si>
  <si>
    <t xml:space="preserve">Summary of Balance of Payments              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</si>
  <si>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</si>
  <si>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</si>
  <si>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>During 6 months</t>
  </si>
  <si>
    <t xml:space="preserve">6 Months </t>
  </si>
  <si>
    <t xml:space="preserve">2014/15 </t>
  </si>
  <si>
    <t xml:space="preserve">2015/16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</si>
  <si>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</si>
  <si>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</si>
  <si>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</si>
  <si>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</si>
  <si>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</si>
  <si>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</si>
  <si>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</si>
  <si>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</si>
  <si>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</si>
  <si>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</si>
  <si>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</si>
  <si>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</si>
  <si>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</si>
  <si>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</si>
  <si>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</si>
  <si>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</si>
  <si>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</si>
  <si>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</si>
  <si>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</si>
  <si>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</si>
  <si>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</si>
  <si>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</si>
  <si>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</si>
  <si>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</si>
  <si>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</si>
  <si>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</si>
  <si>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</si>
  <si>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</si>
  <si>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</si>
  <si>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</si>
  <si>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</si>
  <si>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</si>
  <si>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</si>
  <si>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</si>
  <si>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</si>
  <si>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</si>
  <si>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</si>
  <si>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</si>
  <si>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</si>
  <si>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</si>
  <si>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</si>
  <si>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</si>
  <si>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</si>
  <si>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</si>
  <si>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</si>
  <si>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</si>
  <si>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</si>
  <si>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</si>
  <si>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</si>
  <si>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</si>
  <si>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</si>
  <si>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</si>
  <si>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</si>
  <si>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</si>
  <si>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</si>
  <si>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Gross Foreign Assets of the Banking Sector</t>
  </si>
  <si>
    <t>Mid-Jan.</t>
  </si>
  <si>
    <t>Mid-Jul To Mid-Jan.</t>
  </si>
  <si>
    <t>A. Nepal Rastra Bank (1+2)</t>
  </si>
  <si>
    <t xml:space="preserve">   1. Gold, SDR, IMF Gold Tranche</t>
  </si>
  <si>
    <t xml:space="preserve">   2. Foreign Exchange Reserve </t>
  </si>
  <si>
    <t>Convertible</t>
  </si>
  <si>
    <t>Inconvertible</t>
  </si>
  <si>
    <t>B. Bank and Financial Institutions 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</si>
  <si>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</si>
  <si>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</si>
  <si>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</si>
  <si>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</si>
  <si>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</si>
  <si>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</si>
  <si>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</si>
  <si>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</si>
  <si>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</si>
  <si>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</si>
  <si>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</si>
  <si>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</si>
  <si>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(6+7)***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</si>
  <si>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</si>
  <si>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</si>
  <si>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</si>
  <si>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</si>
  <si>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</si>
  <si>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Outright Sale Auction</t>
  </si>
  <si>
    <t>Standing Liquidity Facility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</si>
  <si>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</si>
  <si>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</si>
  <si>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</si>
  <si>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</si>
  <si>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</si>
  <si>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(First Eleven Months)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</si>
  <si>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</si>
  <si>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</si>
  <si>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</si>
  <si>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</si>
  <si>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</si>
  <si>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</si>
  <si>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</si>
  <si>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</si>
  <si>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</si>
  <si>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>Table 37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</si>
  <si>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</si>
  <si>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</si>
  <si>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</si>
  <si>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</si>
  <si>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</si>
  <si>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</si>
  <si>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</si>
  <si>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</si>
  <si>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</si>
  <si>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</si>
  <si>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</si>
  <si>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</si>
  <si>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</si>
  <si>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</si>
  <si>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</si>
  <si>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</si>
  <si>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</si>
  <si>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</si>
  <si>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</si>
  <si>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</si>
  <si>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</si>
  <si>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</si>
  <si>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</si>
  <si>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</si>
  <si>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</si>
  <si>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</si>
  <si>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</si>
  <si>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</si>
  <si>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</si>
  <si>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</si>
  <si>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</si>
  <si>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</si>
  <si>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</si>
  <si>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</si>
  <si>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</si>
  <si>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</si>
  <si>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</si>
  <si>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</si>
  <si>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</si>
  <si>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</si>
  <si>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</si>
  <si>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</si>
  <si>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</si>
  <si>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</si>
  <si>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</si>
  <si>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</si>
  <si>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</si>
  <si>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</si>
  <si>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</si>
  <si>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</si>
  <si>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</si>
  <si>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</si>
  <si>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</si>
  <si>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</si>
  <si>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</si>
  <si>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</si>
  <si>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</si>
  <si>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</si>
  <si>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</si>
  <si>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</si>
  <si>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</si>
  <si>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</si>
  <si>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Jul</t>
  </si>
  <si>
    <t>Jun</t>
  </si>
  <si>
    <t>Aug</t>
  </si>
  <si>
    <t>Sep</t>
  </si>
  <si>
    <t>Oct</t>
  </si>
  <si>
    <t>Nov</t>
  </si>
  <si>
    <t>Dec</t>
  </si>
  <si>
    <t>Feb</t>
  </si>
  <si>
    <t>Mar</t>
  </si>
  <si>
    <t>Apr</t>
  </si>
  <si>
    <t>A. Policy Rates</t>
  </si>
  <si>
    <t>Development Banks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</si>
  <si>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</si>
  <si>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</si>
  <si>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</si>
  <si>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</si>
  <si>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</si>
  <si>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</si>
  <si>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</si>
  <si>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</si>
  <si>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</si>
  <si>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</si>
  <si>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</si>
  <si>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</si>
  <si>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</si>
  <si>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</si>
  <si>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</si>
  <si>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</si>
  <si>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</si>
  <si>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</si>
  <si>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</si>
  <si>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</si>
  <si>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</si>
  <si>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</si>
  <si>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</si>
  <si>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</si>
  <si>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</si>
  <si>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</si>
  <si>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</si>
  <si>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</si>
  <si>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</si>
  <si>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</si>
  <si>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</si>
  <si>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</si>
  <si>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</si>
  <si>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</si>
  <si>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Annual average</t>
  </si>
  <si>
    <t>Table 40</t>
  </si>
  <si>
    <t>Table 41</t>
  </si>
  <si>
    <t>Table 42</t>
  </si>
  <si>
    <t>Table 43</t>
  </si>
  <si>
    <t>Table 45</t>
  </si>
  <si>
    <t>(Rs in million)</t>
  </si>
  <si>
    <t>Mid-Jul To Mid-Jan</t>
  </si>
  <si>
    <t>(USD in million)</t>
  </si>
  <si>
    <t>Export and Import Unit Value Price Index and Terms of Trade</t>
  </si>
  <si>
    <t xml:space="preserve"> Table 44</t>
  </si>
  <si>
    <t>Government Budgetary Operation*</t>
  </si>
  <si>
    <t xml:space="preserve"> * Based on data reported by 8 offices of NRB,  68 branches of Rastriya Banijya Bank Limited, 39 out of 47 branches of Nepal Bank Limited, 19 out of 21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</si>
</sst>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#,##0.0"/>
    <numFmt numFmtId="172" formatCode="0.00_)"/>
    <numFmt numFmtId="173" formatCode="0.000_)"/>
    <numFmt numFmtId="174" formatCode="0.0_);[Red]\(0.0\)"/>
    <numFmt numFmtId="175" formatCode="0_)"/>
    <numFmt numFmtId="176" formatCode="0.0000"/>
    <numFmt numFmtId="177" formatCode="0.00000"/>
    <numFmt numFmtId="178" formatCode="_(* #,##0_);_(* \(#,##0\);_(* &quot;-&quot;??_);_(@_)"/>
    <numFmt numFmtId="179" formatCode="0.000000"/>
    <numFmt numFmtId="180" formatCode="_-* #,##0.0_-;\-* #,##0.0_-;_-* &quot;-&quot;??_-;_-@_-"/>
    <numFmt numFmtId="181" formatCode="_-* #,##0.00_-;\-* #,##0.00_-;_-* &quot;-&quot;??_-;_-@_-"/>
    <numFmt numFmtId="182" formatCode="_-* #,##0.0000_-;\-* #,##0.0000_-;_-* &quot;-&quot;??_-;_-@_-"/>
    <numFmt numFmtId="183" formatCode="_-* #,##0.000_-;\-* #,##0.000_-;_-* &quot;-&quot;??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Calibri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Helv"/>
      <family val="0"/>
    </font>
    <font>
      <sz val="10"/>
      <name val="Helv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10.5"/>
      <color indexed="8"/>
      <name val="Times New Roman"/>
      <family val="1"/>
    </font>
    <font>
      <u val="single"/>
      <sz val="10"/>
      <color indexed="12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u val="single"/>
      <sz val="10"/>
      <color theme="1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double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 style="double"/>
      <right style="thin"/>
      <top style="thin"/>
      <bottom style="double"/>
    </border>
    <border>
      <left style="double"/>
      <right/>
      <top/>
      <bottom style="double"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 style="medium"/>
      <right style="medium"/>
      <top style="thin"/>
      <bottom/>
    </border>
    <border>
      <left style="double"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thin"/>
      <right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double"/>
      <bottom style="thin"/>
    </border>
    <border>
      <left/>
      <right style="double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double"/>
      <right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7" fontId="0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  <xf numFmtId="172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7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017">
    <xf numFmtId="0" fontId="0" fillId="0" borderId="0" xfId="0" applyFont="1" applyAlignment="1">
      <alignment/>
    </xf>
    <xf numFmtId="0" fontId="4" fillId="0" borderId="0" xfId="186" applyFont="1" applyAlignment="1">
      <alignment horizontal="centerContinuous"/>
      <protection/>
    </xf>
    <xf numFmtId="0" fontId="4" fillId="0" borderId="0" xfId="186" applyFont="1">
      <alignment/>
      <protection/>
    </xf>
    <xf numFmtId="0" fontId="5" fillId="0" borderId="0" xfId="186" applyFont="1" applyAlignment="1">
      <alignment horizontal="centerContinuous"/>
      <protection/>
    </xf>
    <xf numFmtId="0" fontId="5" fillId="0" borderId="0" xfId="186" applyFont="1">
      <alignment/>
      <protection/>
    </xf>
    <xf numFmtId="0" fontId="4" fillId="0" borderId="0" xfId="186" applyFont="1" applyBorder="1">
      <alignment/>
      <protection/>
    </xf>
    <xf numFmtId="0" fontId="4" fillId="0" borderId="0" xfId="186" applyFont="1" applyBorder="1" applyAlignment="1">
      <alignment horizontal="center"/>
      <protection/>
    </xf>
    <xf numFmtId="0" fontId="6" fillId="0" borderId="0" xfId="186" applyFont="1">
      <alignment/>
      <protection/>
    </xf>
    <xf numFmtId="0" fontId="6" fillId="0" borderId="0" xfId="186" applyFont="1" applyAlignment="1">
      <alignment wrapText="1"/>
      <protection/>
    </xf>
    <xf numFmtId="164" fontId="4" fillId="0" borderId="0" xfId="242" applyNumberFormat="1" applyFont="1" applyAlignment="1" applyProtection="1">
      <alignment/>
      <protection/>
    </xf>
    <xf numFmtId="164" fontId="6" fillId="0" borderId="0" xfId="242" applyNumberFormat="1" applyFont="1" applyAlignment="1" applyProtection="1">
      <alignment/>
      <protection/>
    </xf>
    <xf numFmtId="0" fontId="6" fillId="0" borderId="0" xfId="186" applyFont="1" applyBorder="1">
      <alignment/>
      <protection/>
    </xf>
    <xf numFmtId="0" fontId="4" fillId="0" borderId="0" xfId="186" applyFont="1" applyFill="1" applyBorder="1">
      <alignment/>
      <protection/>
    </xf>
    <xf numFmtId="0" fontId="6" fillId="0" borderId="0" xfId="186" applyFont="1" applyBorder="1" applyAlignment="1">
      <alignment horizontal="left"/>
      <protection/>
    </xf>
    <xf numFmtId="0" fontId="2" fillId="0" borderId="0" xfId="197">
      <alignment/>
      <protection/>
    </xf>
    <xf numFmtId="0" fontId="13" fillId="0" borderId="10" xfId="134" applyFont="1" applyBorder="1" applyAlignment="1">
      <alignment horizontal="center"/>
      <protection/>
    </xf>
    <xf numFmtId="0" fontId="13" fillId="33" borderId="11" xfId="134" applyFont="1" applyFill="1" applyBorder="1">
      <alignment/>
      <protection/>
    </xf>
    <xf numFmtId="49" fontId="13" fillId="33" borderId="12" xfId="134" applyNumberFormat="1" applyFont="1" applyFill="1" applyBorder="1" applyAlignment="1">
      <alignment horizontal="center"/>
      <protection/>
    </xf>
    <xf numFmtId="0" fontId="13" fillId="33" borderId="13" xfId="134" applyFont="1" applyFill="1" applyBorder="1">
      <alignment/>
      <protection/>
    </xf>
    <xf numFmtId="0" fontId="13" fillId="33" borderId="14" xfId="134" applyFont="1" applyFill="1" applyBorder="1">
      <alignment/>
      <protection/>
    </xf>
    <xf numFmtId="0" fontId="8" fillId="0" borderId="15" xfId="134" applyFont="1" applyBorder="1">
      <alignment/>
      <protection/>
    </xf>
    <xf numFmtId="169" fontId="8" fillId="0" borderId="12" xfId="134" applyNumberFormat="1" applyFont="1" applyBorder="1">
      <alignment/>
      <protection/>
    </xf>
    <xf numFmtId="169" fontId="8" fillId="0" borderId="12" xfId="134" applyNumberFormat="1" applyFont="1" applyFill="1" applyBorder="1" applyAlignment="1">
      <alignment horizontal="right"/>
      <protection/>
    </xf>
    <xf numFmtId="171" fontId="8" fillId="0" borderId="12" xfId="134" applyNumberFormat="1" applyFont="1" applyBorder="1" applyAlignment="1">
      <alignment horizontal="center"/>
      <protection/>
    </xf>
    <xf numFmtId="169" fontId="8" fillId="0" borderId="12" xfId="134" applyNumberFormat="1" applyFont="1" applyBorder="1" applyAlignment="1">
      <alignment horizontal="center"/>
      <protection/>
    </xf>
    <xf numFmtId="169" fontId="8" fillId="0" borderId="16" xfId="134" applyNumberFormat="1" applyFont="1" applyBorder="1" applyAlignment="1">
      <alignment horizontal="center"/>
      <protection/>
    </xf>
    <xf numFmtId="0" fontId="8" fillId="0" borderId="17" xfId="134" applyFont="1" applyBorder="1">
      <alignment/>
      <protection/>
    </xf>
    <xf numFmtId="169" fontId="8" fillId="0" borderId="18" xfId="134" applyNumberFormat="1" applyFont="1" applyBorder="1">
      <alignment/>
      <protection/>
    </xf>
    <xf numFmtId="169" fontId="8" fillId="0" borderId="18" xfId="134" applyNumberFormat="1" applyFont="1" applyFill="1" applyBorder="1" applyAlignment="1">
      <alignment horizontal="right"/>
      <protection/>
    </xf>
    <xf numFmtId="169" fontId="8" fillId="0" borderId="19" xfId="134" applyNumberFormat="1" applyFont="1" applyFill="1" applyBorder="1" applyAlignment="1">
      <alignment horizontal="right"/>
      <protection/>
    </xf>
    <xf numFmtId="171" fontId="8" fillId="0" borderId="20" xfId="134" applyNumberFormat="1" applyFont="1" applyBorder="1" applyAlignment="1">
      <alignment horizontal="center"/>
      <protection/>
    </xf>
    <xf numFmtId="171" fontId="8" fillId="0" borderId="18" xfId="134" applyNumberFormat="1" applyFont="1" applyBorder="1" applyAlignment="1">
      <alignment horizontal="center"/>
      <protection/>
    </xf>
    <xf numFmtId="169" fontId="8" fillId="0" borderId="18" xfId="134" applyNumberFormat="1" applyFont="1" applyBorder="1" applyAlignment="1">
      <alignment horizontal="center"/>
      <protection/>
    </xf>
    <xf numFmtId="169" fontId="8" fillId="0" borderId="21" xfId="134" applyNumberFormat="1" applyFont="1" applyBorder="1" applyAlignment="1">
      <alignment horizontal="center"/>
      <protection/>
    </xf>
    <xf numFmtId="169" fontId="8" fillId="0" borderId="18" xfId="134" applyNumberFormat="1" applyFont="1" applyBorder="1" applyAlignment="1">
      <alignment horizontal="right"/>
      <protection/>
    </xf>
    <xf numFmtId="169" fontId="8" fillId="0" borderId="19" xfId="134" applyNumberFormat="1" applyFont="1" applyBorder="1" applyAlignment="1">
      <alignment horizontal="right"/>
      <protection/>
    </xf>
    <xf numFmtId="0" fontId="13" fillId="0" borderId="22" xfId="134" applyFont="1" applyBorder="1">
      <alignment/>
      <protection/>
    </xf>
    <xf numFmtId="169" fontId="13" fillId="0" borderId="23" xfId="134" applyNumberFormat="1" applyFont="1" applyBorder="1">
      <alignment/>
      <protection/>
    </xf>
    <xf numFmtId="169" fontId="13" fillId="0" borderId="23" xfId="134" applyNumberFormat="1" applyFont="1" applyBorder="1" applyAlignment="1">
      <alignment horizontal="right"/>
      <protection/>
    </xf>
    <xf numFmtId="0" fontId="13" fillId="0" borderId="24" xfId="134" applyFont="1" applyBorder="1">
      <alignment/>
      <protection/>
    </xf>
    <xf numFmtId="169" fontId="13" fillId="0" borderId="24" xfId="134" applyNumberFormat="1" applyFont="1" applyBorder="1">
      <alignment/>
      <protection/>
    </xf>
    <xf numFmtId="169" fontId="13" fillId="0" borderId="24" xfId="134" applyNumberFormat="1" applyFont="1" applyBorder="1" applyAlignment="1">
      <alignment horizontal="right"/>
      <protection/>
    </xf>
    <xf numFmtId="171" fontId="8" fillId="0" borderId="24" xfId="134" applyNumberFormat="1" applyFont="1" applyBorder="1" applyAlignment="1">
      <alignment horizontal="center"/>
      <protection/>
    </xf>
    <xf numFmtId="169" fontId="8" fillId="0" borderId="24" xfId="134" applyNumberFormat="1" applyFont="1" applyBorder="1" applyAlignment="1">
      <alignment horizontal="center"/>
      <protection/>
    </xf>
    <xf numFmtId="0" fontId="8" fillId="0" borderId="0" xfId="134" applyFont="1">
      <alignment/>
      <protection/>
    </xf>
    <xf numFmtId="0" fontId="4" fillId="0" borderId="0" xfId="134" applyFont="1">
      <alignment/>
      <protection/>
    </xf>
    <xf numFmtId="169" fontId="4" fillId="0" borderId="0" xfId="134" applyNumberFormat="1" applyFont="1">
      <alignment/>
      <protection/>
    </xf>
    <xf numFmtId="0" fontId="13" fillId="0" borderId="0" xfId="134" applyFont="1" applyFill="1" applyBorder="1" applyAlignment="1">
      <alignment horizontal="center" vertical="center"/>
      <protection/>
    </xf>
    <xf numFmtId="0" fontId="0" fillId="0" borderId="0" xfId="146" applyAlignment="1">
      <alignment horizontal="justify" vertical="center"/>
      <protection/>
    </xf>
    <xf numFmtId="0" fontId="19" fillId="0" borderId="0" xfId="146" applyFont="1" applyBorder="1" applyAlignment="1">
      <alignment horizontal="center" vertical="center"/>
      <protection/>
    </xf>
    <xf numFmtId="49" fontId="13" fillId="34" borderId="25" xfId="146" applyNumberFormat="1" applyFont="1" applyFill="1" applyBorder="1" applyAlignment="1">
      <alignment horizontal="center" vertical="center"/>
      <protection/>
    </xf>
    <xf numFmtId="0" fontId="13" fillId="34" borderId="26" xfId="146" applyFont="1" applyFill="1" applyBorder="1" applyAlignment="1" applyProtection="1">
      <alignment horizontal="center" vertical="center"/>
      <protection/>
    </xf>
    <xf numFmtId="2" fontId="13" fillId="34" borderId="27" xfId="146" applyNumberFormat="1" applyFont="1" applyFill="1" applyBorder="1" applyAlignment="1">
      <alignment horizontal="center" vertical="center"/>
      <protection/>
    </xf>
    <xf numFmtId="49" fontId="13" fillId="34" borderId="27" xfId="146" applyNumberFormat="1" applyFont="1" applyFill="1" applyBorder="1" applyAlignment="1">
      <alignment horizontal="center" vertical="center"/>
      <protection/>
    </xf>
    <xf numFmtId="49" fontId="13" fillId="34" borderId="28" xfId="146" applyNumberFormat="1" applyFont="1" applyFill="1" applyBorder="1" applyAlignment="1">
      <alignment horizontal="center" vertical="center"/>
      <protection/>
    </xf>
    <xf numFmtId="0" fontId="13" fillId="0" borderId="29" xfId="146" applyFont="1" applyBorder="1" applyAlignment="1" applyProtection="1">
      <alignment horizontal="justify" vertical="center"/>
      <protection/>
    </xf>
    <xf numFmtId="169" fontId="13" fillId="0" borderId="18" xfId="146" applyNumberFormat="1" applyFont="1" applyBorder="1" applyAlignment="1" applyProtection="1">
      <alignment horizontal="right" vertical="center"/>
      <protection/>
    </xf>
    <xf numFmtId="169" fontId="13" fillId="0" borderId="18" xfId="146" applyNumberFormat="1" applyFont="1" applyBorder="1" applyAlignment="1">
      <alignment horizontal="center" vertical="center"/>
      <protection/>
    </xf>
    <xf numFmtId="169" fontId="13" fillId="0" borderId="30" xfId="146" applyNumberFormat="1" applyFont="1" applyBorder="1" applyAlignment="1">
      <alignment horizontal="center" vertical="center"/>
      <protection/>
    </xf>
    <xf numFmtId="169" fontId="13" fillId="0" borderId="18" xfId="146" applyNumberFormat="1" applyFont="1" applyFill="1" applyBorder="1" applyAlignment="1">
      <alignment horizontal="right" vertical="center"/>
      <protection/>
    </xf>
    <xf numFmtId="0" fontId="17" fillId="0" borderId="0" xfId="146" applyFont="1" applyAlignment="1">
      <alignment horizontal="justify" vertical="center"/>
      <protection/>
    </xf>
    <xf numFmtId="0" fontId="8" fillId="0" borderId="29" xfId="146" applyFont="1" applyBorder="1" applyAlignment="1" applyProtection="1">
      <alignment horizontal="left" vertical="center" indent="2"/>
      <protection/>
    </xf>
    <xf numFmtId="169" fontId="8" fillId="0" borderId="18" xfId="146" applyNumberFormat="1" applyFont="1" applyFill="1" applyBorder="1" applyAlignment="1">
      <alignment horizontal="right" vertical="center"/>
      <protection/>
    </xf>
    <xf numFmtId="169" fontId="8" fillId="0" borderId="18" xfId="146" applyNumberFormat="1" applyFont="1" applyBorder="1" applyAlignment="1">
      <alignment horizontal="center" vertical="center"/>
      <protection/>
    </xf>
    <xf numFmtId="169" fontId="8" fillId="0" borderId="30" xfId="146" applyNumberFormat="1" applyFont="1" applyBorder="1" applyAlignment="1">
      <alignment horizontal="center" vertical="center"/>
      <protection/>
    </xf>
    <xf numFmtId="0" fontId="13" fillId="0" borderId="31" xfId="146" applyFont="1" applyBorder="1" applyAlignment="1" applyProtection="1">
      <alignment horizontal="justify" vertical="center"/>
      <protection/>
    </xf>
    <xf numFmtId="169" fontId="8" fillId="35" borderId="18" xfId="146" applyNumberFormat="1" applyFont="1" applyFill="1" applyBorder="1" applyAlignment="1">
      <alignment horizontal="right" vertical="center"/>
      <protection/>
    </xf>
    <xf numFmtId="0" fontId="8" fillId="0" borderId="26" xfId="146" applyFont="1" applyBorder="1" applyAlignment="1" applyProtection="1">
      <alignment horizontal="left" vertical="center" indent="2"/>
      <protection/>
    </xf>
    <xf numFmtId="169" fontId="8" fillId="0" borderId="25" xfId="146" applyNumberFormat="1" applyFont="1" applyFill="1" applyBorder="1" applyAlignment="1">
      <alignment horizontal="right" vertical="center"/>
      <protection/>
    </xf>
    <xf numFmtId="169" fontId="8" fillId="0" borderId="25" xfId="146" applyNumberFormat="1" applyFont="1" applyBorder="1" applyAlignment="1">
      <alignment horizontal="center" vertical="center"/>
      <protection/>
    </xf>
    <xf numFmtId="169" fontId="8" fillId="0" borderId="32" xfId="146" applyNumberFormat="1" applyFont="1" applyBorder="1" applyAlignment="1">
      <alignment horizontal="center" vertical="center"/>
      <protection/>
    </xf>
    <xf numFmtId="0" fontId="13" fillId="0" borderId="29" xfId="146" applyFont="1" applyBorder="1" applyAlignment="1" applyProtection="1">
      <alignment horizontal="left" vertical="center"/>
      <protection/>
    </xf>
    <xf numFmtId="169" fontId="13" fillId="0" borderId="18" xfId="185" applyNumberFormat="1" applyFont="1" applyBorder="1" applyAlignment="1">
      <alignment horizontal="right" vertical="center"/>
      <protection/>
    </xf>
    <xf numFmtId="169" fontId="13" fillId="0" borderId="18" xfId="146" applyNumberFormat="1" applyFont="1" applyBorder="1" applyAlignment="1">
      <alignment horizontal="right" vertical="center"/>
      <protection/>
    </xf>
    <xf numFmtId="0" fontId="2" fillId="0" borderId="0" xfId="146" applyFont="1" applyAlignment="1">
      <alignment vertical="center"/>
      <protection/>
    </xf>
    <xf numFmtId="0" fontId="8" fillId="0" borderId="29" xfId="146" applyFont="1" applyBorder="1" applyAlignment="1" applyProtection="1">
      <alignment horizontal="left" vertical="center"/>
      <protection/>
    </xf>
    <xf numFmtId="169" fontId="8" fillId="0" borderId="18" xfId="185" applyNumberFormat="1" applyFont="1" applyFill="1" applyBorder="1" applyAlignment="1">
      <alignment horizontal="right" vertical="center"/>
      <protection/>
    </xf>
    <xf numFmtId="169" fontId="8" fillId="0" borderId="18" xfId="146" applyNumberFormat="1" applyFont="1" applyBorder="1" applyAlignment="1">
      <alignment horizontal="right" vertical="center"/>
      <protection/>
    </xf>
    <xf numFmtId="169" fontId="8" fillId="0" borderId="30" xfId="146" applyNumberFormat="1" applyFont="1" applyBorder="1" applyAlignment="1" quotePrefix="1">
      <alignment horizontal="center" vertical="center"/>
      <protection/>
    </xf>
    <xf numFmtId="0" fontId="8" fillId="0" borderId="26" xfId="146" applyFont="1" applyBorder="1" applyAlignment="1" applyProtection="1">
      <alignment horizontal="left" vertical="center"/>
      <protection/>
    </xf>
    <xf numFmtId="169" fontId="8" fillId="0" borderId="25" xfId="146" applyNumberFormat="1" applyFont="1" applyBorder="1" applyAlignment="1" applyProtection="1">
      <alignment horizontal="right" vertical="center"/>
      <protection/>
    </xf>
    <xf numFmtId="169" fontId="8" fillId="0" borderId="32" xfId="146" applyNumberFormat="1" applyFont="1" applyBorder="1" applyAlignment="1" quotePrefix="1">
      <alignment horizontal="center" vertical="center"/>
      <protection/>
    </xf>
    <xf numFmtId="0" fontId="19" fillId="0" borderId="0" xfId="146" applyFont="1" applyAlignment="1">
      <alignment vertical="center"/>
      <protection/>
    </xf>
    <xf numFmtId="0" fontId="13" fillId="0" borderId="33" xfId="146" applyFont="1" applyBorder="1" applyAlignment="1" applyProtection="1">
      <alignment horizontal="justify" vertical="center"/>
      <protection/>
    </xf>
    <xf numFmtId="169" fontId="13" fillId="0" borderId="34" xfId="146" applyNumberFormat="1" applyFont="1" applyBorder="1" applyAlignment="1" applyProtection="1">
      <alignment horizontal="right" vertical="center"/>
      <protection/>
    </xf>
    <xf numFmtId="169" fontId="13" fillId="0" borderId="34" xfId="146" applyNumberFormat="1" applyFont="1" applyBorder="1" applyAlignment="1">
      <alignment horizontal="center" vertical="center"/>
      <protection/>
    </xf>
    <xf numFmtId="169" fontId="13" fillId="0" borderId="35" xfId="146" applyNumberFormat="1" applyFont="1" applyBorder="1" applyAlignment="1">
      <alignment horizontal="center" vertical="center"/>
      <protection/>
    </xf>
    <xf numFmtId="169" fontId="13" fillId="0" borderId="34" xfId="146" applyNumberFormat="1" applyFont="1" applyFill="1" applyBorder="1" applyAlignment="1" applyProtection="1">
      <alignment horizontal="right" vertical="center"/>
      <protection/>
    </xf>
    <xf numFmtId="169" fontId="8" fillId="0" borderId="18" xfId="146" applyNumberFormat="1" applyFont="1" applyFill="1" applyBorder="1" applyAlignment="1" applyProtection="1">
      <alignment horizontal="right" vertical="center"/>
      <protection/>
    </xf>
    <xf numFmtId="0" fontId="15" fillId="0" borderId="29" xfId="146" applyFont="1" applyBorder="1" applyAlignment="1" applyProtection="1">
      <alignment horizontal="left" vertical="center" indent="2"/>
      <protection/>
    </xf>
    <xf numFmtId="169" fontId="15" fillId="0" borderId="18" xfId="146" applyNumberFormat="1" applyFont="1" applyFill="1" applyBorder="1" applyAlignment="1">
      <alignment horizontal="right" vertical="center"/>
      <protection/>
    </xf>
    <xf numFmtId="169" fontId="15" fillId="0" borderId="18" xfId="185" applyNumberFormat="1" applyFont="1" applyFill="1" applyBorder="1" applyAlignment="1">
      <alignment horizontal="right" vertical="center"/>
      <protection/>
    </xf>
    <xf numFmtId="169" fontId="15" fillId="0" borderId="18" xfId="146" applyNumberFormat="1" applyFont="1" applyBorder="1" applyAlignment="1">
      <alignment horizontal="center" vertical="center"/>
      <protection/>
    </xf>
    <xf numFmtId="169" fontId="15" fillId="0" borderId="30" xfId="146" applyNumberFormat="1" applyFont="1" applyBorder="1" applyAlignment="1">
      <alignment horizontal="center" vertical="center"/>
      <protection/>
    </xf>
    <xf numFmtId="43" fontId="8" fillId="0" borderId="18" xfId="104" applyFont="1" applyFill="1" applyBorder="1" applyAlignment="1">
      <alignment horizontal="right" vertical="center"/>
    </xf>
    <xf numFmtId="0" fontId="8" fillId="0" borderId="18" xfId="146" applyFont="1" applyBorder="1" applyAlignment="1">
      <alignment horizontal="right" vertical="center"/>
      <protection/>
    </xf>
    <xf numFmtId="170" fontId="8" fillId="0" borderId="18" xfId="76" applyNumberFormat="1" applyFont="1" applyBorder="1" applyAlignment="1">
      <alignment horizontal="right" vertical="center"/>
    </xf>
    <xf numFmtId="0" fontId="13" fillId="0" borderId="36" xfId="146" applyFont="1" applyBorder="1" applyAlignment="1" applyProtection="1">
      <alignment horizontal="justify" vertical="center"/>
      <protection/>
    </xf>
    <xf numFmtId="169" fontId="13" fillId="0" borderId="34" xfId="185" applyNumberFormat="1" applyFont="1" applyFill="1" applyBorder="1" applyAlignment="1">
      <alignment horizontal="right" vertical="center"/>
      <protection/>
    </xf>
    <xf numFmtId="169" fontId="13" fillId="0" borderId="34" xfId="146" applyNumberFormat="1" applyFont="1" applyFill="1" applyBorder="1" applyAlignment="1">
      <alignment horizontal="right" vertical="center"/>
      <protection/>
    </xf>
    <xf numFmtId="0" fontId="8" fillId="0" borderId="29" xfId="146" applyFont="1" applyBorder="1" applyAlignment="1" applyProtection="1">
      <alignment horizontal="justify" vertical="center"/>
      <protection/>
    </xf>
    <xf numFmtId="169" fontId="8" fillId="0" borderId="18" xfId="185" applyNumberFormat="1" applyFont="1" applyFill="1" applyBorder="1" applyAlignment="1" applyProtection="1">
      <alignment horizontal="right" vertical="center"/>
      <protection/>
    </xf>
    <xf numFmtId="0" fontId="8" fillId="0" borderId="29" xfId="146" applyFont="1" applyBorder="1" applyAlignment="1" applyProtection="1">
      <alignment horizontal="left" vertical="center" indent="1"/>
      <protection/>
    </xf>
    <xf numFmtId="169" fontId="8" fillId="0" borderId="18" xfId="146" applyNumberFormat="1" applyFont="1" applyBorder="1" applyAlignment="1" quotePrefix="1">
      <alignment horizontal="center" vertical="center"/>
      <protection/>
    </xf>
    <xf numFmtId="169" fontId="8" fillId="0" borderId="0" xfId="146" applyNumberFormat="1" applyFont="1" applyAlignment="1">
      <alignment horizontal="right" vertical="center"/>
      <protection/>
    </xf>
    <xf numFmtId="169" fontId="8" fillId="0" borderId="18" xfId="185" applyNumberFormat="1" applyFont="1" applyBorder="1" applyAlignment="1" applyProtection="1">
      <alignment horizontal="right" vertical="center"/>
      <protection/>
    </xf>
    <xf numFmtId="169" fontId="8" fillId="0" borderId="18" xfId="146" applyNumberFormat="1" applyFont="1" applyBorder="1" applyAlignment="1" applyProtection="1">
      <alignment horizontal="right" vertical="center"/>
      <protection/>
    </xf>
    <xf numFmtId="169" fontId="8" fillId="0" borderId="18" xfId="146" applyNumberFormat="1" applyFont="1" applyBorder="1" applyAlignment="1" applyProtection="1">
      <alignment horizontal="center" vertical="center"/>
      <protection/>
    </xf>
    <xf numFmtId="0" fontId="87" fillId="0" borderId="29" xfId="146" applyFont="1" applyBorder="1" applyAlignment="1" quotePrefix="1">
      <alignment horizontal="left" indent="1"/>
      <protection/>
    </xf>
    <xf numFmtId="0" fontId="8" fillId="0" borderId="37" xfId="146" applyFont="1" applyBorder="1" applyAlignment="1" applyProtection="1">
      <alignment horizontal="justify" vertical="center"/>
      <protection/>
    </xf>
    <xf numFmtId="169" fontId="8" fillId="0" borderId="38" xfId="146" applyNumberFormat="1" applyFont="1" applyFill="1" applyBorder="1" applyAlignment="1" applyProtection="1">
      <alignment horizontal="right" vertical="center"/>
      <protection/>
    </xf>
    <xf numFmtId="169" fontId="8" fillId="0" borderId="38" xfId="185" applyNumberFormat="1" applyFont="1" applyFill="1" applyBorder="1" applyAlignment="1" applyProtection="1">
      <alignment horizontal="right" vertical="center"/>
      <protection/>
    </xf>
    <xf numFmtId="169" fontId="8" fillId="0" borderId="38" xfId="146" applyNumberFormat="1" applyFont="1" applyBorder="1" applyAlignment="1" applyProtection="1">
      <alignment horizontal="center" vertical="center"/>
      <protection/>
    </xf>
    <xf numFmtId="169" fontId="8" fillId="0" borderId="39" xfId="146" applyNumberFormat="1" applyFont="1" applyBorder="1" applyAlignment="1">
      <alignment horizontal="center" vertical="center"/>
      <protection/>
    </xf>
    <xf numFmtId="0" fontId="0" fillId="0" borderId="0" xfId="146" applyBorder="1" applyAlignment="1">
      <alignment horizontal="justify" vertical="center"/>
      <protection/>
    </xf>
    <xf numFmtId="169" fontId="2" fillId="0" borderId="0" xfId="146" applyNumberFormat="1" applyFont="1" applyBorder="1" applyAlignment="1" applyProtection="1">
      <alignment horizontal="center" vertical="center"/>
      <protection/>
    </xf>
    <xf numFmtId="169" fontId="2" fillId="0" borderId="0" xfId="146" applyNumberFormat="1" applyFont="1" applyBorder="1" applyAlignment="1">
      <alignment horizontal="center" vertical="center"/>
      <protection/>
    </xf>
    <xf numFmtId="0" fontId="22" fillId="0" borderId="0" xfId="146" applyFont="1" applyBorder="1" applyAlignment="1" applyProtection="1">
      <alignment horizontal="justify" vertical="center"/>
      <protection/>
    </xf>
    <xf numFmtId="169" fontId="2" fillId="0" borderId="0" xfId="146" applyNumberFormat="1" applyFont="1" applyFill="1" applyBorder="1" applyAlignment="1" applyProtection="1">
      <alignment horizontal="right" vertical="center"/>
      <protection/>
    </xf>
    <xf numFmtId="0" fontId="2" fillId="0" borderId="0" xfId="146" applyFont="1" applyBorder="1" applyAlignment="1" applyProtection="1">
      <alignment horizontal="justify" vertical="center"/>
      <protection/>
    </xf>
    <xf numFmtId="169" fontId="8" fillId="0" borderId="12" xfId="134" applyNumberFormat="1" applyFont="1" applyFill="1" applyBorder="1">
      <alignment/>
      <protection/>
    </xf>
    <xf numFmtId="169" fontId="8" fillId="0" borderId="18" xfId="134" applyNumberFormat="1" applyFont="1" applyFill="1" applyBorder="1">
      <alignment/>
      <protection/>
    </xf>
    <xf numFmtId="0" fontId="2" fillId="0" borderId="0" xfId="196">
      <alignment/>
      <protection/>
    </xf>
    <xf numFmtId="0" fontId="2" fillId="0" borderId="0" xfId="196" applyFill="1">
      <alignment/>
      <protection/>
    </xf>
    <xf numFmtId="0" fontId="2" fillId="0" borderId="0" xfId="196" applyFont="1" applyFill="1">
      <alignment/>
      <protection/>
    </xf>
    <xf numFmtId="0" fontId="2" fillId="0" borderId="0" xfId="196" applyFont="1">
      <alignment/>
      <protection/>
    </xf>
    <xf numFmtId="2" fontId="2" fillId="0" borderId="0" xfId="196" applyNumberFormat="1" applyFont="1" applyFill="1">
      <alignment/>
      <protection/>
    </xf>
    <xf numFmtId="2" fontId="2" fillId="0" borderId="0" xfId="196" applyNumberFormat="1" applyFont="1">
      <alignment/>
      <protection/>
    </xf>
    <xf numFmtId="169" fontId="2" fillId="0" borderId="0" xfId="196" applyNumberFormat="1">
      <alignment/>
      <protection/>
    </xf>
    <xf numFmtId="168" fontId="13" fillId="0" borderId="0" xfId="196" applyNumberFormat="1" applyFont="1" applyFill="1" applyBorder="1" applyAlignment="1" applyProtection="1">
      <alignment horizontal="right"/>
      <protection locked="0"/>
    </xf>
    <xf numFmtId="0" fontId="13" fillId="0" borderId="38" xfId="196" applyFont="1" applyBorder="1">
      <alignment/>
      <protection/>
    </xf>
    <xf numFmtId="0" fontId="13" fillId="0" borderId="37" xfId="196" applyFont="1" applyBorder="1">
      <alignment/>
      <protection/>
    </xf>
    <xf numFmtId="168" fontId="8" fillId="0" borderId="0" xfId="196" applyNumberFormat="1" applyFont="1" applyFill="1" applyBorder="1" applyAlignment="1" applyProtection="1">
      <alignment horizontal="right"/>
      <protection locked="0"/>
    </xf>
    <xf numFmtId="168" fontId="8" fillId="0" borderId="30" xfId="196" applyNumberFormat="1" applyFont="1" applyBorder="1" applyAlignment="1" applyProtection="1">
      <alignment horizontal="right"/>
      <protection locked="0"/>
    </xf>
    <xf numFmtId="168" fontId="8" fillId="0" borderId="18" xfId="196" applyNumberFormat="1" applyFont="1" applyBorder="1" applyAlignment="1" applyProtection="1">
      <alignment horizontal="right"/>
      <protection locked="0"/>
    </xf>
    <xf numFmtId="0" fontId="8" fillId="0" borderId="18" xfId="196" applyFont="1" applyBorder="1">
      <alignment/>
      <protection/>
    </xf>
    <xf numFmtId="0" fontId="8" fillId="0" borderId="29" xfId="196" applyFont="1" applyBorder="1">
      <alignment/>
      <protection/>
    </xf>
    <xf numFmtId="168" fontId="13" fillId="0" borderId="30" xfId="196" applyNumberFormat="1" applyFont="1" applyBorder="1" applyAlignment="1" applyProtection="1">
      <alignment horizontal="right"/>
      <protection locked="0"/>
    </xf>
    <xf numFmtId="168" fontId="13" fillId="0" borderId="18" xfId="196" applyNumberFormat="1" applyFont="1" applyBorder="1" applyAlignment="1" applyProtection="1">
      <alignment horizontal="right"/>
      <protection locked="0"/>
    </xf>
    <xf numFmtId="0" fontId="13" fillId="0" borderId="18" xfId="196" applyFont="1" applyBorder="1">
      <alignment/>
      <protection/>
    </xf>
    <xf numFmtId="0" fontId="13" fillId="0" borderId="29" xfId="196" applyFont="1" applyBorder="1">
      <alignment/>
      <protection/>
    </xf>
    <xf numFmtId="173" fontId="8" fillId="0" borderId="18" xfId="196" applyNumberFormat="1" applyFont="1" applyBorder="1" applyAlignment="1">
      <alignment horizontal="right"/>
      <protection/>
    </xf>
    <xf numFmtId="168" fontId="8" fillId="0" borderId="18" xfId="196" applyNumberFormat="1" applyFont="1" applyFill="1" applyBorder="1" applyAlignment="1">
      <alignment horizontal="right"/>
      <protection/>
    </xf>
    <xf numFmtId="168" fontId="8" fillId="0" borderId="18" xfId="196" applyNumberFormat="1" applyFont="1" applyBorder="1" applyAlignment="1">
      <alignment horizontal="right"/>
      <protection/>
    </xf>
    <xf numFmtId="0" fontId="8" fillId="0" borderId="18" xfId="196" applyFont="1" applyFill="1" applyBorder="1" applyAlignment="1" applyProtection="1">
      <alignment horizontal="left" indent="1"/>
      <protection locked="0"/>
    </xf>
    <xf numFmtId="1" fontId="15" fillId="0" borderId="29" xfId="196" applyNumberFormat="1" applyFont="1" applyBorder="1" applyProtection="1">
      <alignment/>
      <protection locked="0"/>
    </xf>
    <xf numFmtId="172" fontId="8" fillId="0" borderId="0" xfId="196" applyNumberFormat="1" applyFont="1" applyFill="1" applyBorder="1" applyAlignment="1" applyProtection="1">
      <alignment horizontal="right"/>
      <protection locked="0"/>
    </xf>
    <xf numFmtId="172" fontId="8" fillId="0" borderId="30" xfId="196" applyNumberFormat="1" applyFont="1" applyBorder="1" applyAlignment="1" applyProtection="1">
      <alignment horizontal="right"/>
      <protection locked="0"/>
    </xf>
    <xf numFmtId="172" fontId="8" fillId="0" borderId="18" xfId="196" applyNumberFormat="1" applyFont="1" applyBorder="1" applyAlignment="1" applyProtection="1">
      <alignment horizontal="right"/>
      <protection locked="0"/>
    </xf>
    <xf numFmtId="172" fontId="8" fillId="0" borderId="18" xfId="196" applyNumberFormat="1" applyFont="1" applyFill="1" applyBorder="1" applyAlignment="1">
      <alignment horizontal="right"/>
      <protection/>
    </xf>
    <xf numFmtId="168" fontId="13" fillId="0" borderId="18" xfId="196" applyNumberFormat="1" applyFont="1" applyFill="1" applyBorder="1" applyAlignment="1">
      <alignment horizontal="right"/>
      <protection/>
    </xf>
    <xf numFmtId="0" fontId="13" fillId="0" borderId="18" xfId="196" applyFont="1" applyFill="1" applyBorder="1" applyAlignment="1" applyProtection="1">
      <alignment horizontal="left"/>
      <protection locked="0"/>
    </xf>
    <xf numFmtId="1" fontId="16" fillId="0" borderId="29" xfId="196" applyNumberFormat="1" applyFont="1" applyBorder="1" applyProtection="1">
      <alignment/>
      <protection locked="0"/>
    </xf>
    <xf numFmtId="168" fontId="8" fillId="0" borderId="18" xfId="196" applyNumberFormat="1" applyFont="1" applyBorder="1" applyAlignment="1" applyProtection="1">
      <alignment horizontal="right"/>
      <protection/>
    </xf>
    <xf numFmtId="0" fontId="8" fillId="0" borderId="18" xfId="196" applyFont="1" applyBorder="1" applyAlignment="1" applyProtection="1">
      <alignment horizontal="left"/>
      <protection locked="0"/>
    </xf>
    <xf numFmtId="1" fontId="8" fillId="0" borderId="29" xfId="196" applyNumberFormat="1" applyFont="1" applyBorder="1" applyProtection="1">
      <alignment/>
      <protection locked="0"/>
    </xf>
    <xf numFmtId="168" fontId="15" fillId="0" borderId="18" xfId="196" applyNumberFormat="1" applyFont="1" applyBorder="1" applyAlignment="1" applyProtection="1">
      <alignment horizontal="right"/>
      <protection locked="0"/>
    </xf>
    <xf numFmtId="1" fontId="13" fillId="0" borderId="29" xfId="196" applyNumberFormat="1" applyFont="1" applyBorder="1" applyAlignment="1" applyProtection="1">
      <alignment horizontal="center"/>
      <protection locked="0"/>
    </xf>
    <xf numFmtId="0" fontId="13" fillId="0" borderId="18" xfId="196" applyFont="1" applyBorder="1" applyAlignment="1" applyProtection="1">
      <alignment horizontal="left"/>
      <protection locked="0"/>
    </xf>
    <xf numFmtId="1" fontId="8" fillId="0" borderId="29" xfId="196" applyNumberFormat="1" applyFont="1" applyBorder="1" applyAlignment="1" applyProtection="1">
      <alignment horizontal="center"/>
      <protection locked="0"/>
    </xf>
    <xf numFmtId="1" fontId="15" fillId="0" borderId="29" xfId="196" applyNumberFormat="1" applyFont="1" applyBorder="1" applyAlignment="1" applyProtection="1">
      <alignment horizontal="center"/>
      <protection locked="0"/>
    </xf>
    <xf numFmtId="1" fontId="16" fillId="0" borderId="29" xfId="196" applyNumberFormat="1" applyFont="1" applyBorder="1" applyAlignment="1" applyProtection="1">
      <alignment horizontal="center"/>
      <protection locked="0"/>
    </xf>
    <xf numFmtId="168" fontId="13" fillId="0" borderId="40" xfId="196" applyNumberFormat="1" applyFont="1" applyBorder="1" applyAlignment="1" applyProtection="1">
      <alignment horizontal="right"/>
      <protection locked="0"/>
    </xf>
    <xf numFmtId="168" fontId="13" fillId="0" borderId="12" xfId="196" applyNumberFormat="1" applyFont="1" applyBorder="1" applyAlignment="1" applyProtection="1">
      <alignment horizontal="right"/>
      <protection locked="0"/>
    </xf>
    <xf numFmtId="0" fontId="13" fillId="0" borderId="12" xfId="196" applyFont="1" applyBorder="1" applyAlignment="1" applyProtection="1">
      <alignment horizontal="left"/>
      <protection locked="0"/>
    </xf>
    <xf numFmtId="1" fontId="13" fillId="0" borderId="41" xfId="196" applyNumberFormat="1" applyFont="1" applyBorder="1" applyAlignment="1" applyProtection="1">
      <alignment horizontal="center"/>
      <protection locked="0"/>
    </xf>
    <xf numFmtId="0" fontId="13" fillId="36" borderId="42" xfId="134" applyFont="1" applyFill="1" applyBorder="1" applyAlignment="1">
      <alignment horizontal="center" vertical="center"/>
      <protection/>
    </xf>
    <xf numFmtId="0" fontId="13" fillId="36" borderId="27" xfId="134" applyFont="1" applyFill="1" applyBorder="1" applyAlignment="1">
      <alignment horizontal="center" vertical="center"/>
      <protection/>
    </xf>
    <xf numFmtId="0" fontId="13" fillId="36" borderId="25" xfId="196" applyFont="1" applyFill="1" applyBorder="1" applyAlignment="1" applyProtection="1">
      <alignment horizontal="center" vertical="center" wrapText="1"/>
      <protection locked="0"/>
    </xf>
    <xf numFmtId="0" fontId="13" fillId="0" borderId="0" xfId="196" applyFont="1" applyFill="1" applyBorder="1" applyAlignment="1">
      <alignment horizontal="center" vertical="center"/>
      <protection/>
    </xf>
    <xf numFmtId="0" fontId="14" fillId="0" borderId="0" xfId="196" applyFont="1" applyFill="1" applyBorder="1" applyAlignment="1">
      <alignment horizontal="right"/>
      <protection/>
    </xf>
    <xf numFmtId="0" fontId="6" fillId="0" borderId="0" xfId="196" applyFont="1" applyFill="1" applyAlignment="1">
      <alignment horizontal="center"/>
      <protection/>
    </xf>
    <xf numFmtId="0" fontId="13" fillId="0" borderId="0" xfId="196" applyFont="1" applyFill="1" applyAlignment="1">
      <alignment horizontal="center"/>
      <protection/>
    </xf>
    <xf numFmtId="169" fontId="13" fillId="0" borderId="18" xfId="146" applyNumberFormat="1" applyFont="1" applyBorder="1" applyAlignment="1" quotePrefix="1">
      <alignment horizontal="center" vertical="center"/>
      <protection/>
    </xf>
    <xf numFmtId="0" fontId="19" fillId="0" borderId="0" xfId="196" applyFont="1">
      <alignment/>
      <protection/>
    </xf>
    <xf numFmtId="0" fontId="19" fillId="0" borderId="0" xfId="196" applyFont="1" applyFill="1">
      <alignment/>
      <protection/>
    </xf>
    <xf numFmtId="168" fontId="13" fillId="0" borderId="38" xfId="196" applyNumberFormat="1" applyFont="1" applyFill="1" applyBorder="1" applyAlignment="1" applyProtection="1">
      <alignment horizontal="right"/>
      <protection locked="0"/>
    </xf>
    <xf numFmtId="168" fontId="13" fillId="0" borderId="38" xfId="196" applyNumberFormat="1" applyFont="1" applyFill="1" applyBorder="1" applyAlignment="1">
      <alignment horizontal="right"/>
      <protection/>
    </xf>
    <xf numFmtId="168" fontId="13" fillId="0" borderId="39" xfId="196" applyNumberFormat="1" applyFont="1" applyFill="1" applyBorder="1" applyAlignment="1" applyProtection="1">
      <alignment horizontal="right"/>
      <protection locked="0"/>
    </xf>
    <xf numFmtId="0" fontId="88" fillId="0" borderId="0" xfId="146" applyFont="1">
      <alignment/>
      <protection/>
    </xf>
    <xf numFmtId="0" fontId="88" fillId="0" borderId="0" xfId="146" applyFont="1" applyAlignment="1">
      <alignment/>
      <protection/>
    </xf>
    <xf numFmtId="0" fontId="0" fillId="0" borderId="0" xfId="146">
      <alignment/>
      <protection/>
    </xf>
    <xf numFmtId="169" fontId="8" fillId="0" borderId="18" xfId="49" applyNumberFormat="1" applyFont="1" applyBorder="1" applyAlignment="1" applyProtection="1">
      <alignment horizontal="center" vertical="center"/>
      <protection/>
    </xf>
    <xf numFmtId="169" fontId="8" fillId="0" borderId="18" xfId="49" applyNumberFormat="1" applyFont="1" applyFill="1" applyBorder="1" applyAlignment="1" applyProtection="1">
      <alignment horizontal="center" vertical="center"/>
      <protection/>
    </xf>
    <xf numFmtId="169" fontId="8" fillId="0" borderId="18" xfId="49" applyNumberFormat="1" applyFont="1" applyBorder="1" applyAlignment="1">
      <alignment horizontal="center" vertical="center"/>
    </xf>
    <xf numFmtId="169" fontId="8" fillId="0" borderId="18" xfId="146" applyNumberFormat="1" applyFont="1" applyBorder="1" applyAlignment="1">
      <alignment horizontal="center" vertical="center" wrapText="1"/>
      <protection/>
    </xf>
    <xf numFmtId="0" fontId="0" fillId="0" borderId="0" xfId="146" applyAlignment="1">
      <alignment horizontal="center"/>
      <protection/>
    </xf>
    <xf numFmtId="0" fontId="2" fillId="0" borderId="0" xfId="134">
      <alignment/>
      <protection/>
    </xf>
    <xf numFmtId="169" fontId="89" fillId="0" borderId="0" xfId="191" applyNumberFormat="1" applyFont="1" applyBorder="1" applyAlignment="1">
      <alignment horizontal="center"/>
      <protection/>
    </xf>
    <xf numFmtId="169" fontId="89" fillId="0" borderId="0" xfId="191" applyNumberFormat="1" applyFont="1" applyAlignment="1">
      <alignment horizontal="center"/>
      <protection/>
    </xf>
    <xf numFmtId="169" fontId="8" fillId="0" borderId="12" xfId="191" applyNumberFormat="1" applyFont="1" applyBorder="1" applyAlignment="1">
      <alignment horizontal="center"/>
      <protection/>
    </xf>
    <xf numFmtId="169" fontId="89" fillId="0" borderId="12" xfId="191" applyNumberFormat="1" applyFont="1" applyBorder="1" applyAlignment="1">
      <alignment horizontal="center"/>
      <protection/>
    </xf>
    <xf numFmtId="169" fontId="8" fillId="0" borderId="18" xfId="191" applyNumberFormat="1" applyFont="1" applyBorder="1" applyAlignment="1">
      <alignment horizontal="center"/>
      <protection/>
    </xf>
    <xf numFmtId="169" fontId="89" fillId="0" borderId="18" xfId="191" applyNumberFormat="1" applyFont="1" applyBorder="1" applyAlignment="1">
      <alignment horizontal="center"/>
      <protection/>
    </xf>
    <xf numFmtId="169" fontId="8" fillId="0" borderId="18" xfId="195" applyNumberFormat="1" applyFont="1" applyBorder="1" applyAlignment="1">
      <alignment horizontal="center" vertical="center" wrapText="1"/>
      <protection/>
    </xf>
    <xf numFmtId="169" fontId="89" fillId="0" borderId="25" xfId="191" applyNumberFormat="1" applyFont="1" applyBorder="1" applyAlignment="1">
      <alignment horizontal="center"/>
      <protection/>
    </xf>
    <xf numFmtId="0" fontId="89" fillId="0" borderId="0" xfId="191" applyFont="1">
      <alignment/>
      <protection/>
    </xf>
    <xf numFmtId="0" fontId="90" fillId="0" borderId="0" xfId="191" applyFont="1">
      <alignment/>
      <protection/>
    </xf>
    <xf numFmtId="0" fontId="89" fillId="0" borderId="0" xfId="191" applyFont="1" quotePrefix="1">
      <alignment/>
      <protection/>
    </xf>
    <xf numFmtId="0" fontId="8" fillId="0" borderId="0" xfId="247" applyFont="1">
      <alignment/>
      <protection/>
    </xf>
    <xf numFmtId="0" fontId="13" fillId="0" borderId="0" xfId="247" applyFont="1">
      <alignment/>
      <protection/>
    </xf>
    <xf numFmtId="169" fontId="13" fillId="0" borderId="43" xfId="247" applyNumberFormat="1" applyFont="1" applyBorder="1" applyAlignment="1">
      <alignment horizontal="center" vertical="center"/>
      <protection/>
    </xf>
    <xf numFmtId="169" fontId="13" fillId="0" borderId="44" xfId="247" applyNumberFormat="1" applyFont="1" applyBorder="1" applyAlignment="1">
      <alignment horizontal="center" vertical="center"/>
      <protection/>
    </xf>
    <xf numFmtId="169" fontId="13" fillId="0" borderId="45" xfId="247" applyNumberFormat="1" applyFont="1" applyBorder="1" applyAlignment="1">
      <alignment horizontal="center" vertical="center"/>
      <protection/>
    </xf>
    <xf numFmtId="0" fontId="13" fillId="0" borderId="0" xfId="247" applyFont="1" applyBorder="1" applyAlignment="1">
      <alignment vertical="center"/>
      <protection/>
    </xf>
    <xf numFmtId="0" fontId="8" fillId="0" borderId="0" xfId="247" applyFont="1" applyBorder="1" applyAlignment="1">
      <alignment vertical="center"/>
      <protection/>
    </xf>
    <xf numFmtId="2" fontId="8" fillId="0" borderId="0" xfId="247" applyNumberFormat="1" applyFont="1">
      <alignment/>
      <protection/>
    </xf>
    <xf numFmtId="0" fontId="13" fillId="0" borderId="29" xfId="247" applyFont="1" applyBorder="1" applyAlignment="1">
      <alignment horizontal="center"/>
      <protection/>
    </xf>
    <xf numFmtId="0" fontId="8" fillId="0" borderId="29" xfId="247" applyFont="1" applyBorder="1" applyAlignment="1">
      <alignment horizontal="center"/>
      <protection/>
    </xf>
    <xf numFmtId="0" fontId="13" fillId="0" borderId="37" xfId="247" applyFont="1" applyBorder="1">
      <alignment/>
      <protection/>
    </xf>
    <xf numFmtId="0" fontId="8" fillId="0" borderId="46" xfId="247" applyFont="1" applyBorder="1" applyAlignment="1">
      <alignment vertical="center"/>
      <protection/>
    </xf>
    <xf numFmtId="0" fontId="8" fillId="0" borderId="0" xfId="247" applyFont="1" applyAlignment="1">
      <alignment horizontal="center"/>
      <protection/>
    </xf>
    <xf numFmtId="169" fontId="8" fillId="0" borderId="25" xfId="44" applyNumberFormat="1" applyFont="1" applyFill="1" applyBorder="1" applyAlignment="1">
      <alignment/>
    </xf>
    <xf numFmtId="169" fontId="8" fillId="0" borderId="32" xfId="44" applyNumberFormat="1" applyFont="1" applyFill="1" applyBorder="1" applyAlignment="1">
      <alignment/>
    </xf>
    <xf numFmtId="169" fontId="8" fillId="0" borderId="27" xfId="44" applyNumberFormat="1" applyFont="1" applyFill="1" applyBorder="1" applyAlignment="1">
      <alignment/>
    </xf>
    <xf numFmtId="169" fontId="8" fillId="0" borderId="42" xfId="44" applyNumberFormat="1" applyFont="1" applyFill="1" applyBorder="1" applyAlignment="1">
      <alignment/>
    </xf>
    <xf numFmtId="169" fontId="8" fillId="0" borderId="18" xfId="44" applyNumberFormat="1" applyFont="1" applyFill="1" applyBorder="1" applyAlignment="1">
      <alignment/>
    </xf>
    <xf numFmtId="169" fontId="8" fillId="0" borderId="30" xfId="44" applyNumberFormat="1" applyFont="1" applyFill="1" applyBorder="1" applyAlignment="1">
      <alignment/>
    </xf>
    <xf numFmtId="169" fontId="13" fillId="0" borderId="47" xfId="44" applyNumberFormat="1" applyFont="1" applyFill="1" applyBorder="1" applyAlignment="1">
      <alignment/>
    </xf>
    <xf numFmtId="169" fontId="13" fillId="0" borderId="48" xfId="44" applyNumberFormat="1" applyFont="1" applyFill="1" applyBorder="1" applyAlignment="1">
      <alignment/>
    </xf>
    <xf numFmtId="169" fontId="13" fillId="0" borderId="49" xfId="168" applyNumberFormat="1" applyFont="1" applyFill="1" applyBorder="1">
      <alignment/>
      <protection/>
    </xf>
    <xf numFmtId="169" fontId="13" fillId="0" borderId="27" xfId="168" applyNumberFormat="1" applyFont="1" applyFill="1" applyBorder="1">
      <alignment/>
      <protection/>
    </xf>
    <xf numFmtId="169" fontId="13" fillId="0" borderId="42" xfId="168" applyNumberFormat="1" applyFont="1" applyFill="1" applyBorder="1" applyAlignment="1">
      <alignment vertical="center"/>
      <protection/>
    </xf>
    <xf numFmtId="169" fontId="13" fillId="0" borderId="49" xfId="170" applyNumberFormat="1" applyFont="1" applyFill="1" applyBorder="1">
      <alignment/>
      <protection/>
    </xf>
    <xf numFmtId="169" fontId="13" fillId="0" borderId="27" xfId="170" applyNumberFormat="1" applyFont="1" applyFill="1" applyBorder="1">
      <alignment/>
      <protection/>
    </xf>
    <xf numFmtId="169" fontId="24" fillId="0" borderId="42" xfId="170" applyNumberFormat="1" applyFont="1" applyFill="1" applyBorder="1" applyAlignment="1">
      <alignment vertical="center"/>
      <protection/>
    </xf>
    <xf numFmtId="169" fontId="8" fillId="0" borderId="14" xfId="168" applyNumberFormat="1" applyFont="1" applyFill="1" applyBorder="1">
      <alignment/>
      <protection/>
    </xf>
    <xf numFmtId="169" fontId="8" fillId="0" borderId="12" xfId="168" applyNumberFormat="1" applyFont="1" applyFill="1" applyBorder="1">
      <alignment/>
      <protection/>
    </xf>
    <xf numFmtId="169" fontId="8" fillId="0" borderId="18" xfId="168" applyNumberFormat="1" applyFont="1" applyFill="1" applyBorder="1">
      <alignment/>
      <protection/>
    </xf>
    <xf numFmtId="169" fontId="27" fillId="0" borderId="30" xfId="168" applyNumberFormat="1" applyFont="1" applyFill="1" applyBorder="1" applyAlignment="1">
      <alignment vertical="center"/>
      <protection/>
    </xf>
    <xf numFmtId="169" fontId="8" fillId="0" borderId="14" xfId="170" applyNumberFormat="1" applyFont="1" applyFill="1" applyBorder="1">
      <alignment/>
      <protection/>
    </xf>
    <xf numFmtId="169" fontId="8" fillId="0" borderId="12" xfId="170" applyNumberFormat="1" applyFont="1" applyFill="1" applyBorder="1">
      <alignment/>
      <protection/>
    </xf>
    <xf numFmtId="169" fontId="8" fillId="0" borderId="18" xfId="170" applyNumberFormat="1" applyFont="1" applyFill="1" applyBorder="1">
      <alignment/>
      <protection/>
    </xf>
    <xf numFmtId="169" fontId="27" fillId="0" borderId="30" xfId="170" applyNumberFormat="1" applyFont="1" applyFill="1" applyBorder="1" applyAlignment="1">
      <alignment vertical="center"/>
      <protection/>
    </xf>
    <xf numFmtId="169" fontId="8" fillId="0" borderId="20" xfId="168" applyNumberFormat="1" applyFont="1" applyFill="1" applyBorder="1">
      <alignment/>
      <protection/>
    </xf>
    <xf numFmtId="169" fontId="8" fillId="0" borderId="20" xfId="170" applyNumberFormat="1" applyFont="1" applyFill="1" applyBorder="1">
      <alignment/>
      <protection/>
    </xf>
    <xf numFmtId="169" fontId="8" fillId="0" borderId="50" xfId="170" applyNumberFormat="1" applyFont="1" applyFill="1" applyBorder="1">
      <alignment/>
      <protection/>
    </xf>
    <xf numFmtId="169" fontId="8" fillId="0" borderId="25" xfId="170" applyNumberFormat="1" applyFont="1" applyFill="1" applyBorder="1">
      <alignment/>
      <protection/>
    </xf>
    <xf numFmtId="169" fontId="8" fillId="0" borderId="50" xfId="168" applyNumberFormat="1" applyFont="1" applyFill="1" applyBorder="1">
      <alignment/>
      <protection/>
    </xf>
    <xf numFmtId="169" fontId="8" fillId="0" borderId="25" xfId="168" applyNumberFormat="1" applyFont="1" applyFill="1" applyBorder="1">
      <alignment/>
      <protection/>
    </xf>
    <xf numFmtId="169" fontId="8" fillId="0" borderId="20" xfId="170" applyNumberFormat="1" applyFont="1" applyFill="1" applyBorder="1" applyAlignment="1" quotePrefix="1">
      <alignment horizontal="right"/>
      <protection/>
    </xf>
    <xf numFmtId="169" fontId="8" fillId="0" borderId="18" xfId="170" applyNumberFormat="1" applyFont="1" applyFill="1" applyBorder="1" applyAlignment="1" quotePrefix="1">
      <alignment horizontal="right"/>
      <protection/>
    </xf>
    <xf numFmtId="169" fontId="27" fillId="0" borderId="30" xfId="170" applyNumberFormat="1" applyFont="1" applyFill="1" applyBorder="1" applyAlignment="1" quotePrefix="1">
      <alignment horizontal="right" vertical="center"/>
      <protection/>
    </xf>
    <xf numFmtId="169" fontId="8" fillId="0" borderId="18" xfId="170" applyNumberFormat="1" applyFont="1" applyFill="1" applyBorder="1" applyAlignment="1">
      <alignment horizontal="right"/>
      <protection/>
    </xf>
    <xf numFmtId="169" fontId="27" fillId="0" borderId="30" xfId="170" applyNumberFormat="1" applyFont="1" applyFill="1" applyBorder="1" applyAlignment="1">
      <alignment horizontal="right" vertical="center"/>
      <protection/>
    </xf>
    <xf numFmtId="169" fontId="13" fillId="0" borderId="27" xfId="170" applyNumberFormat="1" applyFont="1" applyFill="1" applyBorder="1" applyAlignment="1">
      <alignment horizontal="right"/>
      <protection/>
    </xf>
    <xf numFmtId="169" fontId="24" fillId="0" borderId="42" xfId="170" applyNumberFormat="1" applyFont="1" applyFill="1" applyBorder="1" applyAlignment="1">
      <alignment horizontal="right" vertical="center"/>
      <protection/>
    </xf>
    <xf numFmtId="169" fontId="8" fillId="0" borderId="30" xfId="168" applyNumberFormat="1" applyFont="1" applyFill="1" applyBorder="1" applyAlignment="1">
      <alignment vertical="center"/>
      <protection/>
    </xf>
    <xf numFmtId="169" fontId="8" fillId="0" borderId="20" xfId="168" applyNumberFormat="1" applyFont="1" applyFill="1" applyBorder="1" applyAlignment="1" quotePrefix="1">
      <alignment horizontal="right"/>
      <protection/>
    </xf>
    <xf numFmtId="169" fontId="8" fillId="0" borderId="18" xfId="168" applyNumberFormat="1" applyFont="1" applyFill="1" applyBorder="1" applyAlignment="1" quotePrefix="1">
      <alignment horizontal="right"/>
      <protection/>
    </xf>
    <xf numFmtId="169" fontId="8" fillId="0" borderId="30" xfId="168" applyNumberFormat="1" applyFont="1" applyFill="1" applyBorder="1" applyAlignment="1" quotePrefix="1">
      <alignment horizontal="right"/>
      <protection/>
    </xf>
    <xf numFmtId="169" fontId="8" fillId="0" borderId="18" xfId="168" applyNumberFormat="1" applyFont="1" applyFill="1" applyBorder="1" applyAlignment="1">
      <alignment horizontal="right"/>
      <protection/>
    </xf>
    <xf numFmtId="169" fontId="8" fillId="0" borderId="30" xfId="168" applyNumberFormat="1" applyFont="1" applyFill="1" applyBorder="1" applyAlignment="1">
      <alignment horizontal="right"/>
      <protection/>
    </xf>
    <xf numFmtId="169" fontId="13" fillId="0" borderId="38" xfId="93" applyNumberFormat="1" applyFont="1" applyFill="1" applyBorder="1" applyAlignment="1">
      <alignment/>
    </xf>
    <xf numFmtId="169" fontId="13" fillId="0" borderId="38" xfId="93" applyNumberFormat="1" applyFont="1" applyFill="1" applyBorder="1" applyAlignment="1">
      <alignment horizontal="right"/>
    </xf>
    <xf numFmtId="169" fontId="13" fillId="0" borderId="39" xfId="93" applyNumberFormat="1" applyFont="1" applyFill="1" applyBorder="1" applyAlignment="1">
      <alignment horizontal="right"/>
    </xf>
    <xf numFmtId="169" fontId="8" fillId="0" borderId="38" xfId="168" applyNumberFormat="1" applyFont="1" applyFill="1" applyBorder="1">
      <alignment/>
      <protection/>
    </xf>
    <xf numFmtId="169" fontId="27" fillId="0" borderId="39" xfId="168" applyNumberFormat="1" applyFont="1" applyFill="1" applyBorder="1" applyAlignment="1" quotePrefix="1">
      <alignment horizontal="right" vertical="center"/>
      <protection/>
    </xf>
    <xf numFmtId="169" fontId="13" fillId="0" borderId="27" xfId="172" applyNumberFormat="1" applyFont="1" applyFill="1" applyBorder="1">
      <alignment/>
      <protection/>
    </xf>
    <xf numFmtId="169" fontId="13" fillId="0" borderId="42" xfId="172" applyNumberFormat="1" applyFont="1" applyFill="1" applyBorder="1">
      <alignment/>
      <protection/>
    </xf>
    <xf numFmtId="169" fontId="8" fillId="0" borderId="18" xfId="172" applyNumberFormat="1" applyFont="1" applyFill="1" applyBorder="1">
      <alignment/>
      <protection/>
    </xf>
    <xf numFmtId="169" fontId="8" fillId="0" borderId="30" xfId="172" applyNumberFormat="1" applyFont="1" applyFill="1" applyBorder="1">
      <alignment/>
      <protection/>
    </xf>
    <xf numFmtId="169" fontId="13" fillId="0" borderId="27" xfId="172" applyNumberFormat="1" applyFont="1" applyFill="1" applyBorder="1" applyAlignment="1">
      <alignment vertical="center"/>
      <protection/>
    </xf>
    <xf numFmtId="169" fontId="13" fillId="0" borderId="42" xfId="172" applyNumberFormat="1" applyFont="1" applyFill="1" applyBorder="1" applyAlignment="1">
      <alignment vertical="center"/>
      <protection/>
    </xf>
    <xf numFmtId="169" fontId="13" fillId="0" borderId="27" xfId="172" applyNumberFormat="1" applyFont="1" applyFill="1" applyBorder="1" applyAlignment="1" quotePrefix="1">
      <alignment horizontal="right"/>
      <protection/>
    </xf>
    <xf numFmtId="169" fontId="13" fillId="0" borderId="42" xfId="172" applyNumberFormat="1" applyFont="1" applyFill="1" applyBorder="1" applyAlignment="1" quotePrefix="1">
      <alignment horizontal="right"/>
      <protection/>
    </xf>
    <xf numFmtId="169" fontId="13" fillId="0" borderId="38" xfId="172" applyNumberFormat="1" applyFont="1" applyFill="1" applyBorder="1">
      <alignment/>
      <protection/>
    </xf>
    <xf numFmtId="169" fontId="13" fillId="0" borderId="39" xfId="172" applyNumberFormat="1" applyFont="1" applyFill="1" applyBorder="1">
      <alignment/>
      <protection/>
    </xf>
    <xf numFmtId="169" fontId="13" fillId="0" borderId="27" xfId="174" applyNumberFormat="1" applyFont="1" applyFill="1" applyBorder="1">
      <alignment/>
      <protection/>
    </xf>
    <xf numFmtId="169" fontId="13" fillId="0" borderId="42" xfId="174" applyNumberFormat="1" applyFont="1" applyFill="1" applyBorder="1">
      <alignment/>
      <protection/>
    </xf>
    <xf numFmtId="169" fontId="8" fillId="0" borderId="18" xfId="174" applyNumberFormat="1" applyFont="1" applyFill="1" applyBorder="1">
      <alignment/>
      <protection/>
    </xf>
    <xf numFmtId="169" fontId="8" fillId="0" borderId="30" xfId="174" applyNumberFormat="1" applyFont="1" applyFill="1" applyBorder="1">
      <alignment/>
      <protection/>
    </xf>
    <xf numFmtId="169" fontId="8" fillId="0" borderId="38" xfId="174" applyNumberFormat="1" applyFont="1" applyFill="1" applyBorder="1">
      <alignment/>
      <protection/>
    </xf>
    <xf numFmtId="169" fontId="8" fillId="0" borderId="39" xfId="174" applyNumberFormat="1" applyFont="1" applyFill="1" applyBorder="1">
      <alignment/>
      <protection/>
    </xf>
    <xf numFmtId="0" fontId="8" fillId="0" borderId="0" xfId="199" applyFont="1">
      <alignment/>
      <protection/>
    </xf>
    <xf numFmtId="0" fontId="8" fillId="0" borderId="0" xfId="199" applyFont="1" applyFill="1" applyBorder="1">
      <alignment/>
      <protection/>
    </xf>
    <xf numFmtId="0" fontId="13" fillId="0" borderId="0" xfId="199" applyFont="1" applyFill="1" applyBorder="1" applyAlignment="1">
      <alignment horizontal="center"/>
      <protection/>
    </xf>
    <xf numFmtId="0" fontId="13" fillId="0" borderId="51" xfId="199" applyFont="1" applyFill="1" applyBorder="1">
      <alignment/>
      <protection/>
    </xf>
    <xf numFmtId="175" fontId="13" fillId="0" borderId="52" xfId="199" applyNumberFormat="1" applyFont="1" applyFill="1" applyBorder="1" applyAlignment="1">
      <alignment horizontal="center"/>
      <protection/>
    </xf>
    <xf numFmtId="175" fontId="13" fillId="0" borderId="53" xfId="199" applyNumberFormat="1" applyFont="1" applyFill="1" applyBorder="1" applyAlignment="1">
      <alignment horizontal="center"/>
      <protection/>
    </xf>
    <xf numFmtId="0" fontId="13" fillId="0" borderId="29" xfId="199" applyFont="1" applyFill="1" applyBorder="1" applyAlignment="1" quotePrefix="1">
      <alignment horizontal="left"/>
      <protection/>
    </xf>
    <xf numFmtId="175" fontId="13" fillId="0" borderId="0" xfId="199" applyNumberFormat="1" applyFont="1" applyFill="1" applyBorder="1" applyAlignment="1">
      <alignment horizontal="center"/>
      <protection/>
    </xf>
    <xf numFmtId="175" fontId="13" fillId="0" borderId="20" xfId="199" applyNumberFormat="1" applyFont="1" applyFill="1" applyBorder="1" applyAlignment="1">
      <alignment horizontal="center"/>
      <protection/>
    </xf>
    <xf numFmtId="0" fontId="13" fillId="0" borderId="26" xfId="199" applyFont="1" applyFill="1" applyBorder="1">
      <alignment/>
      <protection/>
    </xf>
    <xf numFmtId="0" fontId="13" fillId="0" borderId="54" xfId="199" applyFont="1" applyFill="1" applyBorder="1" applyAlignment="1" applyProtection="1">
      <alignment horizontal="center"/>
      <protection/>
    </xf>
    <xf numFmtId="0" fontId="13" fillId="0" borderId="55" xfId="199" applyFont="1" applyFill="1" applyBorder="1" applyAlignment="1" applyProtection="1">
      <alignment horizontal="center"/>
      <protection/>
    </xf>
    <xf numFmtId="0" fontId="13" fillId="0" borderId="50" xfId="199" applyFont="1" applyFill="1" applyBorder="1" applyAlignment="1" applyProtection="1" quotePrefix="1">
      <alignment horizontal="center"/>
      <protection/>
    </xf>
    <xf numFmtId="175" fontId="13" fillId="0" borderId="49" xfId="199" applyNumberFormat="1" applyFont="1" applyFill="1" applyBorder="1" applyAlignment="1" applyProtection="1">
      <alignment horizontal="right"/>
      <protection/>
    </xf>
    <xf numFmtId="175" fontId="13" fillId="0" borderId="50" xfId="199" applyNumberFormat="1" applyFont="1" applyFill="1" applyBorder="1" applyAlignment="1" applyProtection="1">
      <alignment horizontal="center"/>
      <protection/>
    </xf>
    <xf numFmtId="175" fontId="13" fillId="0" borderId="56" xfId="199" applyNumberFormat="1" applyFont="1" applyFill="1" applyBorder="1" applyAlignment="1" applyProtection="1">
      <alignment horizontal="center"/>
      <protection/>
    </xf>
    <xf numFmtId="172" fontId="8" fillId="0" borderId="57" xfId="199" applyNumberFormat="1" applyFont="1" applyFill="1" applyBorder="1" applyAlignment="1" applyProtection="1">
      <alignment horizontal="left"/>
      <protection/>
    </xf>
    <xf numFmtId="168" fontId="8" fillId="0" borderId="58" xfId="199" applyNumberFormat="1" applyFont="1" applyFill="1" applyBorder="1" applyProtection="1">
      <alignment/>
      <protection/>
    </xf>
    <xf numFmtId="168" fontId="8" fillId="0" borderId="49" xfId="199" applyNumberFormat="1" applyFont="1" applyFill="1" applyBorder="1" applyProtection="1">
      <alignment/>
      <protection/>
    </xf>
    <xf numFmtId="168" fontId="8" fillId="0" borderId="59" xfId="199" applyNumberFormat="1" applyFont="1" applyFill="1" applyBorder="1" applyProtection="1">
      <alignment/>
      <protection/>
    </xf>
    <xf numFmtId="175" fontId="26" fillId="0" borderId="49" xfId="199" applyNumberFormat="1" applyFont="1" applyFill="1" applyBorder="1" applyAlignment="1" applyProtection="1">
      <alignment horizontal="left"/>
      <protection/>
    </xf>
    <xf numFmtId="175" fontId="26" fillId="0" borderId="49" xfId="199" applyNumberFormat="1" applyFont="1" applyFill="1" applyBorder="1" applyAlignment="1" applyProtection="1" quotePrefix="1">
      <alignment/>
      <protection/>
    </xf>
    <xf numFmtId="168" fontId="8" fillId="0" borderId="28" xfId="199" applyNumberFormat="1" applyFont="1" applyFill="1" applyBorder="1" applyProtection="1">
      <alignment/>
      <protection/>
    </xf>
    <xf numFmtId="172" fontId="8" fillId="0" borderId="29" xfId="199" applyNumberFormat="1" applyFont="1" applyFill="1" applyBorder="1" applyAlignment="1" applyProtection="1" quotePrefix="1">
      <alignment horizontal="left"/>
      <protection/>
    </xf>
    <xf numFmtId="168" fontId="8" fillId="0" borderId="0" xfId="199" applyNumberFormat="1" applyFont="1" applyFill="1" applyBorder="1" applyProtection="1">
      <alignment/>
      <protection/>
    </xf>
    <xf numFmtId="168" fontId="8" fillId="0" borderId="20" xfId="199" applyNumberFormat="1" applyFont="1" applyFill="1" applyBorder="1" applyProtection="1">
      <alignment/>
      <protection/>
    </xf>
    <xf numFmtId="168" fontId="8" fillId="0" borderId="19" xfId="199" applyNumberFormat="1" applyFont="1" applyFill="1" applyBorder="1" applyProtection="1">
      <alignment/>
      <protection/>
    </xf>
    <xf numFmtId="175" fontId="8" fillId="0" borderId="20" xfId="199" applyNumberFormat="1" applyFont="1" applyFill="1" applyBorder="1" applyProtection="1">
      <alignment/>
      <protection/>
    </xf>
    <xf numFmtId="168" fontId="8" fillId="0" borderId="60" xfId="199" applyNumberFormat="1" applyFont="1" applyFill="1" applyBorder="1" applyProtection="1">
      <alignment/>
      <protection/>
    </xf>
    <xf numFmtId="172" fontId="8" fillId="0" borderId="29" xfId="199" applyNumberFormat="1" applyFont="1" applyFill="1" applyBorder="1" applyAlignment="1" applyProtection="1">
      <alignment horizontal="left"/>
      <protection/>
    </xf>
    <xf numFmtId="0" fontId="8" fillId="0" borderId="0" xfId="199" applyFont="1" applyBorder="1">
      <alignment/>
      <protection/>
    </xf>
    <xf numFmtId="175" fontId="26" fillId="0" borderId="49" xfId="199" applyNumberFormat="1" applyFont="1" applyFill="1" applyBorder="1" applyAlignment="1" applyProtection="1" quotePrefix="1">
      <alignment horizontal="left"/>
      <protection/>
    </xf>
    <xf numFmtId="168" fontId="10" fillId="0" borderId="0" xfId="199" applyNumberFormat="1" applyFont="1" applyFill="1" applyBorder="1" applyProtection="1">
      <alignment/>
      <protection/>
    </xf>
    <xf numFmtId="168" fontId="10" fillId="0" borderId="20" xfId="199" applyNumberFormat="1" applyFont="1" applyFill="1" applyBorder="1" applyProtection="1">
      <alignment/>
      <protection/>
    </xf>
    <xf numFmtId="168" fontId="10" fillId="0" borderId="60" xfId="199" applyNumberFormat="1" applyFont="1" applyFill="1" applyBorder="1" applyProtection="1">
      <alignment/>
      <protection/>
    </xf>
    <xf numFmtId="0" fontId="8" fillId="0" borderId="20" xfId="199" applyFont="1" applyFill="1" applyBorder="1">
      <alignment/>
      <protection/>
    </xf>
    <xf numFmtId="175" fontId="21" fillId="0" borderId="20" xfId="199" applyNumberFormat="1" applyFont="1" applyFill="1" applyBorder="1" applyAlignment="1" applyProtection="1" quotePrefix="1">
      <alignment horizontal="left"/>
      <protection/>
    </xf>
    <xf numFmtId="175" fontId="26" fillId="0" borderId="20" xfId="199" applyNumberFormat="1" applyFont="1" applyFill="1" applyBorder="1" applyAlignment="1" applyProtection="1">
      <alignment horizontal="left"/>
      <protection/>
    </xf>
    <xf numFmtId="175" fontId="26" fillId="0" borderId="20" xfId="199" applyNumberFormat="1" applyFont="1" applyFill="1" applyBorder="1" applyAlignment="1" applyProtection="1" quotePrefix="1">
      <alignment horizontal="left"/>
      <protection/>
    </xf>
    <xf numFmtId="175" fontId="8" fillId="0" borderId="49" xfId="199" applyNumberFormat="1" applyFont="1" applyFill="1" applyBorder="1" applyProtection="1">
      <alignment/>
      <protection/>
    </xf>
    <xf numFmtId="169" fontId="8" fillId="0" borderId="60" xfId="199" applyNumberFormat="1" applyFont="1" applyFill="1" applyBorder="1" applyProtection="1">
      <alignment/>
      <protection/>
    </xf>
    <xf numFmtId="172" fontId="8" fillId="0" borderId="26" xfId="199" applyNumberFormat="1" applyFont="1" applyFill="1" applyBorder="1" applyAlignment="1" applyProtection="1" quotePrefix="1">
      <alignment horizontal="left"/>
      <protection/>
    </xf>
    <xf numFmtId="168" fontId="8" fillId="0" borderId="55" xfId="199" applyNumberFormat="1" applyFont="1" applyFill="1" applyBorder="1" applyProtection="1">
      <alignment/>
      <protection/>
    </xf>
    <xf numFmtId="168" fontId="8" fillId="0" borderId="50" xfId="199" applyNumberFormat="1" applyFont="1" applyFill="1" applyBorder="1" applyProtection="1">
      <alignment/>
      <protection/>
    </xf>
    <xf numFmtId="168" fontId="8" fillId="0" borderId="54" xfId="199" applyNumberFormat="1" applyFont="1" applyFill="1" applyBorder="1" applyProtection="1">
      <alignment/>
      <protection/>
    </xf>
    <xf numFmtId="168" fontId="8" fillId="0" borderId="56" xfId="199" applyNumberFormat="1" applyFont="1" applyFill="1" applyBorder="1" applyProtection="1">
      <alignment/>
      <protection/>
    </xf>
    <xf numFmtId="172" fontId="8" fillId="0" borderId="37" xfId="199" applyNumberFormat="1" applyFont="1" applyFill="1" applyBorder="1" applyAlignment="1" applyProtection="1">
      <alignment horizontal="left"/>
      <protection/>
    </xf>
    <xf numFmtId="168" fontId="8" fillId="0" borderId="61" xfId="199" applyNumberFormat="1" applyFont="1" applyFill="1" applyBorder="1" applyProtection="1">
      <alignment/>
      <protection/>
    </xf>
    <xf numFmtId="168" fontId="8" fillId="0" borderId="62" xfId="199" applyNumberFormat="1" applyFont="1" applyFill="1" applyBorder="1" applyProtection="1">
      <alignment/>
      <protection/>
    </xf>
    <xf numFmtId="168" fontId="8" fillId="0" borderId="46" xfId="199" applyNumberFormat="1" applyFont="1" applyFill="1" applyBorder="1" applyProtection="1">
      <alignment/>
      <protection/>
    </xf>
    <xf numFmtId="168" fontId="8" fillId="0" borderId="63" xfId="199" applyNumberFormat="1" applyFont="1" applyFill="1" applyBorder="1" applyProtection="1">
      <alignment/>
      <protection/>
    </xf>
    <xf numFmtId="0" fontId="8" fillId="0" borderId="0" xfId="199" applyFont="1" applyFill="1" applyBorder="1" applyAlignment="1" quotePrefix="1">
      <alignment horizontal="left"/>
      <protection/>
    </xf>
    <xf numFmtId="168" fontId="8" fillId="0" borderId="0" xfId="199" applyNumberFormat="1" applyFont="1" applyFill="1" applyBorder="1" applyAlignment="1">
      <alignment horizontal="right"/>
      <protection/>
    </xf>
    <xf numFmtId="168" fontId="28" fillId="0" borderId="0" xfId="199" applyNumberFormat="1" applyFont="1" applyFill="1" applyBorder="1" applyProtection="1">
      <alignment/>
      <protection/>
    </xf>
    <xf numFmtId="175" fontId="28" fillId="0" borderId="0" xfId="199" applyNumberFormat="1" applyFont="1" applyFill="1" applyBorder="1" applyAlignment="1" applyProtection="1">
      <alignment horizontal="left"/>
      <protection/>
    </xf>
    <xf numFmtId="0" fontId="28" fillId="0" borderId="0" xfId="199" applyFont="1" applyFill="1" applyBorder="1" applyAlignment="1" applyProtection="1">
      <alignment horizontal="left"/>
      <protection/>
    </xf>
    <xf numFmtId="0" fontId="29" fillId="0" borderId="0" xfId="199" applyFont="1" applyFill="1" applyBorder="1" applyAlignment="1" applyProtection="1">
      <alignment horizontal="left"/>
      <protection/>
    </xf>
    <xf numFmtId="0" fontId="30" fillId="0" borderId="0" xfId="199" applyFont="1" applyFill="1" applyBorder="1" applyAlignment="1" quotePrefix="1">
      <alignment horizontal="left"/>
      <protection/>
    </xf>
    <xf numFmtId="172" fontId="8" fillId="0" borderId="0" xfId="199" applyNumberFormat="1" applyFont="1" applyFill="1" applyBorder="1" applyAlignment="1" applyProtection="1">
      <alignment horizontal="left"/>
      <protection/>
    </xf>
    <xf numFmtId="172" fontId="16" fillId="0" borderId="0" xfId="199" applyNumberFormat="1" applyFont="1" applyFill="1" applyBorder="1" applyAlignment="1" applyProtection="1" quotePrefix="1">
      <alignment horizontal="left"/>
      <protection/>
    </xf>
    <xf numFmtId="0" fontId="15" fillId="0" borderId="0" xfId="199" applyFont="1" applyFill="1" applyBorder="1">
      <alignment/>
      <protection/>
    </xf>
    <xf numFmtId="173" fontId="15" fillId="0" borderId="0" xfId="199" applyNumberFormat="1" applyFont="1" applyFill="1" applyBorder="1" applyAlignment="1" applyProtection="1">
      <alignment horizontal="right"/>
      <protection/>
    </xf>
    <xf numFmtId="173" fontId="15" fillId="0" borderId="0" xfId="199" applyNumberFormat="1" applyFont="1" applyFill="1" applyBorder="1" applyProtection="1">
      <alignment/>
      <protection/>
    </xf>
    <xf numFmtId="168" fontId="15" fillId="0" borderId="0" xfId="199" applyNumberFormat="1" applyFont="1" applyFill="1" applyBorder="1" applyProtection="1">
      <alignment/>
      <protection/>
    </xf>
    <xf numFmtId="175" fontId="15" fillId="0" borderId="0" xfId="199" applyNumberFormat="1" applyFont="1" applyFill="1" applyBorder="1" applyProtection="1">
      <alignment/>
      <protection/>
    </xf>
    <xf numFmtId="173" fontId="15" fillId="0" borderId="0" xfId="199" applyNumberFormat="1" applyFont="1" applyFill="1" applyBorder="1" applyAlignment="1">
      <alignment horizontal="right"/>
      <protection/>
    </xf>
    <xf numFmtId="173" fontId="15" fillId="0" borderId="0" xfId="199" applyNumberFormat="1" applyFont="1" applyFill="1" applyBorder="1">
      <alignment/>
      <protection/>
    </xf>
    <xf numFmtId="0" fontId="8" fillId="0" borderId="0" xfId="199" applyFont="1" applyFill="1">
      <alignment/>
      <protection/>
    </xf>
    <xf numFmtId="169" fontId="8" fillId="0" borderId="0" xfId="199" applyNumberFormat="1" applyFont="1" applyFill="1">
      <alignment/>
      <protection/>
    </xf>
    <xf numFmtId="175" fontId="13" fillId="0" borderId="52" xfId="199" applyNumberFormat="1" applyFont="1" applyFill="1" applyBorder="1" applyAlignment="1" applyProtection="1">
      <alignment horizontal="center"/>
      <protection/>
    </xf>
    <xf numFmtId="175" fontId="13" fillId="0" borderId="53" xfId="199" applyNumberFormat="1" applyFont="1" applyFill="1" applyBorder="1" applyAlignment="1" applyProtection="1">
      <alignment horizontal="center"/>
      <protection/>
    </xf>
    <xf numFmtId="0" fontId="13" fillId="0" borderId="29" xfId="199" applyFont="1" applyFill="1" applyBorder="1">
      <alignment/>
      <protection/>
    </xf>
    <xf numFmtId="175" fontId="13" fillId="0" borderId="0" xfId="199" applyNumberFormat="1" applyFont="1" applyFill="1" applyBorder="1" applyAlignment="1" applyProtection="1" quotePrefix="1">
      <alignment horizontal="center"/>
      <protection/>
    </xf>
    <xf numFmtId="0" fontId="13" fillId="0" borderId="0" xfId="199" applyFont="1" applyFill="1" applyBorder="1" applyAlignment="1" applyProtection="1">
      <alignment horizontal="center"/>
      <protection/>
    </xf>
    <xf numFmtId="0" fontId="13" fillId="0" borderId="0" xfId="199" applyFont="1" applyFill="1" applyBorder="1" applyAlignment="1" applyProtection="1" quotePrefix="1">
      <alignment horizontal="center"/>
      <protection/>
    </xf>
    <xf numFmtId="0" fontId="13" fillId="0" borderId="20" xfId="199" applyFont="1" applyFill="1" applyBorder="1" applyAlignment="1" applyProtection="1" quotePrefix="1">
      <alignment horizontal="center"/>
      <protection/>
    </xf>
    <xf numFmtId="0" fontId="13" fillId="0" borderId="19" xfId="199" applyFont="1" applyFill="1" applyBorder="1" applyAlignment="1" applyProtection="1">
      <alignment horizontal="center"/>
      <protection/>
    </xf>
    <xf numFmtId="175" fontId="13" fillId="0" borderId="14" xfId="199" applyNumberFormat="1" applyFont="1" applyFill="1" applyBorder="1" applyAlignment="1" applyProtection="1">
      <alignment horizontal="right"/>
      <protection/>
    </xf>
    <xf numFmtId="175" fontId="13" fillId="0" borderId="20" xfId="199" applyNumberFormat="1" applyFont="1" applyFill="1" applyBorder="1" applyAlignment="1" applyProtection="1">
      <alignment horizontal="center"/>
      <protection/>
    </xf>
    <xf numFmtId="175" fontId="13" fillId="0" borderId="60" xfId="199" applyNumberFormat="1" applyFont="1" applyFill="1" applyBorder="1" applyAlignment="1" applyProtection="1">
      <alignment horizontal="center"/>
      <protection/>
    </xf>
    <xf numFmtId="175" fontId="21" fillId="0" borderId="49" xfId="199" applyNumberFormat="1" applyFont="1" applyFill="1" applyBorder="1" applyProtection="1">
      <alignment/>
      <protection/>
    </xf>
    <xf numFmtId="175" fontId="21" fillId="0" borderId="49" xfId="199" applyNumberFormat="1" applyFont="1" applyFill="1" applyBorder="1" applyAlignment="1" applyProtection="1" quotePrefix="1">
      <alignment horizontal="left"/>
      <protection/>
    </xf>
    <xf numFmtId="175" fontId="21" fillId="0" borderId="20" xfId="199" applyNumberFormat="1" applyFont="1" applyFill="1" applyBorder="1" applyProtection="1">
      <alignment/>
      <protection/>
    </xf>
    <xf numFmtId="172" fontId="8" fillId="0" borderId="57" xfId="199" applyNumberFormat="1" applyFont="1" applyFill="1" applyBorder="1" applyAlignment="1" applyProtection="1" quotePrefix="1">
      <alignment horizontal="left"/>
      <protection/>
    </xf>
    <xf numFmtId="172" fontId="13" fillId="0" borderId="29" xfId="199" applyNumberFormat="1" applyFont="1" applyFill="1" applyBorder="1" applyAlignment="1" applyProtection="1">
      <alignment horizontal="left"/>
      <protection/>
    </xf>
    <xf numFmtId="168" fontId="13" fillId="0" borderId="0" xfId="199" applyNumberFormat="1" applyFont="1" applyFill="1" applyBorder="1" applyProtection="1">
      <alignment/>
      <protection/>
    </xf>
    <xf numFmtId="168" fontId="13" fillId="0" borderId="20" xfId="199" applyNumberFormat="1" applyFont="1" applyFill="1" applyBorder="1" applyProtection="1">
      <alignment/>
      <protection/>
    </xf>
    <xf numFmtId="168" fontId="13" fillId="0" borderId="19" xfId="199" applyNumberFormat="1" applyFont="1" applyFill="1" applyBorder="1" applyProtection="1">
      <alignment/>
      <protection/>
    </xf>
    <xf numFmtId="175" fontId="20" fillId="0" borderId="20" xfId="199" applyNumberFormat="1" applyFont="1" applyFill="1" applyBorder="1" applyProtection="1">
      <alignment/>
      <protection/>
    </xf>
    <xf numFmtId="168" fontId="13" fillId="0" borderId="60" xfId="199" applyNumberFormat="1" applyFont="1" applyFill="1" applyBorder="1" applyProtection="1">
      <alignment/>
      <protection/>
    </xf>
    <xf numFmtId="0" fontId="8" fillId="0" borderId="49" xfId="199" applyFont="1" applyFill="1" applyBorder="1">
      <alignment/>
      <protection/>
    </xf>
    <xf numFmtId="175" fontId="21" fillId="0" borderId="62" xfId="199" applyNumberFormat="1" applyFont="1" applyFill="1" applyBorder="1" applyProtection="1">
      <alignment/>
      <protection/>
    </xf>
    <xf numFmtId="0" fontId="8" fillId="0" borderId="62" xfId="199" applyFont="1" applyFill="1" applyBorder="1">
      <alignment/>
      <protection/>
    </xf>
    <xf numFmtId="172" fontId="16" fillId="0" borderId="0" xfId="199" applyNumberFormat="1" applyFont="1" applyFill="1" applyBorder="1" applyAlignment="1" applyProtection="1">
      <alignment horizontal="left"/>
      <protection/>
    </xf>
    <xf numFmtId="168" fontId="31" fillId="0" borderId="0" xfId="199" applyNumberFormat="1" applyFont="1" applyFill="1" applyBorder="1" applyProtection="1">
      <alignment/>
      <protection/>
    </xf>
    <xf numFmtId="0" fontId="16" fillId="0" borderId="0" xfId="199" applyFont="1" applyFill="1" applyBorder="1" applyAlignment="1" quotePrefix="1">
      <alignment/>
      <protection/>
    </xf>
    <xf numFmtId="168" fontId="15" fillId="0" borderId="0" xfId="199" applyNumberFormat="1" applyFont="1" applyFill="1" applyBorder="1" applyAlignment="1">
      <alignment horizontal="right"/>
      <protection/>
    </xf>
    <xf numFmtId="168" fontId="15" fillId="0" borderId="0" xfId="199" applyNumberFormat="1" applyFont="1" applyFill="1" applyBorder="1">
      <alignment/>
      <protection/>
    </xf>
    <xf numFmtId="164" fontId="25" fillId="0" borderId="0" xfId="245" applyNumberFormat="1" applyFont="1" applyFill="1" applyBorder="1" applyAlignment="1" applyProtection="1">
      <alignment horizontal="left" vertical="center"/>
      <protection/>
    </xf>
    <xf numFmtId="164" fontId="25" fillId="0" borderId="52" xfId="245" applyNumberFormat="1" applyFont="1" applyFill="1" applyBorder="1" applyAlignment="1" applyProtection="1">
      <alignment horizontal="left" vertical="center"/>
      <protection/>
    </xf>
    <xf numFmtId="169" fontId="13" fillId="0" borderId="48" xfId="245" applyNumberFormat="1" applyFont="1" applyBorder="1" applyAlignment="1">
      <alignment horizontal="center" vertical="center"/>
      <protection/>
    </xf>
    <xf numFmtId="169" fontId="13" fillId="0" borderId="47" xfId="245" applyNumberFormat="1" applyFont="1" applyBorder="1" applyAlignment="1">
      <alignment horizontal="center" vertical="center"/>
      <protection/>
    </xf>
    <xf numFmtId="164" fontId="13" fillId="0" borderId="64" xfId="245" applyNumberFormat="1" applyFont="1" applyBorder="1" applyAlignment="1" applyProtection="1">
      <alignment horizontal="center" vertical="center"/>
      <protection/>
    </xf>
    <xf numFmtId="168" fontId="8" fillId="0" borderId="30" xfId="245" applyNumberFormat="1" applyFont="1" applyBorder="1" applyAlignment="1" applyProtection="1">
      <alignment horizontal="center" vertical="center"/>
      <protection/>
    </xf>
    <xf numFmtId="169" fontId="8" fillId="0" borderId="18" xfId="245" applyNumberFormat="1" applyFont="1" applyBorder="1" applyAlignment="1">
      <alignment horizontal="center" vertical="center"/>
      <protection/>
    </xf>
    <xf numFmtId="168" fontId="8" fillId="0" borderId="18" xfId="245" applyNumberFormat="1" applyFont="1" applyBorder="1" applyAlignment="1" applyProtection="1">
      <alignment horizontal="center" vertical="center"/>
      <protection/>
    </xf>
    <xf numFmtId="164" fontId="8" fillId="0" borderId="29" xfId="245" applyNumberFormat="1" applyFont="1" applyBorder="1" applyAlignment="1" applyProtection="1">
      <alignment horizontal="left" vertical="center"/>
      <protection/>
    </xf>
    <xf numFmtId="169" fontId="8" fillId="0" borderId="30" xfId="245" applyNumberFormat="1" applyFont="1" applyBorder="1" applyAlignment="1">
      <alignment horizontal="center" vertical="center"/>
      <protection/>
    </xf>
    <xf numFmtId="164" fontId="8" fillId="0" borderId="30" xfId="245" applyNumberFormat="1" applyFont="1" applyFill="1" applyBorder="1" applyAlignment="1" applyProtection="1">
      <alignment horizontal="center" vertical="center"/>
      <protection/>
    </xf>
    <xf numFmtId="169" fontId="8" fillId="0" borderId="18" xfId="245" applyNumberFormat="1" applyFont="1" applyFill="1" applyBorder="1" applyAlignment="1" applyProtection="1">
      <alignment horizontal="center" vertical="center"/>
      <protection/>
    </xf>
    <xf numFmtId="164" fontId="8" fillId="0" borderId="18" xfId="245" applyNumberFormat="1" applyFont="1" applyFill="1" applyBorder="1" applyAlignment="1" applyProtection="1">
      <alignment horizontal="center" vertical="center"/>
      <protection/>
    </xf>
    <xf numFmtId="164" fontId="13" fillId="34" borderId="42" xfId="245" applyNumberFormat="1" applyFont="1" applyFill="1" applyBorder="1" applyAlignment="1" applyProtection="1">
      <alignment horizontal="center" vertical="center"/>
      <protection/>
    </xf>
    <xf numFmtId="164" fontId="13" fillId="34" borderId="27" xfId="245" applyNumberFormat="1" applyFont="1" applyFill="1" applyBorder="1" applyAlignment="1" applyProtection="1">
      <alignment horizontal="center" vertical="center"/>
      <protection/>
    </xf>
    <xf numFmtId="164" fontId="13" fillId="34" borderId="25" xfId="245" applyNumberFormat="1" applyFont="1" applyFill="1" applyBorder="1" applyAlignment="1" applyProtection="1">
      <alignment horizontal="center" vertical="center"/>
      <protection/>
    </xf>
    <xf numFmtId="170" fontId="2" fillId="0" borderId="0" xfId="74" applyNumberFormat="1" applyFont="1" applyAlignment="1">
      <alignment/>
    </xf>
    <xf numFmtId="169" fontId="13" fillId="0" borderId="27" xfId="244" applyNumberFormat="1" applyFont="1" applyBorder="1" applyAlignment="1">
      <alignment horizontal="center" vertical="center"/>
      <protection/>
    </xf>
    <xf numFmtId="174" fontId="13" fillId="0" borderId="27" xfId="244" applyNumberFormat="1" applyFont="1" applyFill="1" applyBorder="1" applyAlignment="1">
      <alignment horizontal="center" vertical="center"/>
      <protection/>
    </xf>
    <xf numFmtId="164" fontId="13" fillId="0" borderId="27" xfId="244" applyNumberFormat="1" applyFont="1" applyBorder="1" applyAlignment="1" applyProtection="1">
      <alignment horizontal="center" vertical="center"/>
      <protection/>
    </xf>
    <xf numFmtId="174" fontId="8" fillId="0" borderId="18" xfId="244" applyNumberFormat="1" applyFont="1" applyFill="1" applyBorder="1" applyAlignment="1" applyProtection="1">
      <alignment horizontal="center" vertical="center"/>
      <protection/>
    </xf>
    <xf numFmtId="168" fontId="8" fillId="0" borderId="0" xfId="244" applyNumberFormat="1" applyFont="1" applyBorder="1" applyAlignment="1" applyProtection="1">
      <alignment horizontal="center" vertical="center"/>
      <protection/>
    </xf>
    <xf numFmtId="169" fontId="8" fillId="0" borderId="18" xfId="244" applyNumberFormat="1" applyFont="1" applyFill="1" applyBorder="1" applyAlignment="1" applyProtection="1">
      <alignment horizontal="center" vertical="center"/>
      <protection/>
    </xf>
    <xf numFmtId="168" fontId="8" fillId="0" borderId="20" xfId="244" applyNumberFormat="1" applyFont="1" applyBorder="1" applyAlignment="1" applyProtection="1">
      <alignment horizontal="center" vertical="center"/>
      <protection/>
    </xf>
    <xf numFmtId="174" fontId="13" fillId="0" borderId="18" xfId="244" applyNumberFormat="1" applyFont="1" applyFill="1" applyBorder="1" applyAlignment="1" applyProtection="1">
      <alignment horizontal="center" vertical="center"/>
      <protection/>
    </xf>
    <xf numFmtId="164" fontId="8" fillId="0" borderId="18" xfId="244" applyNumberFormat="1" applyFont="1" applyBorder="1" applyAlignment="1" applyProtection="1">
      <alignment horizontal="left" vertical="center"/>
      <protection/>
    </xf>
    <xf numFmtId="168" fontId="8" fillId="0" borderId="19" xfId="244" applyNumberFormat="1" applyFont="1" applyBorder="1" applyAlignment="1" applyProtection="1">
      <alignment horizontal="center" vertical="center"/>
      <protection/>
    </xf>
    <xf numFmtId="169" fontId="8" fillId="0" borderId="19" xfId="244" applyNumberFormat="1" applyFont="1" applyBorder="1" applyAlignment="1">
      <alignment horizontal="center" vertical="center"/>
      <protection/>
    </xf>
    <xf numFmtId="169" fontId="89" fillId="0" borderId="18" xfId="244" applyNumberFormat="1" applyFont="1" applyFill="1" applyBorder="1" applyAlignment="1" applyProtection="1">
      <alignment horizontal="center" vertical="center"/>
      <protection/>
    </xf>
    <xf numFmtId="164" fontId="8" fillId="0" borderId="19" xfId="244" applyNumberFormat="1" applyFont="1" applyFill="1" applyBorder="1" applyAlignment="1" applyProtection="1">
      <alignment horizontal="center" vertical="center"/>
      <protection/>
    </xf>
    <xf numFmtId="174" fontId="8" fillId="0" borderId="12" xfId="244" applyNumberFormat="1" applyFont="1" applyFill="1" applyBorder="1" applyAlignment="1" applyProtection="1">
      <alignment horizontal="center" vertical="center"/>
      <protection/>
    </xf>
    <xf numFmtId="169" fontId="8" fillId="0" borderId="12" xfId="244" applyNumberFormat="1" applyFont="1" applyFill="1" applyBorder="1" applyAlignment="1" applyProtection="1">
      <alignment horizontal="center" vertical="center"/>
      <protection/>
    </xf>
    <xf numFmtId="174" fontId="13" fillId="0" borderId="12" xfId="244" applyNumberFormat="1" applyFont="1" applyFill="1" applyBorder="1" applyAlignment="1" applyProtection="1">
      <alignment horizontal="center" vertical="center"/>
      <protection/>
    </xf>
    <xf numFmtId="164" fontId="13" fillId="34" borderId="27" xfId="244" applyNumberFormat="1" applyFont="1" applyFill="1" applyBorder="1" applyAlignment="1" applyProtection="1">
      <alignment horizontal="center" vertical="center"/>
      <protection/>
    </xf>
    <xf numFmtId="164" fontId="13" fillId="0" borderId="0" xfId="244" applyNumberFormat="1" applyFont="1" applyBorder="1" applyAlignment="1" quotePrefix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247" applyAlignment="1">
      <alignment horizontal="center"/>
      <protection/>
    </xf>
    <xf numFmtId="0" fontId="2" fillId="0" borderId="0" xfId="247">
      <alignment/>
      <protection/>
    </xf>
    <xf numFmtId="0" fontId="8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169" fontId="16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Border="1" applyAlignment="1">
      <alignment horizontal="right" vertical="center"/>
    </xf>
    <xf numFmtId="169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9" fontId="8" fillId="0" borderId="63" xfId="0" applyNumberFormat="1" applyFont="1" applyBorder="1" applyAlignment="1">
      <alignment horizontal="center" vertical="center"/>
    </xf>
    <xf numFmtId="169" fontId="8" fillId="0" borderId="61" xfId="0" applyNumberFormat="1" applyFont="1" applyFill="1" applyBorder="1" applyAlignment="1">
      <alignment horizontal="right" vertical="center"/>
    </xf>
    <xf numFmtId="169" fontId="8" fillId="0" borderId="61" xfId="0" applyNumberFormat="1" applyFont="1" applyBorder="1" applyAlignment="1">
      <alignment horizontal="right" vertical="center"/>
    </xf>
    <xf numFmtId="169" fontId="8" fillId="0" borderId="46" xfId="0" applyNumberFormat="1" applyFont="1" applyBorder="1" applyAlignment="1">
      <alignment horizontal="right" vertical="center"/>
    </xf>
    <xf numFmtId="169" fontId="8" fillId="0" borderId="61" xfId="0" applyNumberFormat="1" applyFont="1" applyBorder="1" applyAlignment="1">
      <alignment vertical="center"/>
    </xf>
    <xf numFmtId="2" fontId="8" fillId="0" borderId="38" xfId="0" applyNumberFormat="1" applyFont="1" applyBorder="1" applyAlignment="1">
      <alignment vertical="center"/>
    </xf>
    <xf numFmtId="0" fontId="8" fillId="0" borderId="65" xfId="0" applyFont="1" applyBorder="1" applyAlignment="1">
      <alignment horizontal="left" vertical="center"/>
    </xf>
    <xf numFmtId="169" fontId="8" fillId="0" borderId="60" xfId="0" applyNumberFormat="1" applyFont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169" fontId="8" fillId="0" borderId="19" xfId="0" applyNumberFormat="1" applyFont="1" applyBorder="1" applyAlignment="1">
      <alignment horizontal="right" vertical="center"/>
    </xf>
    <xf numFmtId="169" fontId="8" fillId="0" borderId="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2" fontId="8" fillId="0" borderId="18" xfId="0" applyNumberFormat="1" applyFont="1" applyBorder="1" applyAlignment="1">
      <alignment horizontal="right" vertical="center"/>
    </xf>
    <xf numFmtId="169" fontId="8" fillId="0" borderId="66" xfId="0" applyNumberFormat="1" applyFont="1" applyBorder="1" applyAlignment="1">
      <alignment horizontal="center" vertical="center"/>
    </xf>
    <xf numFmtId="169" fontId="8" fillId="0" borderId="13" xfId="0" applyNumberFormat="1" applyFont="1" applyFill="1" applyBorder="1" applyAlignment="1">
      <alignment horizontal="right" vertical="center"/>
    </xf>
    <xf numFmtId="169" fontId="8" fillId="0" borderId="13" xfId="0" applyNumberFormat="1" applyFont="1" applyBorder="1" applyAlignment="1">
      <alignment horizontal="right" vertical="center"/>
    </xf>
    <xf numFmtId="169" fontId="8" fillId="0" borderId="11" xfId="0" applyNumberFormat="1" applyFont="1" applyBorder="1" applyAlignment="1">
      <alignment horizontal="right" vertical="center"/>
    </xf>
    <xf numFmtId="169" fontId="8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9" fontId="13" fillId="0" borderId="28" xfId="0" applyNumberFormat="1" applyFont="1" applyBorder="1" applyAlignment="1">
      <alignment horizontal="center" vertical="center"/>
    </xf>
    <xf numFmtId="169" fontId="13" fillId="0" borderId="58" xfId="0" applyNumberFormat="1" applyFont="1" applyFill="1" applyBorder="1" applyAlignment="1">
      <alignment horizontal="right" vertical="center"/>
    </xf>
    <xf numFmtId="169" fontId="13" fillId="0" borderId="58" xfId="0" applyNumberFormat="1" applyFont="1" applyBorder="1" applyAlignment="1">
      <alignment horizontal="right" vertical="center"/>
    </xf>
    <xf numFmtId="169" fontId="13" fillId="0" borderId="59" xfId="0" applyNumberFormat="1" applyFont="1" applyBorder="1" applyAlignment="1">
      <alignment horizontal="right" vertical="center"/>
    </xf>
    <xf numFmtId="169" fontId="13" fillId="0" borderId="58" xfId="0" applyNumberFormat="1" applyFont="1" applyBorder="1" applyAlignment="1">
      <alignment vertical="center"/>
    </xf>
    <xf numFmtId="2" fontId="13" fillId="0" borderId="27" xfId="0" applyNumberFormat="1" applyFont="1" applyBorder="1" applyAlignment="1">
      <alignment vertical="center"/>
    </xf>
    <xf numFmtId="0" fontId="13" fillId="0" borderId="67" xfId="0" applyFont="1" applyBorder="1" applyAlignment="1">
      <alignment horizontal="left" vertical="center"/>
    </xf>
    <xf numFmtId="169" fontId="8" fillId="0" borderId="56" xfId="0" applyNumberFormat="1" applyFont="1" applyBorder="1" applyAlignment="1">
      <alignment horizontal="center" vertical="center"/>
    </xf>
    <xf numFmtId="169" fontId="8" fillId="0" borderId="55" xfId="0" applyNumberFormat="1" applyFont="1" applyFill="1" applyBorder="1" applyAlignment="1">
      <alignment horizontal="right" vertical="center"/>
    </xf>
    <xf numFmtId="169" fontId="8" fillId="0" borderId="55" xfId="0" applyNumberFormat="1" applyFont="1" applyBorder="1" applyAlignment="1">
      <alignment horizontal="right" vertical="center"/>
    </xf>
    <xf numFmtId="169" fontId="8" fillId="0" borderId="54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13" fillId="0" borderId="1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164" fontId="8" fillId="0" borderId="0" xfId="246" applyNumberFormat="1" applyFont="1">
      <alignment/>
      <protection/>
    </xf>
    <xf numFmtId="164" fontId="8" fillId="0" borderId="0" xfId="246" applyNumberFormat="1" applyFont="1" applyBorder="1">
      <alignment/>
      <protection/>
    </xf>
    <xf numFmtId="164" fontId="8" fillId="0" borderId="0" xfId="246" applyNumberFormat="1" applyFont="1" applyBorder="1" applyAlignment="1" applyProtection="1">
      <alignment horizontal="center" vertical="center"/>
      <protection/>
    </xf>
    <xf numFmtId="164" fontId="8" fillId="0" borderId="0" xfId="246" applyNumberFormat="1" applyFont="1" applyFill="1">
      <alignment/>
      <protection/>
    </xf>
    <xf numFmtId="164" fontId="8" fillId="0" borderId="0" xfId="246" applyNumberFormat="1" applyFont="1" applyAlignment="1" applyProtection="1">
      <alignment horizontal="left"/>
      <protection/>
    </xf>
    <xf numFmtId="169" fontId="8" fillId="0" borderId="0" xfId="246" applyNumberFormat="1" applyFont="1">
      <alignment/>
      <protection/>
    </xf>
    <xf numFmtId="169" fontId="24" fillId="0" borderId="48" xfId="246" applyNumberFormat="1" applyFont="1" applyBorder="1" applyAlignment="1">
      <alignment horizontal="center" vertical="center"/>
      <protection/>
    </xf>
    <xf numFmtId="169" fontId="24" fillId="0" borderId="74" xfId="246" applyNumberFormat="1" applyFont="1" applyBorder="1" applyAlignment="1">
      <alignment horizontal="center" vertical="center"/>
      <protection/>
    </xf>
    <xf numFmtId="169" fontId="24" fillId="0" borderId="47" xfId="246" applyNumberFormat="1" applyFont="1" applyBorder="1" applyAlignment="1">
      <alignment horizontal="center" vertical="center"/>
      <protection/>
    </xf>
    <xf numFmtId="164" fontId="24" fillId="0" borderId="64" xfId="246" applyNumberFormat="1" applyFont="1" applyBorder="1" applyAlignment="1" applyProtection="1">
      <alignment horizontal="center" vertical="center"/>
      <protection/>
    </xf>
    <xf numFmtId="169" fontId="27" fillId="0" borderId="30" xfId="246" applyNumberFormat="1" applyFont="1" applyBorder="1" applyAlignment="1">
      <alignment horizontal="center" vertical="center"/>
      <protection/>
    </xf>
    <xf numFmtId="169" fontId="27" fillId="0" borderId="20" xfId="246" applyNumberFormat="1" applyFont="1" applyBorder="1" applyAlignment="1">
      <alignment horizontal="center" vertical="center"/>
      <protection/>
    </xf>
    <xf numFmtId="169" fontId="27" fillId="0" borderId="18" xfId="246" applyNumberFormat="1" applyFont="1" applyBorder="1" applyAlignment="1">
      <alignment horizontal="center" vertical="center"/>
      <protection/>
    </xf>
    <xf numFmtId="164" fontId="27" fillId="0" borderId="29" xfId="246" applyNumberFormat="1" applyFont="1" applyBorder="1" applyAlignment="1" applyProtection="1">
      <alignment horizontal="left" vertical="center"/>
      <protection/>
    </xf>
    <xf numFmtId="164" fontId="8" fillId="0" borderId="50" xfId="246" applyNumberFormat="1" applyFont="1" applyBorder="1" applyAlignment="1" applyProtection="1">
      <alignment horizontal="center"/>
      <protection/>
    </xf>
    <xf numFmtId="164" fontId="24" fillId="34" borderId="32" xfId="246" applyNumberFormat="1" applyFont="1" applyFill="1" applyBorder="1" applyAlignment="1" applyProtection="1">
      <alignment horizontal="center" vertical="center"/>
      <protection/>
    </xf>
    <xf numFmtId="164" fontId="24" fillId="34" borderId="49" xfId="246" applyNumberFormat="1" applyFont="1" applyFill="1" applyBorder="1" applyAlignment="1" applyProtection="1">
      <alignment horizontal="center" vertical="center"/>
      <protection/>
    </xf>
    <xf numFmtId="164" fontId="24" fillId="34" borderId="27" xfId="246" applyNumberFormat="1" applyFont="1" applyFill="1" applyBorder="1" applyAlignment="1" applyProtection="1">
      <alignment horizontal="center" vertical="center"/>
      <protection/>
    </xf>
    <xf numFmtId="164" fontId="24" fillId="34" borderId="25" xfId="246" applyNumberFormat="1" applyFont="1" applyFill="1" applyBorder="1" applyAlignment="1" applyProtection="1">
      <alignment horizontal="center" vertical="center"/>
      <protection/>
    </xf>
    <xf numFmtId="164" fontId="8" fillId="0" borderId="49" xfId="246" applyNumberFormat="1" applyFont="1" applyBorder="1" applyAlignment="1">
      <alignment horizontal="centerContinuous"/>
      <protection/>
    </xf>
    <xf numFmtId="164" fontId="8" fillId="0" borderId="58" xfId="246" applyNumberFormat="1" applyFont="1" applyBorder="1" applyAlignment="1" applyProtection="1">
      <alignment horizontal="centerContinuous"/>
      <protection/>
    </xf>
    <xf numFmtId="164" fontId="8" fillId="0" borderId="0" xfId="249" applyNumberFormat="1" applyFont="1">
      <alignment/>
      <protection/>
    </xf>
    <xf numFmtId="0" fontId="2" fillId="0" borderId="0" xfId="247" applyFont="1" applyAlignment="1">
      <alignment horizontal="center"/>
      <protection/>
    </xf>
    <xf numFmtId="0" fontId="2" fillId="0" borderId="0" xfId="247" applyFill="1" applyBorder="1">
      <alignment/>
      <protection/>
    </xf>
    <xf numFmtId="0" fontId="19" fillId="0" borderId="0" xfId="247" applyFont="1">
      <alignment/>
      <protection/>
    </xf>
    <xf numFmtId="169" fontId="2" fillId="0" borderId="38" xfId="0" applyNumberFormat="1" applyFont="1" applyBorder="1" applyAlignment="1">
      <alignment horizontal="center"/>
    </xf>
    <xf numFmtId="169" fontId="8" fillId="0" borderId="38" xfId="247" applyNumberFormat="1" applyFont="1" applyBorder="1" applyAlignment="1">
      <alignment horizontal="center"/>
      <protection/>
    </xf>
    <xf numFmtId="169" fontId="2" fillId="0" borderId="18" xfId="0" applyNumberFormat="1" applyFont="1" applyBorder="1" applyAlignment="1">
      <alignment horizontal="center"/>
    </xf>
    <xf numFmtId="169" fontId="8" fillId="0" borderId="18" xfId="247" applyNumberFormat="1" applyFont="1" applyBorder="1" applyAlignment="1">
      <alignment horizontal="center"/>
      <protection/>
    </xf>
    <xf numFmtId="169" fontId="19" fillId="0" borderId="18" xfId="0" applyNumberFormat="1" applyFont="1" applyBorder="1" applyAlignment="1">
      <alignment horizontal="center"/>
    </xf>
    <xf numFmtId="169" fontId="13" fillId="0" borderId="18" xfId="248" applyNumberFormat="1" applyFont="1" applyBorder="1" applyAlignment="1">
      <alignment horizontal="center"/>
      <protection/>
    </xf>
    <xf numFmtId="169" fontId="13" fillId="0" borderId="18" xfId="248" applyNumberFormat="1" applyFont="1" applyFill="1" applyBorder="1" applyAlignment="1">
      <alignment horizontal="center"/>
      <protection/>
    </xf>
    <xf numFmtId="0" fontId="13" fillId="0" borderId="29" xfId="247" applyFont="1" applyFill="1" applyBorder="1" applyAlignment="1">
      <alignment horizontal="center"/>
      <protection/>
    </xf>
    <xf numFmtId="169" fontId="8" fillId="0" borderId="18" xfId="248" applyNumberFormat="1" applyFont="1" applyBorder="1" applyAlignment="1">
      <alignment horizontal="center"/>
      <protection/>
    </xf>
    <xf numFmtId="0" fontId="13" fillId="0" borderId="29" xfId="247" applyFont="1" applyBorder="1">
      <alignment/>
      <protection/>
    </xf>
    <xf numFmtId="169" fontId="13" fillId="0" borderId="18" xfId="247" applyNumberFormat="1" applyFont="1" applyBorder="1" applyAlignment="1">
      <alignment horizontal="center"/>
      <protection/>
    </xf>
    <xf numFmtId="169" fontId="19" fillId="0" borderId="27" xfId="0" applyNumberFormat="1" applyFont="1" applyBorder="1" applyAlignment="1">
      <alignment horizontal="center"/>
    </xf>
    <xf numFmtId="169" fontId="13" fillId="0" borderId="27" xfId="247" applyNumberFormat="1" applyFont="1" applyBorder="1" applyAlignment="1">
      <alignment horizontal="center" vertical="center"/>
      <protection/>
    </xf>
    <xf numFmtId="0" fontId="8" fillId="0" borderId="19" xfId="247" applyFont="1" applyBorder="1" applyAlignment="1">
      <alignment horizontal="center"/>
      <protection/>
    </xf>
    <xf numFmtId="0" fontId="8" fillId="0" borderId="27" xfId="247" applyFont="1" applyBorder="1" applyAlignment="1">
      <alignment horizontal="center"/>
      <protection/>
    </xf>
    <xf numFmtId="0" fontId="13" fillId="0" borderId="75" xfId="247" applyFont="1" applyBorder="1" applyAlignment="1">
      <alignment horizontal="center"/>
      <protection/>
    </xf>
    <xf numFmtId="0" fontId="13" fillId="0" borderId="25" xfId="247" applyFont="1" applyBorder="1" applyAlignment="1">
      <alignment horizontal="center"/>
      <protection/>
    </xf>
    <xf numFmtId="0" fontId="2" fillId="0" borderId="27" xfId="247" applyFont="1" applyBorder="1" applyAlignment="1">
      <alignment horizontal="center"/>
      <protection/>
    </xf>
    <xf numFmtId="0" fontId="13" fillId="0" borderId="58" xfId="247" applyFont="1" applyBorder="1" applyAlignment="1">
      <alignment vertical="center"/>
      <protection/>
    </xf>
    <xf numFmtId="169" fontId="13" fillId="0" borderId="0" xfId="247" applyNumberFormat="1" applyFont="1" applyBorder="1" applyAlignment="1">
      <alignment horizontal="center"/>
      <protection/>
    </xf>
    <xf numFmtId="169" fontId="13" fillId="0" borderId="60" xfId="247" applyNumberFormat="1" applyFont="1" applyBorder="1" applyAlignment="1">
      <alignment horizontal="center"/>
      <protection/>
    </xf>
    <xf numFmtId="169" fontId="8" fillId="0" borderId="0" xfId="247" applyNumberFormat="1" applyFont="1" applyBorder="1" applyAlignment="1">
      <alignment horizontal="center"/>
      <protection/>
    </xf>
    <xf numFmtId="169" fontId="8" fillId="0" borderId="60" xfId="247" applyNumberFormat="1" applyFont="1" applyBorder="1" applyAlignment="1">
      <alignment horizontal="center"/>
      <protection/>
    </xf>
    <xf numFmtId="0" fontId="13" fillId="0" borderId="0" xfId="247" applyFont="1" applyFill="1" applyBorder="1" applyAlignment="1">
      <alignment vertical="center"/>
      <protection/>
    </xf>
    <xf numFmtId="169" fontId="13" fillId="0" borderId="0" xfId="247" applyNumberFormat="1" applyFont="1" applyFill="1" applyBorder="1" applyAlignment="1">
      <alignment horizontal="center"/>
      <protection/>
    </xf>
    <xf numFmtId="169" fontId="13" fillId="0" borderId="60" xfId="247" applyNumberFormat="1" applyFont="1" applyFill="1" applyBorder="1" applyAlignment="1">
      <alignment horizontal="center"/>
      <protection/>
    </xf>
    <xf numFmtId="169" fontId="91" fillId="0" borderId="60" xfId="247" applyNumberFormat="1" applyFont="1" applyBorder="1" applyAlignment="1">
      <alignment horizontal="center"/>
      <protection/>
    </xf>
    <xf numFmtId="169" fontId="8" fillId="0" borderId="61" xfId="247" applyNumberFormat="1" applyFont="1" applyBorder="1" applyAlignment="1">
      <alignment horizontal="center"/>
      <protection/>
    </xf>
    <xf numFmtId="169" fontId="8" fillId="0" borderId="63" xfId="247" applyNumberFormat="1" applyFont="1" applyBorder="1" applyAlignment="1">
      <alignment horizontal="center"/>
      <protection/>
    </xf>
    <xf numFmtId="0" fontId="13" fillId="0" borderId="76" xfId="0" applyFont="1" applyBorder="1" applyAlignment="1" applyProtection="1" quotePrefix="1">
      <alignment horizontal="center" vertical="center"/>
      <protection/>
    </xf>
    <xf numFmtId="0" fontId="92" fillId="0" borderId="0" xfId="146" applyFont="1">
      <alignment/>
      <protection/>
    </xf>
    <xf numFmtId="0" fontId="91" fillId="36" borderId="59" xfId="0" applyFont="1" applyFill="1" applyBorder="1" applyAlignment="1">
      <alignment horizontal="center" wrapText="1"/>
    </xf>
    <xf numFmtId="0" fontId="89" fillId="0" borderId="0" xfId="146" applyFont="1">
      <alignment/>
      <protection/>
    </xf>
    <xf numFmtId="0" fontId="91" fillId="36" borderId="27" xfId="0" applyFont="1" applyFill="1" applyBorder="1" applyAlignment="1">
      <alignment wrapText="1"/>
    </xf>
    <xf numFmtId="0" fontId="91" fillId="36" borderId="27" xfId="146" applyFont="1" applyFill="1" applyBorder="1" applyAlignment="1">
      <alignment horizontal="center"/>
      <protection/>
    </xf>
    <xf numFmtId="0" fontId="91" fillId="36" borderId="27" xfId="146" applyFont="1" applyFill="1" applyBorder="1" applyAlignment="1">
      <alignment horizontal="center" vertical="center"/>
      <protection/>
    </xf>
    <xf numFmtId="0" fontId="89" fillId="0" borderId="27" xfId="146" applyFont="1" applyBorder="1" applyAlignment="1">
      <alignment/>
      <protection/>
    </xf>
    <xf numFmtId="0" fontId="89" fillId="0" borderId="27" xfId="146" applyFont="1" applyBorder="1">
      <alignment/>
      <protection/>
    </xf>
    <xf numFmtId="0" fontId="91" fillId="0" borderId="27" xfId="146" applyFont="1" applyBorder="1" applyAlignment="1">
      <alignment/>
      <protection/>
    </xf>
    <xf numFmtId="0" fontId="91" fillId="0" borderId="27" xfId="146" applyFont="1" applyBorder="1">
      <alignment/>
      <protection/>
    </xf>
    <xf numFmtId="169" fontId="91" fillId="0" borderId="27" xfId="146" applyNumberFormat="1" applyFont="1" applyBorder="1">
      <alignment/>
      <protection/>
    </xf>
    <xf numFmtId="169" fontId="89" fillId="0" borderId="27" xfId="146" applyNumberFormat="1" applyFont="1" applyBorder="1">
      <alignment/>
      <protection/>
    </xf>
    <xf numFmtId="169" fontId="89" fillId="0" borderId="27" xfId="146" applyNumberFormat="1" applyFont="1" applyBorder="1" applyAlignment="1">
      <alignment/>
      <protection/>
    </xf>
    <xf numFmtId="0" fontId="13" fillId="0" borderId="52" xfId="199" applyFont="1" applyFill="1" applyBorder="1" applyAlignment="1" applyProtection="1">
      <alignment horizontal="center"/>
      <protection/>
    </xf>
    <xf numFmtId="175" fontId="13" fillId="0" borderId="58" xfId="199" applyNumberFormat="1" applyFont="1" applyFill="1" applyBorder="1" applyAlignment="1" applyProtection="1" quotePrefix="1">
      <alignment horizontal="center"/>
      <protection/>
    </xf>
    <xf numFmtId="168" fontId="8" fillId="0" borderId="0" xfId="199" applyNumberFormat="1" applyFont="1">
      <alignment/>
      <protection/>
    </xf>
    <xf numFmtId="175" fontId="13" fillId="0" borderId="0" xfId="199" applyNumberFormat="1" applyFont="1" applyFill="1" applyBorder="1" applyAlignment="1">
      <alignment horizontal="centerContinuous"/>
      <protection/>
    </xf>
    <xf numFmtId="175" fontId="13" fillId="0" borderId="20" xfId="199" applyNumberFormat="1" applyFont="1" applyFill="1" applyBorder="1" applyAlignment="1">
      <alignment horizontal="centerContinuous"/>
      <protection/>
    </xf>
    <xf numFmtId="175" fontId="13" fillId="0" borderId="58" xfId="199" applyNumberFormat="1" applyFont="1" applyFill="1" applyBorder="1" applyAlignment="1" applyProtection="1" quotePrefix="1">
      <alignment horizontal="centerContinuous"/>
      <protection/>
    </xf>
    <xf numFmtId="0" fontId="13" fillId="0" borderId="28" xfId="199" applyFont="1" applyFill="1" applyBorder="1" applyAlignment="1" applyProtection="1" quotePrefix="1">
      <alignment horizontal="centerContinuous"/>
      <protection/>
    </xf>
    <xf numFmtId="168" fontId="8" fillId="0" borderId="57" xfId="199" applyNumberFormat="1" applyFont="1" applyFill="1" applyBorder="1" applyAlignment="1" applyProtection="1" quotePrefix="1">
      <alignment horizontal="left"/>
      <protection/>
    </xf>
    <xf numFmtId="168" fontId="8" fillId="0" borderId="29" xfId="199" applyNumberFormat="1" applyFont="1" applyFill="1" applyBorder="1" applyAlignment="1" applyProtection="1">
      <alignment horizontal="left"/>
      <protection/>
    </xf>
    <xf numFmtId="168" fontId="13" fillId="0" borderId="57" xfId="199" applyNumberFormat="1" applyFont="1" applyFill="1" applyBorder="1" applyAlignment="1" applyProtection="1" quotePrefix="1">
      <alignment horizontal="left"/>
      <protection/>
    </xf>
    <xf numFmtId="168" fontId="13" fillId="0" borderId="58" xfId="199" applyNumberFormat="1" applyFont="1" applyFill="1" applyBorder="1" applyProtection="1">
      <alignment/>
      <protection/>
    </xf>
    <xf numFmtId="168" fontId="13" fillId="0" borderId="49" xfId="199" applyNumberFormat="1" applyFont="1" applyFill="1" applyBorder="1" applyProtection="1">
      <alignment/>
      <protection/>
    </xf>
    <xf numFmtId="168" fontId="13" fillId="0" borderId="59" xfId="199" applyNumberFormat="1" applyFont="1" applyFill="1" applyBorder="1" applyProtection="1">
      <alignment/>
      <protection/>
    </xf>
    <xf numFmtId="175" fontId="20" fillId="0" borderId="49" xfId="199" applyNumberFormat="1" applyFont="1" applyFill="1" applyBorder="1" applyProtection="1">
      <alignment/>
      <protection/>
    </xf>
    <xf numFmtId="168" fontId="13" fillId="0" borderId="28" xfId="199" applyNumberFormat="1" applyFont="1" applyFill="1" applyBorder="1" applyProtection="1">
      <alignment/>
      <protection/>
    </xf>
    <xf numFmtId="172" fontId="8" fillId="0" borderId="29" xfId="199" applyNumberFormat="1" applyFont="1" applyFill="1" applyBorder="1" applyAlignment="1" applyProtection="1">
      <alignment horizontal="left" indent="3"/>
      <protection/>
    </xf>
    <xf numFmtId="175" fontId="21" fillId="0" borderId="50" xfId="199" applyNumberFormat="1" applyFont="1" applyFill="1" applyBorder="1" applyProtection="1">
      <alignment/>
      <protection/>
    </xf>
    <xf numFmtId="168" fontId="8" fillId="0" borderId="37" xfId="199" applyNumberFormat="1" applyFont="1" applyFill="1" applyBorder="1" applyAlignment="1" applyProtection="1">
      <alignment horizontal="left"/>
      <protection/>
    </xf>
    <xf numFmtId="168" fontId="8" fillId="0" borderId="0" xfId="199" applyNumberFormat="1" applyFont="1" applyFill="1" applyBorder="1" applyAlignment="1">
      <alignment horizontal="center"/>
      <protection/>
    </xf>
    <xf numFmtId="175" fontId="13" fillId="0" borderId="52" xfId="199" applyNumberFormat="1" applyFont="1" applyFill="1" applyBorder="1" applyAlignment="1">
      <alignment horizontal="centerContinuous"/>
      <protection/>
    </xf>
    <xf numFmtId="175" fontId="13" fillId="0" borderId="53" xfId="199" applyNumberFormat="1" applyFont="1" applyFill="1" applyBorder="1" applyAlignment="1">
      <alignment horizontal="centerContinuous"/>
      <protection/>
    </xf>
    <xf numFmtId="2" fontId="8" fillId="0" borderId="0" xfId="199" applyNumberFormat="1" applyFont="1" applyFill="1">
      <alignment/>
      <protection/>
    </xf>
    <xf numFmtId="169" fontId="8" fillId="0" borderId="0" xfId="199" applyNumberFormat="1" applyFont="1" applyFill="1" applyBorder="1" applyAlignment="1">
      <alignment horizontal="right"/>
      <protection/>
    </xf>
    <xf numFmtId="169" fontId="13" fillId="0" borderId="51" xfId="199" applyNumberFormat="1" applyFont="1" applyFill="1" applyBorder="1" applyAlignment="1" applyProtection="1">
      <alignment horizontal="left"/>
      <protection/>
    </xf>
    <xf numFmtId="0" fontId="13" fillId="0" borderId="75" xfId="199" applyFont="1" applyBorder="1" applyAlignment="1" applyProtection="1">
      <alignment horizontal="center"/>
      <protection/>
    </xf>
    <xf numFmtId="175" fontId="13" fillId="0" borderId="75" xfId="199" applyNumberFormat="1" applyFont="1" applyBorder="1" applyAlignment="1">
      <alignment horizontal="center"/>
      <protection/>
    </xf>
    <xf numFmtId="175" fontId="13" fillId="0" borderId="75" xfId="199" applyNumberFormat="1" applyFont="1" applyFill="1" applyBorder="1" applyAlignment="1">
      <alignment horizontal="center"/>
      <protection/>
    </xf>
    <xf numFmtId="169" fontId="13" fillId="0" borderId="29" xfId="199" applyNumberFormat="1" applyFont="1" applyFill="1" applyBorder="1" applyAlignment="1" applyProtection="1">
      <alignment horizontal="left"/>
      <protection/>
    </xf>
    <xf numFmtId="175" fontId="13" fillId="0" borderId="18" xfId="199" applyNumberFormat="1" applyFont="1" applyBorder="1" applyAlignment="1">
      <alignment horizontal="center"/>
      <protection/>
    </xf>
    <xf numFmtId="175" fontId="13" fillId="0" borderId="18" xfId="199" applyNumberFormat="1" applyFont="1" applyFill="1" applyBorder="1" applyAlignment="1">
      <alignment horizontal="center"/>
      <protection/>
    </xf>
    <xf numFmtId="169" fontId="13" fillId="0" borderId="29" xfId="199" applyNumberFormat="1" applyFont="1" applyFill="1" applyBorder="1" applyAlignment="1">
      <alignment horizontal="left"/>
      <protection/>
    </xf>
    <xf numFmtId="169" fontId="13" fillId="0" borderId="25" xfId="54" applyNumberFormat="1" applyFont="1" applyFill="1" applyBorder="1" applyAlignment="1" quotePrefix="1">
      <alignment horizontal="center"/>
    </xf>
    <xf numFmtId="169" fontId="13" fillId="0" borderId="25" xfId="54" applyNumberFormat="1" applyFont="1" applyFill="1" applyBorder="1" applyAlignment="1">
      <alignment horizontal="right"/>
    </xf>
    <xf numFmtId="2" fontId="13" fillId="0" borderId="25" xfId="54" applyNumberFormat="1" applyFont="1" applyFill="1" applyBorder="1" applyAlignment="1">
      <alignment horizontal="right"/>
    </xf>
    <xf numFmtId="2" fontId="13" fillId="0" borderId="32" xfId="54" applyNumberFormat="1" applyFont="1" applyFill="1" applyBorder="1" applyAlignment="1">
      <alignment horizontal="right"/>
    </xf>
    <xf numFmtId="169" fontId="13" fillId="0" borderId="0" xfId="199" applyNumberFormat="1" applyFont="1" applyFill="1" applyAlignment="1">
      <alignment horizontal="center"/>
      <protection/>
    </xf>
    <xf numFmtId="169" fontId="13" fillId="0" borderId="0" xfId="199" applyNumberFormat="1" applyFont="1" applyFill="1" applyBorder="1" applyAlignment="1">
      <alignment horizontal="center"/>
      <protection/>
    </xf>
    <xf numFmtId="169" fontId="8" fillId="0" borderId="57" xfId="199" applyNumberFormat="1" applyFont="1" applyFill="1" applyBorder="1" applyAlignment="1" applyProtection="1">
      <alignment horizontal="left"/>
      <protection/>
    </xf>
    <xf numFmtId="169" fontId="8" fillId="0" borderId="0" xfId="199" applyNumberFormat="1" applyFont="1" applyFill="1" applyBorder="1" applyAlignment="1" applyProtection="1">
      <alignment horizontal="left" vertical="center"/>
      <protection/>
    </xf>
    <xf numFmtId="169" fontId="8" fillId="0" borderId="0" xfId="199" applyNumberFormat="1" applyFont="1" applyFill="1" applyBorder="1">
      <alignment/>
      <protection/>
    </xf>
    <xf numFmtId="169" fontId="8" fillId="0" borderId="26" xfId="199" applyNumberFormat="1" applyFont="1" applyFill="1" applyBorder="1" applyAlignment="1" applyProtection="1">
      <alignment horizontal="left"/>
      <protection/>
    </xf>
    <xf numFmtId="169" fontId="8" fillId="0" borderId="29" xfId="199" applyNumberFormat="1" applyFont="1" applyFill="1" applyBorder="1" applyAlignment="1" applyProtection="1">
      <alignment horizontal="left"/>
      <protection/>
    </xf>
    <xf numFmtId="169" fontId="13" fillId="0" borderId="64" xfId="199" applyNumberFormat="1" applyFont="1" applyFill="1" applyBorder="1" applyAlignment="1" applyProtection="1">
      <alignment horizontal="left"/>
      <protection/>
    </xf>
    <xf numFmtId="169" fontId="13" fillId="0" borderId="0" xfId="199" applyNumberFormat="1" applyFont="1" applyFill="1" applyBorder="1" applyAlignment="1" applyProtection="1">
      <alignment horizontal="left" vertical="center"/>
      <protection/>
    </xf>
    <xf numFmtId="169" fontId="8" fillId="0" borderId="0" xfId="199" applyNumberFormat="1" applyFont="1" applyFill="1" applyBorder="1" applyAlignment="1" applyProtection="1">
      <alignment horizontal="left"/>
      <protection/>
    </xf>
    <xf numFmtId="169" fontId="13" fillId="0" borderId="0" xfId="54" applyNumberFormat="1" applyFont="1" applyFill="1" applyBorder="1" applyAlignment="1">
      <alignment/>
    </xf>
    <xf numFmtId="2" fontId="13" fillId="0" borderId="0" xfId="54" applyNumberFormat="1" applyFont="1" applyFill="1" applyBorder="1" applyAlignment="1">
      <alignment/>
    </xf>
    <xf numFmtId="2" fontId="8" fillId="0" borderId="0" xfId="54" applyNumberFormat="1" applyFont="1" applyFill="1" applyBorder="1" applyAlignment="1">
      <alignment/>
    </xf>
    <xf numFmtId="169" fontId="13" fillId="0" borderId="0" xfId="199" applyNumberFormat="1" applyFont="1" applyFill="1" applyBorder="1" applyAlignment="1" applyProtection="1">
      <alignment horizontal="left"/>
      <protection/>
    </xf>
    <xf numFmtId="169" fontId="13" fillId="0" borderId="0" xfId="199" applyNumberFormat="1" applyFont="1" applyFill="1">
      <alignment/>
      <protection/>
    </xf>
    <xf numFmtId="0" fontId="8" fillId="0" borderId="0" xfId="199" applyFont="1" applyFill="1" applyBorder="1" applyAlignment="1">
      <alignment horizontal="left"/>
      <protection/>
    </xf>
    <xf numFmtId="169" fontId="15" fillId="0" borderId="0" xfId="199" applyNumberFormat="1" applyFont="1" applyFill="1">
      <alignment/>
      <protection/>
    </xf>
    <xf numFmtId="2" fontId="15" fillId="0" borderId="0" xfId="199" applyNumberFormat="1" applyFont="1" applyFill="1">
      <alignment/>
      <protection/>
    </xf>
    <xf numFmtId="2" fontId="15" fillId="0" borderId="0" xfId="54" applyNumberFormat="1" applyFont="1" applyFill="1" applyBorder="1" applyAlignment="1">
      <alignment/>
    </xf>
    <xf numFmtId="169" fontId="15" fillId="0" borderId="0" xfId="199" applyNumberFormat="1" applyFont="1" applyFill="1" applyBorder="1">
      <alignment/>
      <protection/>
    </xf>
    <xf numFmtId="2" fontId="8" fillId="0" borderId="0" xfId="199" applyNumberFormat="1" applyFont="1" applyFill="1" applyBorder="1">
      <alignment/>
      <protection/>
    </xf>
    <xf numFmtId="0" fontId="13" fillId="0" borderId="0" xfId="199" applyFont="1" applyFill="1">
      <alignment/>
      <protection/>
    </xf>
    <xf numFmtId="0" fontId="13" fillId="0" borderId="51" xfId="199" applyFont="1" applyFill="1" applyBorder="1" applyAlignment="1">
      <alignment horizontal="center"/>
      <protection/>
    </xf>
    <xf numFmtId="0" fontId="13" fillId="0" borderId="29" xfId="199" applyFont="1" applyFill="1" applyBorder="1" applyAlignment="1">
      <alignment horizontal="left"/>
      <protection/>
    </xf>
    <xf numFmtId="0" fontId="8" fillId="0" borderId="29" xfId="199" applyFont="1" applyFill="1" applyBorder="1" applyAlignment="1">
      <alignment horizontal="center"/>
      <protection/>
    </xf>
    <xf numFmtId="0" fontId="13" fillId="0" borderId="20" xfId="199" applyFont="1" applyFill="1" applyBorder="1" applyAlignment="1">
      <alignment horizontal="center"/>
      <protection/>
    </xf>
    <xf numFmtId="0" fontId="13" fillId="0" borderId="18" xfId="199" applyFont="1" applyFill="1" applyBorder="1" applyAlignment="1">
      <alignment horizontal="center"/>
      <protection/>
    </xf>
    <xf numFmtId="0" fontId="13" fillId="0" borderId="30" xfId="199" applyFont="1" applyFill="1" applyBorder="1" applyAlignment="1">
      <alignment horizontal="center"/>
      <protection/>
    </xf>
    <xf numFmtId="0" fontId="13" fillId="0" borderId="57" xfId="199" applyFont="1" applyFill="1" applyBorder="1">
      <alignment/>
      <protection/>
    </xf>
    <xf numFmtId="0" fontId="8" fillId="0" borderId="29" xfId="199" applyFont="1" applyFill="1" applyBorder="1">
      <alignment/>
      <protection/>
    </xf>
    <xf numFmtId="169" fontId="8" fillId="0" borderId="29" xfId="199" applyNumberFormat="1" applyFont="1" applyFill="1" applyBorder="1">
      <alignment/>
      <protection/>
    </xf>
    <xf numFmtId="0" fontId="13" fillId="0" borderId="37" xfId="199" applyFont="1" applyFill="1" applyBorder="1">
      <alignment/>
      <protection/>
    </xf>
    <xf numFmtId="172" fontId="8" fillId="0" borderId="0" xfId="199" applyNumberFormat="1" applyFont="1" applyFill="1" applyAlignment="1" applyProtection="1" quotePrefix="1">
      <alignment horizontal="left"/>
      <protection/>
    </xf>
    <xf numFmtId="0" fontId="8" fillId="0" borderId="37" xfId="199" applyFont="1" applyFill="1" applyBorder="1">
      <alignment/>
      <protection/>
    </xf>
    <xf numFmtId="0" fontId="13" fillId="0" borderId="37" xfId="199" applyFont="1" applyFill="1" applyBorder="1" applyAlignment="1">
      <alignment horizontal="left"/>
      <protection/>
    </xf>
    <xf numFmtId="177" fontId="8" fillId="0" borderId="0" xfId="199" applyNumberFormat="1" applyFont="1" applyFill="1">
      <alignment/>
      <protection/>
    </xf>
    <xf numFmtId="169" fontId="8" fillId="0" borderId="0" xfId="54" applyNumberFormat="1" applyFont="1" applyFill="1" applyBorder="1" applyAlignment="1">
      <alignment/>
    </xf>
    <xf numFmtId="169" fontId="13" fillId="0" borderId="51" xfId="199" applyNumberFormat="1" applyFont="1" applyFill="1" applyBorder="1">
      <alignment/>
      <protection/>
    </xf>
    <xf numFmtId="169" fontId="13" fillId="0" borderId="0" xfId="199" applyNumberFormat="1" applyFont="1" applyFill="1" applyBorder="1">
      <alignment/>
      <protection/>
    </xf>
    <xf numFmtId="169" fontId="13" fillId="0" borderId="29" xfId="199" applyNumberFormat="1" applyFont="1" applyFill="1" applyBorder="1">
      <alignment/>
      <protection/>
    </xf>
    <xf numFmtId="1" fontId="13" fillId="0" borderId="25" xfId="199" applyNumberFormat="1" applyFont="1" applyFill="1" applyBorder="1" applyAlignment="1">
      <alignment horizontal="center" vertical="center"/>
      <protection/>
    </xf>
    <xf numFmtId="1" fontId="13" fillId="0" borderId="20" xfId="199" applyNumberFormat="1" applyFont="1" applyFill="1" applyBorder="1" applyAlignment="1">
      <alignment horizontal="center" vertical="center"/>
      <protection/>
    </xf>
    <xf numFmtId="169" fontId="13" fillId="0" borderId="18" xfId="199" applyNumberFormat="1" applyFont="1" applyFill="1" applyBorder="1" applyAlignment="1">
      <alignment horizontal="center"/>
      <protection/>
    </xf>
    <xf numFmtId="169" fontId="13" fillId="0" borderId="30" xfId="199" applyNumberFormat="1" applyFont="1" applyFill="1" applyBorder="1" applyAlignment="1">
      <alignment horizontal="center"/>
      <protection/>
    </xf>
    <xf numFmtId="169" fontId="13" fillId="0" borderId="57" xfId="199" applyNumberFormat="1" applyFont="1" applyFill="1" applyBorder="1">
      <alignment/>
      <protection/>
    </xf>
    <xf numFmtId="169" fontId="8" fillId="0" borderId="37" xfId="199" applyNumberFormat="1" applyFont="1" applyFill="1" applyBorder="1">
      <alignment/>
      <protection/>
    </xf>
    <xf numFmtId="0" fontId="13" fillId="0" borderId="0" xfId="134" applyFont="1" applyAlignment="1">
      <alignment horizontal="center"/>
      <protection/>
    </xf>
    <xf numFmtId="0" fontId="6" fillId="0" borderId="0" xfId="134" applyFont="1" applyAlignment="1">
      <alignment horizontal="center"/>
      <protection/>
    </xf>
    <xf numFmtId="0" fontId="13" fillId="34" borderId="27" xfId="199" applyFont="1" applyFill="1" applyBorder="1" applyAlignment="1">
      <alignment horizontal="center" vertical="center"/>
      <protection/>
    </xf>
    <xf numFmtId="0" fontId="8" fillId="0" borderId="77" xfId="199" applyFont="1" applyBorder="1">
      <alignment/>
      <protection/>
    </xf>
    <xf numFmtId="169" fontId="8" fillId="0" borderId="27" xfId="199" applyNumberFormat="1" applyFont="1" applyFill="1" applyBorder="1" applyAlignment="1">
      <alignment horizontal="right"/>
      <protection/>
    </xf>
    <xf numFmtId="169" fontId="8" fillId="0" borderId="27" xfId="199" applyNumberFormat="1" applyFont="1" applyBorder="1" applyAlignment="1">
      <alignment horizontal="center"/>
      <protection/>
    </xf>
    <xf numFmtId="169" fontId="8" fillId="0" borderId="78" xfId="199" applyNumberFormat="1" applyFont="1" applyBorder="1" applyAlignment="1">
      <alignment horizontal="center"/>
      <protection/>
    </xf>
    <xf numFmtId="0" fontId="8" fillId="0" borderId="77" xfId="199" applyFont="1" applyFill="1" applyBorder="1">
      <alignment/>
      <protection/>
    </xf>
    <xf numFmtId="178" fontId="8" fillId="0" borderId="27" xfId="44" applyNumberFormat="1" applyFont="1" applyFill="1" applyBorder="1" applyAlignment="1">
      <alignment horizontal="right"/>
    </xf>
    <xf numFmtId="0" fontId="8" fillId="0" borderId="77" xfId="199" applyFont="1" applyBorder="1" applyAlignment="1">
      <alignment wrapText="1"/>
      <protection/>
    </xf>
    <xf numFmtId="0" fontId="8" fillId="0" borderId="77" xfId="199" applyFont="1" applyBorder="1" applyAlignment="1">
      <alignment horizontal="left" vertical="center"/>
      <protection/>
    </xf>
    <xf numFmtId="1" fontId="8" fillId="0" borderId="27" xfId="199" applyNumberFormat="1" applyFont="1" applyFill="1" applyBorder="1" applyAlignment="1">
      <alignment horizontal="right"/>
      <protection/>
    </xf>
    <xf numFmtId="169" fontId="8" fillId="0" borderId="27" xfId="199" applyNumberFormat="1" applyFont="1" applyBorder="1" applyAlignment="1" quotePrefix="1">
      <alignment horizontal="center"/>
      <protection/>
    </xf>
    <xf numFmtId="1" fontId="8" fillId="0" borderId="27" xfId="44" applyNumberFormat="1" applyFont="1" applyFill="1" applyBorder="1" applyAlignment="1">
      <alignment horizontal="right"/>
    </xf>
    <xf numFmtId="169" fontId="8" fillId="0" borderId="0" xfId="199" applyNumberFormat="1" applyFont="1">
      <alignment/>
      <protection/>
    </xf>
    <xf numFmtId="0" fontId="8" fillId="0" borderId="77" xfId="199" applyFont="1" applyBorder="1" applyAlignment="1">
      <alignment horizontal="left" vertical="center" wrapText="1"/>
      <protection/>
    </xf>
    <xf numFmtId="0" fontId="8" fillId="0" borderId="77" xfId="199" applyFont="1" applyFill="1" applyBorder="1" applyAlignment="1">
      <alignment horizontal="left" vertical="center" wrapText="1"/>
      <protection/>
    </xf>
    <xf numFmtId="169" fontId="8" fillId="0" borderId="27" xfId="199" applyNumberFormat="1" applyFont="1" applyFill="1" applyBorder="1" applyAlignment="1">
      <alignment horizontal="center"/>
      <protection/>
    </xf>
    <xf numFmtId="0" fontId="8" fillId="0" borderId="79" xfId="199" applyFont="1" applyFill="1" applyBorder="1" applyAlignment="1">
      <alignment horizontal="left" vertical="center" wrapText="1"/>
      <protection/>
    </xf>
    <xf numFmtId="169" fontId="8" fillId="0" borderId="80" xfId="199" applyNumberFormat="1" applyFont="1" applyFill="1" applyBorder="1" applyAlignment="1">
      <alignment horizontal="right"/>
      <protection/>
    </xf>
    <xf numFmtId="169" fontId="8" fillId="0" borderId="80" xfId="199" applyNumberFormat="1" applyFont="1" applyFill="1" applyBorder="1" applyAlignment="1">
      <alignment horizontal="center"/>
      <protection/>
    </xf>
    <xf numFmtId="169" fontId="8" fillId="0" borderId="81" xfId="199" applyNumberFormat="1" applyFont="1" applyBorder="1" applyAlignment="1">
      <alignment horizontal="center"/>
      <protection/>
    </xf>
    <xf numFmtId="0" fontId="8" fillId="0" borderId="0" xfId="199" applyFont="1" applyFill="1" applyBorder="1" applyAlignment="1">
      <alignment horizontal="left" vertical="center" wrapText="1"/>
      <protection/>
    </xf>
    <xf numFmtId="169" fontId="8" fillId="0" borderId="0" xfId="199" applyNumberFormat="1" applyFont="1" applyFill="1" applyBorder="1" applyAlignment="1">
      <alignment horizontal="center"/>
      <protection/>
    </xf>
    <xf numFmtId="169" fontId="8" fillId="0" borderId="0" xfId="199" applyNumberFormat="1" applyFont="1" applyBorder="1" applyAlignment="1">
      <alignment horizontal="center"/>
      <protection/>
    </xf>
    <xf numFmtId="0" fontId="27" fillId="0" borderId="0" xfId="199" applyFont="1">
      <alignment/>
      <protection/>
    </xf>
    <xf numFmtId="0" fontId="8" fillId="0" borderId="0" xfId="199" applyFont="1" applyBorder="1" applyAlignment="1">
      <alignment horizontal="left"/>
      <protection/>
    </xf>
    <xf numFmtId="2" fontId="8" fillId="0" borderId="0" xfId="199" applyNumberFormat="1" applyFont="1" applyBorder="1" applyAlignment="1" quotePrefix="1">
      <alignment horizontal="center"/>
      <protection/>
    </xf>
    <xf numFmtId="2" fontId="8" fillId="0" borderId="0" xfId="199" applyNumberFormat="1" applyFont="1">
      <alignment/>
      <protection/>
    </xf>
    <xf numFmtId="43" fontId="8" fillId="0" borderId="0" xfId="44" applyFont="1" applyAlignment="1">
      <alignment/>
    </xf>
    <xf numFmtId="0" fontId="8" fillId="0" borderId="79" xfId="199" applyFont="1" applyBorder="1" applyAlignment="1">
      <alignment horizontal="left" vertical="center" wrapText="1"/>
      <protection/>
    </xf>
    <xf numFmtId="169" fontId="8" fillId="37" borderId="80" xfId="199" applyNumberFormat="1" applyFont="1" applyFill="1" applyBorder="1">
      <alignment/>
      <protection/>
    </xf>
    <xf numFmtId="169" fontId="8" fillId="0" borderId="80" xfId="199" applyNumberFormat="1" applyFont="1" applyBorder="1" applyAlignment="1" quotePrefix="1">
      <alignment horizontal="center"/>
      <protection/>
    </xf>
    <xf numFmtId="169" fontId="8" fillId="0" borderId="81" xfId="199" applyNumberFormat="1" applyFont="1" applyBorder="1" applyAlignment="1" quotePrefix="1">
      <alignment horizontal="center"/>
      <protection/>
    </xf>
    <xf numFmtId="0" fontId="2" fillId="0" borderId="0" xfId="199">
      <alignment/>
      <protection/>
    </xf>
    <xf numFmtId="0" fontId="2" fillId="0" borderId="0" xfId="199" applyNumberFormat="1">
      <alignment/>
      <protection/>
    </xf>
    <xf numFmtId="0" fontId="13" fillId="36" borderId="27" xfId="199" applyFont="1" applyFill="1" applyBorder="1" applyAlignment="1">
      <alignment horizontal="center"/>
      <protection/>
    </xf>
    <xf numFmtId="0" fontId="13" fillId="36" borderId="27" xfId="145" applyFont="1" applyFill="1" applyBorder="1" applyAlignment="1">
      <alignment horizontal="center"/>
      <protection/>
    </xf>
    <xf numFmtId="0" fontId="13" fillId="36" borderId="27" xfId="199" applyFont="1" applyFill="1" applyBorder="1">
      <alignment/>
      <protection/>
    </xf>
    <xf numFmtId="0" fontId="13" fillId="0" borderId="27" xfId="199" applyFont="1" applyBorder="1">
      <alignment/>
      <protection/>
    </xf>
    <xf numFmtId="169" fontId="19" fillId="0" borderId="0" xfId="199" applyNumberFormat="1" applyFont="1" applyAlignment="1">
      <alignment horizontal="right"/>
      <protection/>
    </xf>
    <xf numFmtId="4" fontId="2" fillId="0" borderId="0" xfId="199" applyNumberFormat="1">
      <alignment/>
      <protection/>
    </xf>
    <xf numFmtId="0" fontId="8" fillId="0" borderId="27" xfId="199" applyFont="1" applyBorder="1" applyAlignment="1">
      <alignment horizontal="left" indent="2"/>
      <protection/>
    </xf>
    <xf numFmtId="169" fontId="8" fillId="0" borderId="27" xfId="199" applyNumberFormat="1" applyFont="1" applyBorder="1">
      <alignment/>
      <protection/>
    </xf>
    <xf numFmtId="14" fontId="8" fillId="0" borderId="27" xfId="199" applyNumberFormat="1" applyFont="1" applyBorder="1">
      <alignment/>
      <protection/>
    </xf>
    <xf numFmtId="14" fontId="8" fillId="0" borderId="27" xfId="199" applyNumberFormat="1" applyFont="1" applyBorder="1" applyAlignment="1" quotePrefix="1">
      <alignment horizontal="right"/>
      <protection/>
    </xf>
    <xf numFmtId="0" fontId="13" fillId="0" borderId="27" xfId="199" applyFont="1" applyBorder="1" applyAlignment="1">
      <alignment horizontal="left" vertical="center"/>
      <protection/>
    </xf>
    <xf numFmtId="169" fontId="13" fillId="0" borderId="27" xfId="199" applyNumberFormat="1" applyFont="1" applyBorder="1" applyAlignment="1">
      <alignment vertical="center"/>
      <protection/>
    </xf>
    <xf numFmtId="14" fontId="8" fillId="0" borderId="27" xfId="199" applyNumberFormat="1" applyFont="1" applyBorder="1" applyAlignment="1" quotePrefix="1">
      <alignment horizontal="right" vertical="center"/>
      <protection/>
    </xf>
    <xf numFmtId="0" fontId="8" fillId="0" borderId="27" xfId="199" applyFont="1" applyBorder="1" applyAlignment="1">
      <alignment horizontal="left" wrapText="1" indent="2"/>
      <protection/>
    </xf>
    <xf numFmtId="169" fontId="8" fillId="35" borderId="27" xfId="199" applyNumberFormat="1" applyFont="1" applyFill="1" applyBorder="1" applyAlignment="1">
      <alignment vertical="top"/>
      <protection/>
    </xf>
    <xf numFmtId="14" fontId="8" fillId="0" borderId="27" xfId="199" applyNumberFormat="1" applyFont="1" applyBorder="1" applyAlignment="1" quotePrefix="1">
      <alignment horizontal="right" vertical="top"/>
      <protection/>
    </xf>
    <xf numFmtId="0" fontId="13" fillId="0" borderId="27" xfId="199" applyFont="1" applyBorder="1" applyAlignment="1">
      <alignment horizontal="left"/>
      <protection/>
    </xf>
    <xf numFmtId="2" fontId="13" fillId="0" borderId="27" xfId="199" applyNumberFormat="1" applyFont="1" applyBorder="1">
      <alignment/>
      <protection/>
    </xf>
    <xf numFmtId="14" fontId="35" fillId="0" borderId="27" xfId="199" applyNumberFormat="1" applyFont="1" applyBorder="1" applyAlignment="1">
      <alignment vertical="top" wrapText="1"/>
      <protection/>
    </xf>
    <xf numFmtId="0" fontId="8" fillId="0" borderId="27" xfId="199" applyFont="1" applyBorder="1">
      <alignment/>
      <protection/>
    </xf>
    <xf numFmtId="0" fontId="13" fillId="0" borderId="0" xfId="199" applyFont="1" applyFill="1" applyBorder="1" applyAlignment="1">
      <alignment vertical="center"/>
      <protection/>
    </xf>
    <xf numFmtId="14" fontId="2" fillId="0" borderId="0" xfId="199" applyNumberFormat="1">
      <alignment/>
      <protection/>
    </xf>
    <xf numFmtId="169" fontId="2" fillId="0" borderId="0" xfId="199" applyNumberFormat="1">
      <alignment/>
      <protection/>
    </xf>
    <xf numFmtId="0" fontId="2" fillId="0" borderId="0" xfId="199" applyNumberFormat="1" applyBorder="1">
      <alignment/>
      <protection/>
    </xf>
    <xf numFmtId="4" fontId="2" fillId="0" borderId="0" xfId="199" applyNumberFormat="1" applyBorder="1">
      <alignment/>
      <protection/>
    </xf>
    <xf numFmtId="169" fontId="2" fillId="0" borderId="0" xfId="199" applyNumberFormat="1" applyBorder="1">
      <alignment/>
      <protection/>
    </xf>
    <xf numFmtId="0" fontId="2" fillId="0" borderId="0" xfId="199" applyBorder="1">
      <alignment/>
      <protection/>
    </xf>
    <xf numFmtId="0" fontId="8" fillId="0" borderId="0" xfId="199" applyNumberFormat="1" applyFont="1" applyBorder="1" applyAlignment="1" quotePrefix="1">
      <alignment horizontal="right"/>
      <protection/>
    </xf>
    <xf numFmtId="14" fontId="2" fillId="0" borderId="0" xfId="199" applyNumberFormat="1" applyBorder="1">
      <alignment/>
      <protection/>
    </xf>
    <xf numFmtId="0" fontId="36" fillId="0" borderId="0" xfId="199" applyFont="1">
      <alignment/>
      <protection/>
    </xf>
    <xf numFmtId="0" fontId="8" fillId="34" borderId="12" xfId="199" applyFont="1" applyFill="1" applyBorder="1">
      <alignment/>
      <protection/>
    </xf>
    <xf numFmtId="0" fontId="8" fillId="33" borderId="12" xfId="199" applyFont="1" applyFill="1" applyBorder="1">
      <alignment/>
      <protection/>
    </xf>
    <xf numFmtId="0" fontId="13" fillId="34" borderId="18" xfId="199" applyFont="1" applyFill="1" applyBorder="1" applyAlignment="1">
      <alignment horizontal="center"/>
      <protection/>
    </xf>
    <xf numFmtId="0" fontId="13" fillId="33" borderId="18" xfId="199" applyFont="1" applyFill="1" applyBorder="1" applyAlignment="1">
      <alignment horizontal="center"/>
      <protection/>
    </xf>
    <xf numFmtId="0" fontId="13" fillId="34" borderId="49" xfId="199" applyFont="1" applyFill="1" applyBorder="1" applyAlignment="1">
      <alignment horizontal="center"/>
      <protection/>
    </xf>
    <xf numFmtId="0" fontId="13" fillId="34" borderId="49" xfId="199" applyFont="1" applyFill="1" applyBorder="1" applyAlignment="1">
      <alignment horizontal="center" vertical="center"/>
      <protection/>
    </xf>
    <xf numFmtId="0" fontId="13" fillId="34" borderId="12" xfId="199" applyFont="1" applyFill="1" applyBorder="1" applyAlignment="1">
      <alignment horizontal="center" vertical="center"/>
      <protection/>
    </xf>
    <xf numFmtId="0" fontId="13" fillId="34" borderId="16" xfId="199" applyFont="1" applyFill="1" applyBorder="1" applyAlignment="1">
      <alignment horizontal="center" vertical="center"/>
      <protection/>
    </xf>
    <xf numFmtId="0" fontId="13" fillId="34" borderId="25" xfId="199" applyFont="1" applyFill="1" applyBorder="1" applyAlignment="1">
      <alignment horizontal="center" vertical="center" wrapText="1"/>
      <protection/>
    </xf>
    <xf numFmtId="0" fontId="13" fillId="34" borderId="25" xfId="199" applyFont="1" applyFill="1" applyBorder="1" applyAlignment="1">
      <alignment horizontal="center" vertical="center"/>
      <protection/>
    </xf>
    <xf numFmtId="0" fontId="13" fillId="33" borderId="25" xfId="199" applyFont="1" applyFill="1" applyBorder="1" applyAlignment="1">
      <alignment horizontal="center"/>
      <protection/>
    </xf>
    <xf numFmtId="0" fontId="13" fillId="34" borderId="82" xfId="199" applyFont="1" applyFill="1" applyBorder="1" applyAlignment="1">
      <alignment horizontal="center" vertical="center"/>
      <protection/>
    </xf>
    <xf numFmtId="0" fontId="8" fillId="0" borderId="83" xfId="199" applyFont="1" applyBorder="1" applyAlignment="1">
      <alignment horizontal="left" vertical="center" wrapText="1"/>
      <protection/>
    </xf>
    <xf numFmtId="0" fontId="8" fillId="0" borderId="27" xfId="199" applyFont="1" applyFill="1" applyBorder="1" applyAlignment="1">
      <alignment horizontal="right"/>
      <protection/>
    </xf>
    <xf numFmtId="169" fontId="8" fillId="35" borderId="27" xfId="199" applyNumberFormat="1" applyFont="1" applyFill="1" applyBorder="1" applyAlignment="1">
      <alignment vertical="center"/>
      <protection/>
    </xf>
    <xf numFmtId="169" fontId="8" fillId="0" borderId="27" xfId="199" applyNumberFormat="1" applyFont="1" applyBorder="1" applyAlignment="1">
      <alignment vertical="center"/>
      <protection/>
    </xf>
    <xf numFmtId="2" fontId="8" fillId="35" borderId="27" xfId="199" applyNumberFormat="1" applyFont="1" applyFill="1" applyBorder="1" applyAlignment="1">
      <alignment vertical="center"/>
      <protection/>
    </xf>
    <xf numFmtId="169" fontId="8" fillId="0" borderId="27" xfId="199" applyNumberFormat="1" applyFont="1" applyFill="1" applyBorder="1" applyAlignment="1">
      <alignment vertical="center"/>
      <protection/>
    </xf>
    <xf numFmtId="169" fontId="8" fillId="0" borderId="78" xfId="199" applyNumberFormat="1" applyFont="1" applyBorder="1" applyAlignment="1">
      <alignment vertical="center"/>
      <protection/>
    </xf>
    <xf numFmtId="0" fontId="15" fillId="0" borderId="83" xfId="199" applyFont="1" applyBorder="1" applyAlignment="1">
      <alignment horizontal="left" vertical="center"/>
      <protection/>
    </xf>
    <xf numFmtId="0" fontId="8" fillId="0" borderId="83" xfId="199" applyFont="1" applyBorder="1" applyAlignment="1">
      <alignment vertical="center"/>
      <protection/>
    </xf>
    <xf numFmtId="0" fontId="8" fillId="0" borderId="83" xfId="199" applyFont="1" applyFill="1" applyBorder="1" applyAlignment="1">
      <alignment vertical="center"/>
      <protection/>
    </xf>
    <xf numFmtId="0" fontId="13" fillId="0" borderId="84" xfId="199" applyFont="1" applyBorder="1" applyAlignment="1">
      <alignment vertical="center" wrapText="1"/>
      <protection/>
    </xf>
    <xf numFmtId="0" fontId="13" fillId="0" borderId="80" xfId="199" applyFont="1" applyFill="1" applyBorder="1" applyAlignment="1">
      <alignment horizontal="right"/>
      <protection/>
    </xf>
    <xf numFmtId="2" fontId="13" fillId="0" borderId="85" xfId="199" applyNumberFormat="1" applyFont="1" applyFill="1" applyBorder="1" applyAlignment="1">
      <alignment vertical="center"/>
      <protection/>
    </xf>
    <xf numFmtId="169" fontId="13" fillId="0" borderId="80" xfId="199" applyNumberFormat="1" applyFont="1" applyBorder="1" applyAlignment="1">
      <alignment vertical="center"/>
      <protection/>
    </xf>
    <xf numFmtId="169" fontId="13" fillId="0" borderId="80" xfId="199" applyNumberFormat="1" applyFont="1" applyFill="1" applyBorder="1" applyAlignment="1">
      <alignment vertical="center"/>
      <protection/>
    </xf>
    <xf numFmtId="0" fontId="27" fillId="0" borderId="0" xfId="199" applyFont="1" applyBorder="1">
      <alignment/>
      <protection/>
    </xf>
    <xf numFmtId="169" fontId="8" fillId="0" borderId="0" xfId="199" applyNumberFormat="1" applyFont="1" applyBorder="1">
      <alignment/>
      <protection/>
    </xf>
    <xf numFmtId="2" fontId="8" fillId="0" borderId="0" xfId="199" applyNumberFormat="1" applyFont="1" applyFill="1" applyBorder="1" applyAlignment="1">
      <alignment vertical="center"/>
      <protection/>
    </xf>
    <xf numFmtId="0" fontId="13" fillId="0" borderId="0" xfId="199" applyFont="1" applyAlignment="1">
      <alignment horizontal="center" vertical="center"/>
      <protection/>
    </xf>
    <xf numFmtId="0" fontId="8" fillId="0" borderId="0" xfId="199" applyFont="1" applyAlignment="1">
      <alignment vertical="center"/>
      <protection/>
    </xf>
    <xf numFmtId="0" fontId="13" fillId="0" borderId="0" xfId="199" applyFont="1" applyBorder="1" applyAlignment="1">
      <alignment horizontal="center" vertical="center"/>
      <protection/>
    </xf>
    <xf numFmtId="0" fontId="13" fillId="0" borderId="0" xfId="199" applyFont="1" applyFill="1" applyBorder="1" applyAlignment="1">
      <alignment horizontal="center" vertical="center"/>
      <protection/>
    </xf>
    <xf numFmtId="0" fontId="13" fillId="34" borderId="86" xfId="199" applyFont="1" applyFill="1" applyBorder="1" applyAlignment="1">
      <alignment horizontal="center" vertical="center"/>
      <protection/>
    </xf>
    <xf numFmtId="0" fontId="13" fillId="34" borderId="27" xfId="199" applyFont="1" applyFill="1" applyBorder="1" applyAlignment="1">
      <alignment horizontal="center" vertical="center" wrapText="1"/>
      <protection/>
    </xf>
    <xf numFmtId="0" fontId="8" fillId="0" borderId="0" xfId="199" applyFont="1" applyBorder="1" applyAlignment="1">
      <alignment horizontal="center" vertical="center" wrapText="1"/>
      <protection/>
    </xf>
    <xf numFmtId="0" fontId="8" fillId="0" borderId="0" xfId="199" applyFont="1" applyBorder="1" applyAlignment="1">
      <alignment horizontal="center" vertical="center"/>
      <protection/>
    </xf>
    <xf numFmtId="16" fontId="8" fillId="0" borderId="0" xfId="199" applyNumberFormat="1" applyFont="1" applyBorder="1" applyAlignment="1">
      <alignment horizontal="center" vertical="center" wrapText="1"/>
      <protection/>
    </xf>
    <xf numFmtId="169" fontId="27" fillId="0" borderId="27" xfId="199" applyNumberFormat="1" applyFont="1" applyBorder="1" applyAlignment="1">
      <alignment horizontal="right" vertical="center"/>
      <protection/>
    </xf>
    <xf numFmtId="169" fontId="8" fillId="0" borderId="27" xfId="199" applyNumberFormat="1" applyFont="1" applyFill="1" applyBorder="1" applyAlignment="1">
      <alignment horizontal="right" vertical="center"/>
      <protection/>
    </xf>
    <xf numFmtId="169" fontId="8" fillId="0" borderId="27" xfId="199" applyNumberFormat="1" applyFont="1" applyBorder="1" applyAlignment="1">
      <alignment horizontal="right" vertical="center"/>
      <protection/>
    </xf>
    <xf numFmtId="169" fontId="8" fillId="0" borderId="78" xfId="199" applyNumberFormat="1" applyFont="1" applyBorder="1" applyAlignment="1">
      <alignment horizontal="right" vertical="center"/>
      <protection/>
    </xf>
    <xf numFmtId="2" fontId="8" fillId="0" borderId="0" xfId="199" applyNumberFormat="1" applyFont="1" applyBorder="1" applyAlignment="1">
      <alignment horizontal="center" vertical="center"/>
      <protection/>
    </xf>
    <xf numFmtId="0" fontId="13" fillId="0" borderId="77" xfId="199" applyFont="1" applyBorder="1" applyAlignment="1">
      <alignment horizontal="left" vertical="center"/>
      <protection/>
    </xf>
    <xf numFmtId="169" fontId="24" fillId="0" borderId="27" xfId="199" applyNumberFormat="1" applyFont="1" applyBorder="1" applyAlignment="1">
      <alignment horizontal="right" vertical="center"/>
      <protection/>
    </xf>
    <xf numFmtId="169" fontId="13" fillId="0" borderId="27" xfId="199" applyNumberFormat="1" applyFont="1" applyFill="1" applyBorder="1" applyAlignment="1">
      <alignment horizontal="right" vertical="center"/>
      <protection/>
    </xf>
    <xf numFmtId="169" fontId="13" fillId="0" borderId="27" xfId="199" applyNumberFormat="1" applyFont="1" applyBorder="1" applyAlignment="1">
      <alignment horizontal="right" vertical="center"/>
      <protection/>
    </xf>
    <xf numFmtId="169" fontId="13" fillId="0" borderId="78" xfId="199" applyNumberFormat="1" applyFont="1" applyBorder="1" applyAlignment="1">
      <alignment horizontal="right" vertical="center"/>
      <protection/>
    </xf>
    <xf numFmtId="2" fontId="13" fillId="0" borderId="0" xfId="199" applyNumberFormat="1" applyFont="1" applyBorder="1" applyAlignment="1">
      <alignment horizontal="center" vertical="center"/>
      <protection/>
    </xf>
    <xf numFmtId="0" fontId="13" fillId="0" borderId="79" xfId="199" applyFont="1" applyBorder="1" applyAlignment="1">
      <alignment horizontal="left" vertical="center"/>
      <protection/>
    </xf>
    <xf numFmtId="169" fontId="24" fillId="0" borderId="80" xfId="199" applyNumberFormat="1" applyFont="1" applyBorder="1" applyAlignment="1">
      <alignment horizontal="right" vertical="center"/>
      <protection/>
    </xf>
    <xf numFmtId="169" fontId="13" fillId="0" borderId="80" xfId="199" applyNumberFormat="1" applyFont="1" applyFill="1" applyBorder="1" applyAlignment="1">
      <alignment horizontal="right" vertical="center"/>
      <protection/>
    </xf>
    <xf numFmtId="169" fontId="13" fillId="0" borderId="80" xfId="199" applyNumberFormat="1" applyFont="1" applyBorder="1" applyAlignment="1">
      <alignment horizontal="right" vertical="center"/>
      <protection/>
    </xf>
    <xf numFmtId="169" fontId="13" fillId="0" borderId="81" xfId="199" applyNumberFormat="1" applyFont="1" applyBorder="1" applyAlignment="1">
      <alignment horizontal="right" vertical="center"/>
      <protection/>
    </xf>
    <xf numFmtId="2" fontId="8" fillId="0" borderId="0" xfId="199" applyNumberFormat="1" applyFont="1" applyBorder="1" applyAlignment="1">
      <alignment vertical="center"/>
      <protection/>
    </xf>
    <xf numFmtId="169" fontId="8" fillId="0" borderId="0" xfId="199" applyNumberFormat="1" applyFont="1" applyBorder="1" applyAlignment="1">
      <alignment horizontal="center" vertical="center"/>
      <protection/>
    </xf>
    <xf numFmtId="0" fontId="8" fillId="0" borderId="0" xfId="199" applyFont="1" applyBorder="1" applyAlignment="1">
      <alignment vertical="center"/>
      <protection/>
    </xf>
    <xf numFmtId="2" fontId="8" fillId="0" borderId="0" xfId="199" applyNumberFormat="1" applyFont="1" applyBorder="1">
      <alignment/>
      <protection/>
    </xf>
    <xf numFmtId="0" fontId="8" fillId="37" borderId="0" xfId="199" applyFont="1" applyFill="1" applyBorder="1" applyAlignment="1">
      <alignment horizontal="center" vertical="center"/>
      <protection/>
    </xf>
    <xf numFmtId="2" fontId="8" fillId="0" borderId="0" xfId="199" applyNumberFormat="1" applyFont="1" applyFill="1" applyBorder="1" applyAlignment="1">
      <alignment horizontal="center"/>
      <protection/>
    </xf>
    <xf numFmtId="0" fontId="8" fillId="37" borderId="0" xfId="199" applyFont="1" applyFill="1" applyBorder="1" applyAlignment="1">
      <alignment horizontal="center" vertical="center" wrapText="1"/>
      <protection/>
    </xf>
    <xf numFmtId="169" fontId="8" fillId="0" borderId="0" xfId="199" applyNumberFormat="1" applyFont="1" applyBorder="1" applyAlignment="1">
      <alignment vertical="center"/>
      <protection/>
    </xf>
    <xf numFmtId="0" fontId="6" fillId="0" borderId="0" xfId="199" applyFont="1" applyBorder="1" applyAlignment="1">
      <alignment vertical="center"/>
      <protection/>
    </xf>
    <xf numFmtId="0" fontId="13" fillId="34" borderId="78" xfId="199" applyFont="1" applyFill="1" applyBorder="1" applyAlignment="1">
      <alignment horizontal="center" vertical="center" wrapText="1"/>
      <protection/>
    </xf>
    <xf numFmtId="0" fontId="8" fillId="0" borderId="77" xfId="199" applyFont="1" applyBorder="1" applyAlignment="1">
      <alignment horizontal="left" vertical="center" indent="1"/>
      <protection/>
    </xf>
    <xf numFmtId="169" fontId="27" fillId="0" borderId="27" xfId="199" applyNumberFormat="1" applyFont="1" applyFill="1" applyBorder="1">
      <alignment/>
      <protection/>
    </xf>
    <xf numFmtId="0" fontId="8" fillId="0" borderId="27" xfId="199" applyNumberFormat="1" applyFont="1" applyFill="1" applyBorder="1" applyAlignment="1">
      <alignment horizontal="right" vertical="center"/>
      <protection/>
    </xf>
    <xf numFmtId="2" fontId="8" fillId="0" borderId="27" xfId="199" applyNumberFormat="1" applyFont="1" applyFill="1" applyBorder="1" applyAlignment="1">
      <alignment horizontal="right" vertical="center"/>
      <protection/>
    </xf>
    <xf numFmtId="169" fontId="27" fillId="0" borderId="27" xfId="199" applyNumberFormat="1" applyFont="1" applyFill="1" applyBorder="1" applyAlignment="1">
      <alignment horizontal="right"/>
      <protection/>
    </xf>
    <xf numFmtId="169" fontId="13" fillId="0" borderId="81" xfId="199" applyNumberFormat="1" applyFont="1" applyFill="1" applyBorder="1" applyAlignment="1">
      <alignment horizontal="right" vertical="center"/>
      <protection/>
    </xf>
    <xf numFmtId="0" fontId="38" fillId="33" borderId="27" xfId="199" applyFont="1" applyFill="1" applyBorder="1" applyAlignment="1">
      <alignment horizontal="center" vertical="center" wrapText="1"/>
      <protection/>
    </xf>
    <xf numFmtId="0" fontId="38" fillId="33" borderId="78" xfId="199" applyFont="1" applyFill="1" applyBorder="1" applyAlignment="1">
      <alignment horizontal="center" vertical="center" wrapText="1"/>
      <protection/>
    </xf>
    <xf numFmtId="0" fontId="38" fillId="36" borderId="77" xfId="199" applyFont="1" applyFill="1" applyBorder="1" applyAlignment="1">
      <alignment vertical="center"/>
      <protection/>
    </xf>
    <xf numFmtId="0" fontId="25" fillId="0" borderId="77" xfId="199" applyFont="1" applyBorder="1" applyAlignment="1">
      <alignment horizontal="left" vertical="center"/>
      <protection/>
    </xf>
    <xf numFmtId="169" fontId="25" fillId="0" borderId="27" xfId="199" applyNumberFormat="1" applyFont="1" applyFill="1" applyBorder="1">
      <alignment/>
      <protection/>
    </xf>
    <xf numFmtId="169" fontId="25" fillId="0" borderId="27" xfId="199" applyNumberFormat="1" applyFont="1" applyFill="1" applyBorder="1" applyAlignment="1">
      <alignment horizontal="right" vertical="center"/>
      <protection/>
    </xf>
    <xf numFmtId="169" fontId="25" fillId="0" borderId="78" xfId="199" applyNumberFormat="1" applyFont="1" applyFill="1" applyBorder="1" applyAlignment="1">
      <alignment horizontal="right" vertical="center"/>
      <protection/>
    </xf>
    <xf numFmtId="0" fontId="2" fillId="0" borderId="0" xfId="199" applyFont="1" quotePrefix="1">
      <alignment/>
      <protection/>
    </xf>
    <xf numFmtId="0" fontId="38" fillId="0" borderId="77" xfId="199" applyFont="1" applyBorder="1" applyAlignment="1">
      <alignment horizontal="left" vertical="center"/>
      <protection/>
    </xf>
    <xf numFmtId="169" fontId="38" fillId="0" borderId="27" xfId="199" applyNumberFormat="1" applyFont="1" applyFill="1" applyBorder="1" applyAlignment="1">
      <alignment horizontal="right" vertical="center"/>
      <protection/>
    </xf>
    <xf numFmtId="169" fontId="38" fillId="0" borderId="78" xfId="199" applyNumberFormat="1" applyFont="1" applyFill="1" applyBorder="1" applyAlignment="1">
      <alignment horizontal="right" vertical="center"/>
      <protection/>
    </xf>
    <xf numFmtId="0" fontId="25" fillId="0" borderId="77" xfId="199" applyFont="1" applyFill="1" applyBorder="1" applyAlignment="1">
      <alignment horizontal="left" vertical="center" indent="1"/>
      <protection/>
    </xf>
    <xf numFmtId="0" fontId="38" fillId="0" borderId="79" xfId="199" applyFont="1" applyBorder="1" applyAlignment="1">
      <alignment horizontal="left" vertical="center"/>
      <protection/>
    </xf>
    <xf numFmtId="169" fontId="38" fillId="0" borderId="80" xfId="199" applyNumberFormat="1" applyFont="1" applyFill="1" applyBorder="1" applyAlignment="1">
      <alignment horizontal="right" vertical="center"/>
      <protection/>
    </xf>
    <xf numFmtId="169" fontId="38" fillId="0" borderId="81" xfId="199" applyNumberFormat="1" applyFont="1" applyFill="1" applyBorder="1" applyAlignment="1">
      <alignment horizontal="right" vertical="center"/>
      <protection/>
    </xf>
    <xf numFmtId="0" fontId="2" fillId="0" borderId="0" xfId="134" applyNumberFormat="1" applyFill="1">
      <alignment/>
      <protection/>
    </xf>
    <xf numFmtId="0" fontId="8" fillId="0" borderId="0" xfId="250" applyFont="1" applyFill="1">
      <alignment/>
      <protection/>
    </xf>
    <xf numFmtId="169" fontId="8" fillId="0" borderId="0" xfId="250" applyNumberFormat="1" applyFont="1" applyFill="1">
      <alignment/>
      <protection/>
    </xf>
    <xf numFmtId="0" fontId="15" fillId="0" borderId="0" xfId="250" applyFont="1" applyFill="1" applyAlignment="1" applyProtection="1">
      <alignment horizontal="right"/>
      <protection/>
    </xf>
    <xf numFmtId="0" fontId="13" fillId="36" borderId="73" xfId="250" applyFont="1" applyFill="1" applyBorder="1" applyAlignment="1" applyProtection="1" quotePrefix="1">
      <alignment horizontal="center" vertical="center"/>
      <protection/>
    </xf>
    <xf numFmtId="0" fontId="13" fillId="36" borderId="27" xfId="250" applyFont="1" applyFill="1" applyBorder="1" applyAlignment="1" applyProtection="1">
      <alignment horizontal="center" vertical="center"/>
      <protection/>
    </xf>
    <xf numFmtId="4" fontId="13" fillId="36" borderId="27" xfId="250" applyNumberFormat="1" applyFont="1" applyFill="1" applyBorder="1" applyAlignment="1" applyProtection="1">
      <alignment horizontal="center" vertical="center"/>
      <protection/>
    </xf>
    <xf numFmtId="0" fontId="13" fillId="36" borderId="25" xfId="250" applyFont="1" applyFill="1" applyBorder="1" applyAlignment="1" applyProtection="1" quotePrefix="1">
      <alignment horizontal="center"/>
      <protection/>
    </xf>
    <xf numFmtId="0" fontId="13" fillId="36" borderId="32" xfId="250" applyFont="1" applyFill="1" applyBorder="1" applyAlignment="1" applyProtection="1" quotePrefix="1">
      <alignment horizontal="center" vertical="center"/>
      <protection/>
    </xf>
    <xf numFmtId="0" fontId="8" fillId="0" borderId="29" xfId="250" applyFont="1" applyFill="1" applyBorder="1">
      <alignment/>
      <protection/>
    </xf>
    <xf numFmtId="0" fontId="8" fillId="0" borderId="18" xfId="250" applyFont="1" applyFill="1" applyBorder="1" applyAlignment="1">
      <alignment horizontal="center"/>
      <protection/>
    </xf>
    <xf numFmtId="0" fontId="8" fillId="0" borderId="30" xfId="250" applyFont="1" applyFill="1" applyBorder="1" applyAlignment="1">
      <alignment horizontal="center"/>
      <protection/>
    </xf>
    <xf numFmtId="0" fontId="13" fillId="0" borderId="29" xfId="250" applyFont="1" applyFill="1" applyBorder="1" applyAlignment="1" applyProtection="1">
      <alignment horizontal="left"/>
      <protection/>
    </xf>
    <xf numFmtId="169" fontId="13" fillId="0" borderId="18" xfId="251" applyNumberFormat="1" applyFont="1" applyFill="1" applyBorder="1">
      <alignment/>
      <protection/>
    </xf>
    <xf numFmtId="169" fontId="13" fillId="0" borderId="18" xfId="250" applyNumberFormat="1" applyFont="1" applyBorder="1">
      <alignment/>
      <protection/>
    </xf>
    <xf numFmtId="169" fontId="13" fillId="0" borderId="30" xfId="250" applyNumberFormat="1" applyFont="1" applyBorder="1">
      <alignment/>
      <protection/>
    </xf>
    <xf numFmtId="0" fontId="8" fillId="0" borderId="29" xfId="250" applyFont="1" applyFill="1" applyBorder="1" applyAlignment="1" applyProtection="1">
      <alignment horizontal="left"/>
      <protection/>
    </xf>
    <xf numFmtId="169" fontId="8" fillId="0" borderId="18" xfId="251" applyNumberFormat="1" applyFont="1" applyFill="1" applyBorder="1">
      <alignment/>
      <protection/>
    </xf>
    <xf numFmtId="169" fontId="8" fillId="0" borderId="18" xfId="250" applyNumberFormat="1" applyFont="1" applyBorder="1">
      <alignment/>
      <protection/>
    </xf>
    <xf numFmtId="169" fontId="8" fillId="0" borderId="30" xfId="250" applyNumberFormat="1" applyFont="1" applyBorder="1">
      <alignment/>
      <protection/>
    </xf>
    <xf numFmtId="169" fontId="2" fillId="0" borderId="0" xfId="134" applyNumberFormat="1" applyFill="1">
      <alignment/>
      <protection/>
    </xf>
    <xf numFmtId="0" fontId="8" fillId="0" borderId="26" xfId="250" applyFont="1" applyFill="1" applyBorder="1" applyAlignment="1" applyProtection="1">
      <alignment horizontal="left"/>
      <protection/>
    </xf>
    <xf numFmtId="169" fontId="8" fillId="0" borderId="25" xfId="251" applyNumberFormat="1" applyFont="1" applyFill="1" applyBorder="1">
      <alignment/>
      <protection/>
    </xf>
    <xf numFmtId="169" fontId="8" fillId="0" borderId="25" xfId="250" applyNumberFormat="1" applyFont="1" applyBorder="1">
      <alignment/>
      <protection/>
    </xf>
    <xf numFmtId="169" fontId="8" fillId="0" borderId="32" xfId="250" applyNumberFormat="1" applyFont="1" applyBorder="1">
      <alignment/>
      <protection/>
    </xf>
    <xf numFmtId="169" fontId="8" fillId="0" borderId="18" xfId="250" applyNumberFormat="1" applyFont="1" applyFill="1" applyBorder="1">
      <alignment/>
      <protection/>
    </xf>
    <xf numFmtId="169" fontId="8" fillId="0" borderId="30" xfId="250" applyNumberFormat="1" applyFont="1" applyFill="1" applyBorder="1">
      <alignment/>
      <protection/>
    </xf>
    <xf numFmtId="0" fontId="8" fillId="0" borderId="37" xfId="250" applyFont="1" applyFill="1" applyBorder="1" applyAlignment="1" applyProtection="1">
      <alignment horizontal="left"/>
      <protection/>
    </xf>
    <xf numFmtId="169" fontId="8" fillId="0" borderId="38" xfId="251" applyNumberFormat="1" applyFont="1" applyFill="1" applyBorder="1">
      <alignment/>
      <protection/>
    </xf>
    <xf numFmtId="169" fontId="8" fillId="0" borderId="39" xfId="250" applyNumberFormat="1" applyFont="1" applyBorder="1">
      <alignment/>
      <protection/>
    </xf>
    <xf numFmtId="0" fontId="8" fillId="0" borderId="0" xfId="250" applyFont="1" applyFill="1" applyAlignment="1">
      <alignment horizontal="right"/>
      <protection/>
    </xf>
    <xf numFmtId="169" fontId="8" fillId="0" borderId="0" xfId="250" applyNumberFormat="1" applyFont="1" applyFill="1" applyAlignment="1">
      <alignment horizontal="right"/>
      <protection/>
    </xf>
    <xf numFmtId="168" fontId="13" fillId="0" borderId="11" xfId="250" applyNumberFormat="1" applyFont="1" applyFill="1" applyBorder="1" applyAlignment="1" applyProtection="1" quotePrefix="1">
      <alignment horizontal="left"/>
      <protection/>
    </xf>
    <xf numFmtId="169" fontId="8" fillId="0" borderId="12" xfId="250" applyNumberFormat="1" applyFont="1" applyBorder="1" applyAlignment="1">
      <alignment horizontal="center" vertical="center"/>
      <protection/>
    </xf>
    <xf numFmtId="168" fontId="8" fillId="0" borderId="11" xfId="250" applyNumberFormat="1" applyFont="1" applyFill="1" applyBorder="1" applyAlignment="1" applyProtection="1" quotePrefix="1">
      <alignment horizontal="left"/>
      <protection/>
    </xf>
    <xf numFmtId="168" fontId="8" fillId="0" borderId="19" xfId="250" applyNumberFormat="1" applyFont="1" applyFill="1" applyBorder="1" applyAlignment="1" applyProtection="1">
      <alignment horizontal="left"/>
      <protection/>
    </xf>
    <xf numFmtId="169" fontId="8" fillId="0" borderId="18" xfId="250" applyNumberFormat="1" applyFont="1" applyBorder="1" applyAlignment="1">
      <alignment horizontal="center" vertical="center"/>
      <protection/>
    </xf>
    <xf numFmtId="168" fontId="8" fillId="0" borderId="54" xfId="250" applyNumberFormat="1" applyFont="1" applyFill="1" applyBorder="1" applyAlignment="1" applyProtection="1">
      <alignment horizontal="left"/>
      <protection/>
    </xf>
    <xf numFmtId="169" fontId="8" fillId="0" borderId="25" xfId="250" applyNumberFormat="1" applyFont="1" applyBorder="1" applyAlignment="1">
      <alignment horizontal="center" vertical="center"/>
      <protection/>
    </xf>
    <xf numFmtId="168" fontId="8" fillId="0" borderId="12" xfId="250" applyNumberFormat="1" applyFont="1" applyFill="1" applyBorder="1" applyAlignment="1" applyProtection="1" quotePrefix="1">
      <alignment horizontal="left"/>
      <protection/>
    </xf>
    <xf numFmtId="168" fontId="8" fillId="0" borderId="25" xfId="250" applyNumberFormat="1" applyFont="1" applyFill="1" applyBorder="1" applyAlignment="1" applyProtection="1">
      <alignment horizontal="left"/>
      <protection/>
    </xf>
    <xf numFmtId="168" fontId="8" fillId="0" borderId="14" xfId="250" applyNumberFormat="1" applyFont="1" applyFill="1" applyBorder="1" applyAlignment="1" applyProtection="1" quotePrefix="1">
      <alignment horizontal="center" vertical="center"/>
      <protection/>
    </xf>
    <xf numFmtId="168" fontId="8" fillId="0" borderId="18" xfId="250" applyNumberFormat="1" applyFont="1" applyFill="1" applyBorder="1" applyAlignment="1" applyProtection="1">
      <alignment horizontal="left"/>
      <protection/>
    </xf>
    <xf numFmtId="168" fontId="8" fillId="0" borderId="20" xfId="250" applyNumberFormat="1" applyFont="1" applyFill="1" applyBorder="1" applyAlignment="1" applyProtection="1">
      <alignment horizontal="center" vertical="center"/>
      <protection/>
    </xf>
    <xf numFmtId="168" fontId="8" fillId="0" borderId="50" xfId="250" applyNumberFormat="1" applyFont="1" applyFill="1" applyBorder="1" applyAlignment="1" applyProtection="1">
      <alignment horizontal="center" vertical="center"/>
      <protection/>
    </xf>
    <xf numFmtId="168" fontId="8" fillId="0" borderId="19" xfId="250" applyNumberFormat="1" applyFont="1" applyFill="1" applyBorder="1" applyAlignment="1" applyProtection="1">
      <alignment horizontal="center" vertical="center"/>
      <protection/>
    </xf>
    <xf numFmtId="168" fontId="8" fillId="0" borderId="18" xfId="250" applyNumberFormat="1" applyFont="1" applyFill="1" applyBorder="1" applyAlignment="1" applyProtection="1">
      <alignment horizontal="center" vertical="center"/>
      <protection/>
    </xf>
    <xf numFmtId="168" fontId="8" fillId="0" borderId="54" xfId="250" applyNumberFormat="1" applyFont="1" applyFill="1" applyBorder="1" applyAlignment="1" applyProtection="1">
      <alignment horizontal="center" vertical="center"/>
      <protection/>
    </xf>
    <xf numFmtId="168" fontId="8" fillId="0" borderId="25" xfId="250" applyNumberFormat="1" applyFont="1" applyFill="1" applyBorder="1" applyAlignment="1" applyProtection="1">
      <alignment horizontal="center" vertical="center"/>
      <protection/>
    </xf>
    <xf numFmtId="0" fontId="27" fillId="0" borderId="0" xfId="250" applyFont="1" applyFill="1">
      <alignment/>
      <protection/>
    </xf>
    <xf numFmtId="0" fontId="13" fillId="36" borderId="23" xfId="134" applyFont="1" applyFill="1" applyBorder="1" applyAlignment="1">
      <alignment horizontal="center" vertical="center"/>
      <protection/>
    </xf>
    <xf numFmtId="0" fontId="13" fillId="36" borderId="87" xfId="134" applyFont="1" applyFill="1" applyBorder="1" applyAlignment="1">
      <alignment horizontal="center" vertical="center"/>
      <protection/>
    </xf>
    <xf numFmtId="0" fontId="13" fillId="36" borderId="88" xfId="134" applyFont="1" applyFill="1" applyBorder="1" applyAlignment="1">
      <alignment horizontal="center" vertical="center"/>
      <protection/>
    </xf>
    <xf numFmtId="0" fontId="8" fillId="0" borderId="31" xfId="134" applyFont="1" applyBorder="1">
      <alignment/>
      <protection/>
    </xf>
    <xf numFmtId="168" fontId="8" fillId="37" borderId="18" xfId="187" applyNumberFormat="1" applyFont="1" applyFill="1" applyBorder="1" applyAlignment="1" applyProtection="1">
      <alignment horizontal="left" indent="2"/>
      <protection/>
    </xf>
    <xf numFmtId="2" fontId="8" fillId="37" borderId="18" xfId="187" applyNumberFormat="1" applyFont="1" applyFill="1" applyBorder="1">
      <alignment/>
      <protection/>
    </xf>
    <xf numFmtId="2" fontId="8" fillId="37" borderId="30" xfId="187" applyNumberFormat="1" applyFont="1" applyFill="1" applyBorder="1">
      <alignment/>
      <protection/>
    </xf>
    <xf numFmtId="2" fontId="8" fillId="37" borderId="0" xfId="187" applyNumberFormat="1" applyFont="1" applyFill="1" applyBorder="1">
      <alignment/>
      <protection/>
    </xf>
    <xf numFmtId="168" fontId="8" fillId="37" borderId="25" xfId="187" applyNumberFormat="1" applyFont="1" applyFill="1" applyBorder="1" applyAlignment="1" applyProtection="1">
      <alignment horizontal="left" indent="2"/>
      <protection/>
    </xf>
    <xf numFmtId="2" fontId="8" fillId="37" borderId="25" xfId="187" applyNumberFormat="1" applyFont="1" applyFill="1" applyBorder="1">
      <alignment/>
      <protection/>
    </xf>
    <xf numFmtId="2" fontId="8" fillId="37" borderId="32" xfId="187" applyNumberFormat="1" applyFont="1" applyFill="1" applyBorder="1">
      <alignment/>
      <protection/>
    </xf>
    <xf numFmtId="0" fontId="13" fillId="0" borderId="67" xfId="134" applyFont="1" applyBorder="1">
      <alignment/>
      <protection/>
    </xf>
    <xf numFmtId="168" fontId="13" fillId="37" borderId="27" xfId="187" applyNumberFormat="1" applyFont="1" applyFill="1" applyBorder="1" applyAlignment="1">
      <alignment horizontal="left"/>
      <protection/>
    </xf>
    <xf numFmtId="2" fontId="13" fillId="37" borderId="27" xfId="187" applyNumberFormat="1" applyFont="1" applyFill="1" applyBorder="1">
      <alignment/>
      <protection/>
    </xf>
    <xf numFmtId="2" fontId="13" fillId="37" borderId="42" xfId="187" applyNumberFormat="1" applyFont="1" applyFill="1" applyBorder="1">
      <alignment/>
      <protection/>
    </xf>
    <xf numFmtId="2" fontId="8" fillId="0" borderId="18" xfId="134" applyNumberFormat="1" applyFont="1" applyBorder="1">
      <alignment/>
      <protection/>
    </xf>
    <xf numFmtId="2" fontId="8" fillId="0" borderId="20" xfId="134" applyNumberFormat="1" applyFont="1" applyBorder="1">
      <alignment/>
      <protection/>
    </xf>
    <xf numFmtId="2" fontId="8" fillId="0" borderId="30" xfId="134" applyNumberFormat="1" applyFont="1" applyBorder="1">
      <alignment/>
      <protection/>
    </xf>
    <xf numFmtId="0" fontId="8" fillId="0" borderId="67" xfId="134" applyFont="1" applyBorder="1">
      <alignment/>
      <protection/>
    </xf>
    <xf numFmtId="168" fontId="13" fillId="0" borderId="27" xfId="134" applyNumberFormat="1" applyFont="1" applyBorder="1" applyAlignment="1">
      <alignment horizontal="left"/>
      <protection/>
    </xf>
    <xf numFmtId="2" fontId="13" fillId="0" borderId="27" xfId="134" applyNumberFormat="1" applyFont="1" applyBorder="1">
      <alignment/>
      <protection/>
    </xf>
    <xf numFmtId="2" fontId="13" fillId="0" borderId="49" xfId="134" applyNumberFormat="1" applyFont="1" applyBorder="1">
      <alignment/>
      <protection/>
    </xf>
    <xf numFmtId="2" fontId="13" fillId="0" borderId="42" xfId="134" applyNumberFormat="1" applyFont="1" applyBorder="1">
      <alignment/>
      <protection/>
    </xf>
    <xf numFmtId="0" fontId="8" fillId="0" borderId="41" xfId="134" applyFont="1" applyBorder="1">
      <alignment/>
      <protection/>
    </xf>
    <xf numFmtId="2" fontId="8" fillId="0" borderId="12" xfId="134" applyNumberFormat="1" applyFont="1" applyBorder="1">
      <alignment/>
      <protection/>
    </xf>
    <xf numFmtId="2" fontId="8" fillId="0" borderId="40" xfId="134" applyNumberFormat="1" applyFont="1" applyBorder="1">
      <alignment/>
      <protection/>
    </xf>
    <xf numFmtId="169" fontId="8" fillId="0" borderId="0" xfId="134" applyNumberFormat="1" applyFont="1">
      <alignment/>
      <protection/>
    </xf>
    <xf numFmtId="0" fontId="8" fillId="0" borderId="29" xfId="134" applyFont="1" applyBorder="1">
      <alignment/>
      <protection/>
    </xf>
    <xf numFmtId="0" fontId="8" fillId="0" borderId="29" xfId="134" applyFont="1" applyFill="1" applyBorder="1">
      <alignment/>
      <protection/>
    </xf>
    <xf numFmtId="168" fontId="8" fillId="0" borderId="18" xfId="187" applyNumberFormat="1" applyFont="1" applyFill="1" applyBorder="1" applyAlignment="1" applyProtection="1">
      <alignment horizontal="left" indent="2"/>
      <protection/>
    </xf>
    <xf numFmtId="2" fontId="8" fillId="0" borderId="18" xfId="134" applyNumberFormat="1" applyFont="1" applyFill="1" applyBorder="1">
      <alignment/>
      <protection/>
    </xf>
    <xf numFmtId="2" fontId="8" fillId="0" borderId="30" xfId="134" applyNumberFormat="1" applyFont="1" applyFill="1" applyBorder="1">
      <alignment/>
      <protection/>
    </xf>
    <xf numFmtId="0" fontId="8" fillId="0" borderId="26" xfId="134" applyFont="1" applyBorder="1">
      <alignment/>
      <protection/>
    </xf>
    <xf numFmtId="2" fontId="8" fillId="0" borderId="25" xfId="134" applyNumberFormat="1" applyFont="1" applyBorder="1">
      <alignment/>
      <protection/>
    </xf>
    <xf numFmtId="2" fontId="8" fillId="0" borderId="32" xfId="134" applyNumberFormat="1" applyFont="1" applyBorder="1">
      <alignment/>
      <protection/>
    </xf>
    <xf numFmtId="0" fontId="13" fillId="0" borderId="27" xfId="134" applyFont="1" applyBorder="1">
      <alignment/>
      <protection/>
    </xf>
    <xf numFmtId="2" fontId="13" fillId="0" borderId="12" xfId="134" applyNumberFormat="1" applyFont="1" applyBorder="1">
      <alignment/>
      <protection/>
    </xf>
    <xf numFmtId="2" fontId="13" fillId="0" borderId="40" xfId="134" applyNumberFormat="1" applyFont="1" applyBorder="1">
      <alignment/>
      <protection/>
    </xf>
    <xf numFmtId="2" fontId="8" fillId="0" borderId="0" xfId="134" applyNumberFormat="1" applyFont="1">
      <alignment/>
      <protection/>
    </xf>
    <xf numFmtId="2" fontId="8" fillId="0" borderId="14" xfId="134" applyNumberFormat="1" applyFont="1" applyBorder="1">
      <alignment/>
      <protection/>
    </xf>
    <xf numFmtId="2" fontId="8" fillId="0" borderId="66" xfId="134" applyNumberFormat="1" applyFont="1" applyBorder="1">
      <alignment/>
      <protection/>
    </xf>
    <xf numFmtId="2" fontId="8" fillId="0" borderId="60" xfId="134" applyNumberFormat="1" applyFont="1" applyBorder="1">
      <alignment/>
      <protection/>
    </xf>
    <xf numFmtId="0" fontId="8" fillId="0" borderId="37" xfId="134" applyFont="1" applyBorder="1">
      <alignment/>
      <protection/>
    </xf>
    <xf numFmtId="168" fontId="8" fillId="37" borderId="38" xfId="187" applyNumberFormat="1" applyFont="1" applyFill="1" applyBorder="1" applyAlignment="1" applyProtection="1">
      <alignment horizontal="left" indent="2"/>
      <protection/>
    </xf>
    <xf numFmtId="2" fontId="8" fillId="0" borderId="38" xfId="134" applyNumberFormat="1" applyFont="1" applyBorder="1">
      <alignment/>
      <protection/>
    </xf>
    <xf numFmtId="2" fontId="8" fillId="0" borderId="39" xfId="134" applyNumberFormat="1" applyFont="1" applyBorder="1">
      <alignment/>
      <protection/>
    </xf>
    <xf numFmtId="0" fontId="27" fillId="0" borderId="0" xfId="134" applyFont="1">
      <alignment/>
      <protection/>
    </xf>
    <xf numFmtId="0" fontId="8" fillId="33" borderId="57" xfId="134" applyFont="1" applyFill="1" applyBorder="1">
      <alignment/>
      <protection/>
    </xf>
    <xf numFmtId="1" fontId="13" fillId="33" borderId="49" xfId="150" applyNumberFormat="1" applyFont="1" applyFill="1" applyBorder="1" applyAlignment="1" applyProtection="1" quotePrefix="1">
      <alignment horizontal="right"/>
      <protection/>
    </xf>
    <xf numFmtId="1" fontId="13" fillId="33" borderId="27" xfId="150" applyNumberFormat="1" applyFont="1" applyFill="1" applyBorder="1" applyAlignment="1" applyProtection="1" quotePrefix="1">
      <alignment horizontal="right"/>
      <protection/>
    </xf>
    <xf numFmtId="1" fontId="13" fillId="33" borderId="27" xfId="150" applyNumberFormat="1" applyFont="1" applyFill="1" applyBorder="1" applyAlignment="1" applyProtection="1">
      <alignment horizontal="right"/>
      <protection/>
    </xf>
    <xf numFmtId="1" fontId="13" fillId="33" borderId="42" xfId="150" applyNumberFormat="1" applyFont="1" applyFill="1" applyBorder="1" applyAlignment="1" applyProtection="1">
      <alignment horizontal="right"/>
      <protection/>
    </xf>
    <xf numFmtId="0" fontId="13" fillId="0" borderId="57" xfId="134" applyFont="1" applyBorder="1" applyAlignment="1">
      <alignment horizontal="left"/>
      <protection/>
    </xf>
    <xf numFmtId="2" fontId="8" fillId="0" borderId="27" xfId="150" applyNumberFormat="1" applyFont="1" applyFill="1" applyBorder="1">
      <alignment/>
      <protection/>
    </xf>
    <xf numFmtId="2" fontId="8" fillId="0" borderId="27" xfId="235" applyNumberFormat="1" applyFont="1" applyFill="1" applyBorder="1">
      <alignment/>
      <protection/>
    </xf>
    <xf numFmtId="169" fontId="8" fillId="0" borderId="27" xfId="235" applyNumberFormat="1" applyFont="1" applyFill="1" applyBorder="1">
      <alignment/>
      <protection/>
    </xf>
    <xf numFmtId="169" fontId="8" fillId="0" borderId="27" xfId="0" applyNumberFormat="1" applyFont="1" applyBorder="1" applyAlignment="1">
      <alignment/>
    </xf>
    <xf numFmtId="169" fontId="8" fillId="0" borderId="42" xfId="0" applyNumberFormat="1" applyFont="1" applyBorder="1" applyAlignment="1">
      <alignment/>
    </xf>
    <xf numFmtId="0" fontId="13" fillId="0" borderId="64" xfId="134" applyFont="1" applyBorder="1" applyAlignment="1">
      <alignment horizontal="left"/>
      <protection/>
    </xf>
    <xf numFmtId="2" fontId="8" fillId="0" borderId="47" xfId="150" applyNumberFormat="1" applyFont="1" applyFill="1" applyBorder="1">
      <alignment/>
      <protection/>
    </xf>
    <xf numFmtId="169" fontId="8" fillId="0" borderId="47" xfId="235" applyNumberFormat="1" applyFont="1" applyFill="1" applyBorder="1">
      <alignment/>
      <protection/>
    </xf>
    <xf numFmtId="169" fontId="8" fillId="0" borderId="47" xfId="0" applyNumberFormat="1" applyFont="1" applyBorder="1" applyAlignment="1">
      <alignment/>
    </xf>
    <xf numFmtId="169" fontId="8" fillId="0" borderId="48" xfId="0" applyNumberFormat="1" applyFont="1" applyBorder="1" applyAlignment="1">
      <alignment/>
    </xf>
    <xf numFmtId="0" fontId="40" fillId="0" borderId="0" xfId="134" applyFont="1">
      <alignment/>
      <protection/>
    </xf>
    <xf numFmtId="0" fontId="93" fillId="0" borderId="0" xfId="130" applyFont="1" applyAlignment="1" applyProtection="1">
      <alignment/>
      <protection/>
    </xf>
    <xf numFmtId="168" fontId="24" fillId="34" borderId="51" xfId="253" applyNumberFormat="1" applyFont="1" applyFill="1" applyBorder="1" applyAlignment="1">
      <alignment horizontal="center"/>
      <protection/>
    </xf>
    <xf numFmtId="168" fontId="24" fillId="34" borderId="75" xfId="253" applyNumberFormat="1" applyFont="1" applyFill="1" applyBorder="1">
      <alignment/>
      <protection/>
    </xf>
    <xf numFmtId="168" fontId="24" fillId="34" borderId="26" xfId="253" applyNumberFormat="1" applyFont="1" applyFill="1" applyBorder="1" applyAlignment="1">
      <alignment horizontal="center"/>
      <protection/>
    </xf>
    <xf numFmtId="168" fontId="24" fillId="34" borderId="25" xfId="253" applyNumberFormat="1" applyFont="1" applyFill="1" applyBorder="1" applyAlignment="1">
      <alignment horizontal="center"/>
      <protection/>
    </xf>
    <xf numFmtId="49" fontId="24" fillId="34" borderId="25" xfId="253" applyNumberFormat="1" applyFont="1" applyFill="1" applyBorder="1" applyAlignment="1" quotePrefix="1">
      <alignment horizontal="center"/>
      <protection/>
    </xf>
    <xf numFmtId="49" fontId="24" fillId="34" borderId="25" xfId="253" applyNumberFormat="1" applyFont="1" applyFill="1" applyBorder="1" applyAlignment="1">
      <alignment horizontal="center"/>
      <protection/>
    </xf>
    <xf numFmtId="49" fontId="24" fillId="34" borderId="32" xfId="253" applyNumberFormat="1" applyFont="1" applyFill="1" applyBorder="1" applyAlignment="1" quotePrefix="1">
      <alignment horizontal="center"/>
      <protection/>
    </xf>
    <xf numFmtId="168" fontId="27" fillId="0" borderId="29" xfId="200" applyFont="1" applyBorder="1" applyAlignment="1">
      <alignment horizontal="center"/>
      <protection/>
    </xf>
    <xf numFmtId="168" fontId="24" fillId="0" borderId="18" xfId="200" applyFont="1" applyBorder="1">
      <alignment/>
      <protection/>
    </xf>
    <xf numFmtId="168" fontId="24" fillId="0" borderId="18" xfId="200" applyFont="1" applyBorder="1" applyAlignment="1" quotePrefix="1">
      <alignment horizontal="right"/>
      <protection/>
    </xf>
    <xf numFmtId="168" fontId="24" fillId="0" borderId="30" xfId="200" applyFont="1" applyBorder="1" applyAlignment="1" quotePrefix="1">
      <alignment horizontal="right"/>
      <protection/>
    </xf>
    <xf numFmtId="175" fontId="27" fillId="0" borderId="29" xfId="200" applyNumberFormat="1" applyFont="1" applyBorder="1" applyAlignment="1">
      <alignment horizontal="center"/>
      <protection/>
    </xf>
    <xf numFmtId="168" fontId="27" fillId="0" borderId="18" xfId="200" applyFont="1" applyBorder="1">
      <alignment/>
      <protection/>
    </xf>
    <xf numFmtId="168" fontId="27" fillId="0" borderId="18" xfId="200" applyFont="1" applyBorder="1" applyAlignment="1">
      <alignment horizontal="right"/>
      <protection/>
    </xf>
    <xf numFmtId="168" fontId="27" fillId="0" borderId="30" xfId="200" applyFont="1" applyBorder="1" applyAlignment="1">
      <alignment horizontal="right"/>
      <protection/>
    </xf>
    <xf numFmtId="175" fontId="24" fillId="0" borderId="29" xfId="200" applyNumberFormat="1" applyFont="1" applyBorder="1" applyAlignment="1">
      <alignment horizontal="left"/>
      <protection/>
    </xf>
    <xf numFmtId="168" fontId="27" fillId="0" borderId="64" xfId="200" applyFont="1" applyBorder="1">
      <alignment/>
      <protection/>
    </xf>
    <xf numFmtId="168" fontId="24" fillId="0" borderId="74" xfId="200" applyFont="1" applyBorder="1">
      <alignment/>
      <protection/>
    </xf>
    <xf numFmtId="168" fontId="24" fillId="0" borderId="47" xfId="200" applyFont="1" applyBorder="1" applyAlignment="1">
      <alignment horizontal="right"/>
      <protection/>
    </xf>
    <xf numFmtId="168" fontId="24" fillId="0" borderId="47" xfId="200" applyFont="1" applyBorder="1" applyAlignment="1" quotePrefix="1">
      <alignment horizontal="right"/>
      <protection/>
    </xf>
    <xf numFmtId="168" fontId="24" fillId="0" borderId="48" xfId="200" applyFont="1" applyBorder="1" applyAlignment="1" quotePrefix="1">
      <alignment horizontal="right"/>
      <protection/>
    </xf>
    <xf numFmtId="168" fontId="27" fillId="0" borderId="0" xfId="253" applyNumberFormat="1" applyFont="1" applyBorder="1">
      <alignment/>
      <protection/>
    </xf>
    <xf numFmtId="168" fontId="24" fillId="0" borderId="0" xfId="253" applyNumberFormat="1" applyFont="1" applyBorder="1">
      <alignment/>
      <protection/>
    </xf>
    <xf numFmtId="168" fontId="24" fillId="0" borderId="0" xfId="253" applyNumberFormat="1" applyFont="1" applyBorder="1" applyAlignment="1">
      <alignment horizontal="right"/>
      <protection/>
    </xf>
    <xf numFmtId="168" fontId="27" fillId="0" borderId="0" xfId="253" applyNumberFormat="1" applyFont="1" applyBorder="1" applyAlignment="1">
      <alignment horizontal="right"/>
      <protection/>
    </xf>
    <xf numFmtId="168" fontId="24" fillId="0" borderId="0" xfId="253" applyNumberFormat="1" applyFont="1" applyBorder="1" applyAlignment="1" quotePrefix="1">
      <alignment horizontal="right"/>
      <protection/>
    </xf>
    <xf numFmtId="0" fontId="8" fillId="0" borderId="0" xfId="134" applyFont="1" applyBorder="1">
      <alignment/>
      <protection/>
    </xf>
    <xf numFmtId="168" fontId="24" fillId="34" borderId="51" xfId="254" applyNumberFormat="1" applyFont="1" applyFill="1" applyBorder="1" applyAlignment="1">
      <alignment horizontal="center"/>
      <protection/>
    </xf>
    <xf numFmtId="168" fontId="24" fillId="34" borderId="75" xfId="254" applyNumberFormat="1" applyFont="1" applyFill="1" applyBorder="1">
      <alignment/>
      <protection/>
    </xf>
    <xf numFmtId="168" fontId="24" fillId="34" borderId="26" xfId="254" applyNumberFormat="1" applyFont="1" applyFill="1" applyBorder="1" applyAlignment="1">
      <alignment horizontal="center"/>
      <protection/>
    </xf>
    <xf numFmtId="168" fontId="24" fillId="34" borderId="25" xfId="254" applyNumberFormat="1" applyFont="1" applyFill="1" applyBorder="1" applyAlignment="1">
      <alignment horizontal="center"/>
      <protection/>
    </xf>
    <xf numFmtId="49" fontId="24" fillId="34" borderId="25" xfId="254" applyNumberFormat="1" applyFont="1" applyFill="1" applyBorder="1" applyAlignment="1">
      <alignment horizontal="center"/>
      <protection/>
    </xf>
    <xf numFmtId="49" fontId="24" fillId="34" borderId="32" xfId="254" applyNumberFormat="1" applyFont="1" applyFill="1" applyBorder="1" applyAlignment="1" quotePrefix="1">
      <alignment horizontal="center"/>
      <protection/>
    </xf>
    <xf numFmtId="168" fontId="24" fillId="0" borderId="19" xfId="200" applyFont="1" applyBorder="1">
      <alignment/>
      <protection/>
    </xf>
    <xf numFmtId="168" fontId="27" fillId="0" borderId="19" xfId="200" applyFont="1" applyBorder="1" applyAlignment="1">
      <alignment horizontal="right"/>
      <protection/>
    </xf>
    <xf numFmtId="168" fontId="27" fillId="0" borderId="19" xfId="200" applyFont="1" applyBorder="1" applyAlignment="1" quotePrefix="1">
      <alignment horizontal="right"/>
      <protection/>
    </xf>
    <xf numFmtId="175" fontId="24" fillId="0" borderId="29" xfId="200" applyNumberFormat="1" applyFont="1" applyBorder="1" applyAlignment="1">
      <alignment horizontal="center"/>
      <protection/>
    </xf>
    <xf numFmtId="168" fontId="24" fillId="0" borderId="18" xfId="200" applyFont="1" applyBorder="1" applyAlignment="1">
      <alignment horizontal="right"/>
      <protection/>
    </xf>
    <xf numFmtId="168" fontId="24" fillId="0" borderId="19" xfId="200" applyFont="1" applyBorder="1" applyAlignment="1">
      <alignment horizontal="right"/>
      <protection/>
    </xf>
    <xf numFmtId="168" fontId="24" fillId="0" borderId="30" xfId="200" applyFont="1" applyBorder="1" applyAlignment="1">
      <alignment horizontal="right"/>
      <protection/>
    </xf>
    <xf numFmtId="175" fontId="24" fillId="0" borderId="64" xfId="200" applyNumberFormat="1" applyFont="1" applyBorder="1" applyAlignment="1">
      <alignment horizontal="center"/>
      <protection/>
    </xf>
    <xf numFmtId="168" fontId="24" fillId="0" borderId="47" xfId="200" applyFont="1" applyBorder="1">
      <alignment/>
      <protection/>
    </xf>
    <xf numFmtId="168" fontId="24" fillId="0" borderId="89" xfId="200" applyFont="1" applyBorder="1" applyAlignment="1">
      <alignment horizontal="right"/>
      <protection/>
    </xf>
    <xf numFmtId="168" fontId="24" fillId="0" borderId="48" xfId="200" applyFont="1" applyBorder="1" applyAlignment="1">
      <alignment horizontal="right"/>
      <protection/>
    </xf>
    <xf numFmtId="0" fontId="8" fillId="0" borderId="52" xfId="134" applyFont="1" applyBorder="1">
      <alignment/>
      <protection/>
    </xf>
    <xf numFmtId="168" fontId="27" fillId="0" borderId="52" xfId="254" applyNumberFormat="1" applyFont="1" applyBorder="1">
      <alignment/>
      <protection/>
    </xf>
    <xf numFmtId="168" fontId="13" fillId="34" borderId="51" xfId="257" applyNumberFormat="1" applyFont="1" applyFill="1" applyBorder="1">
      <alignment/>
      <protection/>
    </xf>
    <xf numFmtId="168" fontId="13" fillId="34" borderId="75" xfId="257" applyNumberFormat="1" applyFont="1" applyFill="1" applyBorder="1">
      <alignment/>
      <protection/>
    </xf>
    <xf numFmtId="168" fontId="13" fillId="34" borderId="26" xfId="257" applyNumberFormat="1" applyFont="1" applyFill="1" applyBorder="1" applyAlignment="1">
      <alignment horizontal="center"/>
      <protection/>
    </xf>
    <xf numFmtId="168" fontId="13" fillId="34" borderId="25" xfId="257" applyNumberFormat="1" applyFont="1" applyFill="1" applyBorder="1" applyAlignment="1">
      <alignment horizontal="center"/>
      <protection/>
    </xf>
    <xf numFmtId="49" fontId="24" fillId="34" borderId="25" xfId="255" applyNumberFormat="1" applyFont="1" applyFill="1" applyBorder="1" applyAlignment="1">
      <alignment horizontal="center"/>
      <protection/>
    </xf>
    <xf numFmtId="49" fontId="24" fillId="34" borderId="42" xfId="255" applyNumberFormat="1" applyFont="1" applyFill="1" applyBorder="1" applyAlignment="1">
      <alignment horizontal="center"/>
      <protection/>
    </xf>
    <xf numFmtId="168" fontId="27" fillId="0" borderId="29" xfId="227" applyFont="1" applyBorder="1">
      <alignment/>
      <protection/>
    </xf>
    <xf numFmtId="168" fontId="24" fillId="0" borderId="18" xfId="227" applyFont="1" applyBorder="1">
      <alignment/>
      <protection/>
    </xf>
    <xf numFmtId="168" fontId="24" fillId="0" borderId="18" xfId="227" applyFont="1" applyBorder="1" applyAlignment="1" quotePrefix="1">
      <alignment horizontal="right"/>
      <protection/>
    </xf>
    <xf numFmtId="168" fontId="24" fillId="0" borderId="19" xfId="227" applyFont="1" applyBorder="1" applyAlignment="1" quotePrefix="1">
      <alignment horizontal="right"/>
      <protection/>
    </xf>
    <xf numFmtId="168" fontId="24" fillId="0" borderId="30" xfId="227" applyFont="1" applyBorder="1" applyAlignment="1" quotePrefix="1">
      <alignment horizontal="right"/>
      <protection/>
    </xf>
    <xf numFmtId="175" fontId="27" fillId="0" borderId="29" xfId="227" applyNumberFormat="1" applyFont="1" applyBorder="1" applyAlignment="1">
      <alignment horizontal="center"/>
      <protection/>
    </xf>
    <xf numFmtId="168" fontId="27" fillId="0" borderId="18" xfId="227" applyFont="1" applyBorder="1">
      <alignment/>
      <protection/>
    </xf>
    <xf numFmtId="168" fontId="27" fillId="0" borderId="18" xfId="227" applyNumberFormat="1" applyFont="1" applyBorder="1">
      <alignment/>
      <protection/>
    </xf>
    <xf numFmtId="168" fontId="27" fillId="0" borderId="18" xfId="227" applyFont="1" applyBorder="1" applyAlignment="1">
      <alignment horizontal="right"/>
      <protection/>
    </xf>
    <xf numFmtId="168" fontId="27" fillId="0" borderId="19" xfId="227" applyFont="1" applyBorder="1" applyAlignment="1">
      <alignment horizontal="right"/>
      <protection/>
    </xf>
    <xf numFmtId="168" fontId="27" fillId="0" borderId="30" xfId="227" applyFont="1" applyBorder="1" applyAlignment="1">
      <alignment horizontal="right"/>
      <protection/>
    </xf>
    <xf numFmtId="168" fontId="27" fillId="0" borderId="19" xfId="227" applyFont="1" applyBorder="1" applyAlignment="1" quotePrefix="1">
      <alignment horizontal="right"/>
      <protection/>
    </xf>
    <xf numFmtId="168" fontId="27" fillId="0" borderId="30" xfId="227" applyFont="1" applyBorder="1" applyAlignment="1" quotePrefix="1">
      <alignment horizontal="right"/>
      <protection/>
    </xf>
    <xf numFmtId="168" fontId="24" fillId="0" borderId="18" xfId="227" applyNumberFormat="1" applyFont="1" applyBorder="1">
      <alignment/>
      <protection/>
    </xf>
    <xf numFmtId="168" fontId="24" fillId="0" borderId="18" xfId="227" applyFont="1" applyBorder="1" applyAlignment="1">
      <alignment horizontal="right"/>
      <protection/>
    </xf>
    <xf numFmtId="168" fontId="24" fillId="0" borderId="19" xfId="227" applyFont="1" applyBorder="1" applyAlignment="1">
      <alignment horizontal="right"/>
      <protection/>
    </xf>
    <xf numFmtId="168" fontId="27" fillId="0" borderId="64" xfId="227" applyFont="1" applyBorder="1">
      <alignment/>
      <protection/>
    </xf>
    <xf numFmtId="168" fontId="24" fillId="0" borderId="47" xfId="227" applyFont="1" applyBorder="1">
      <alignment/>
      <protection/>
    </xf>
    <xf numFmtId="168" fontId="24" fillId="0" borderId="89" xfId="227" applyFont="1" applyBorder="1" applyAlignment="1">
      <alignment horizontal="right"/>
      <protection/>
    </xf>
    <xf numFmtId="168" fontId="24" fillId="0" borderId="48" xfId="227" applyFont="1" applyBorder="1" applyAlignment="1" quotePrefix="1">
      <alignment horizontal="right"/>
      <protection/>
    </xf>
    <xf numFmtId="179" fontId="8" fillId="0" borderId="0" xfId="134" applyNumberFormat="1" applyFont="1">
      <alignment/>
      <protection/>
    </xf>
    <xf numFmtId="168" fontId="8" fillId="0" borderId="0" xfId="134" applyNumberFormat="1" applyFont="1">
      <alignment/>
      <protection/>
    </xf>
    <xf numFmtId="168" fontId="6" fillId="0" borderId="0" xfId="258" applyNumberFormat="1" applyFont="1" applyAlignment="1" applyProtection="1">
      <alignment horizontal="center"/>
      <protection/>
    </xf>
    <xf numFmtId="168" fontId="15" fillId="0" borderId="0" xfId="258" applyNumberFormat="1" applyFont="1" applyAlignment="1" applyProtection="1">
      <alignment horizontal="right"/>
      <protection/>
    </xf>
    <xf numFmtId="168" fontId="13" fillId="34" borderId="51" xfId="258" applyNumberFormat="1" applyFont="1" applyFill="1" applyBorder="1" applyAlignment="1">
      <alignment horizontal="left"/>
      <protection/>
    </xf>
    <xf numFmtId="168" fontId="13" fillId="34" borderId="76" xfId="258" applyNumberFormat="1" applyFont="1" applyFill="1" applyBorder="1">
      <alignment/>
      <protection/>
    </xf>
    <xf numFmtId="168" fontId="13" fillId="0" borderId="0" xfId="258" applyNumberFormat="1" applyFont="1" applyFill="1" applyBorder="1" applyAlignment="1">
      <alignment horizontal="center"/>
      <protection/>
    </xf>
    <xf numFmtId="168" fontId="13" fillId="34" borderId="26" xfId="258" applyNumberFormat="1" applyFont="1" applyFill="1" applyBorder="1" applyAlignment="1">
      <alignment horizontal="center"/>
      <protection/>
    </xf>
    <xf numFmtId="168" fontId="13" fillId="34" borderId="54" xfId="258" applyNumberFormat="1" applyFont="1" applyFill="1" applyBorder="1" applyAlignment="1">
      <alignment horizontal="center"/>
      <protection/>
    </xf>
    <xf numFmtId="49" fontId="24" fillId="34" borderId="25" xfId="256" applyNumberFormat="1" applyFont="1" applyFill="1" applyBorder="1" applyAlignment="1">
      <alignment horizontal="center"/>
      <protection/>
    </xf>
    <xf numFmtId="49" fontId="24" fillId="34" borderId="42" xfId="256" applyNumberFormat="1" applyFont="1" applyFill="1" applyBorder="1" applyAlignment="1">
      <alignment horizontal="center"/>
      <protection/>
    </xf>
    <xf numFmtId="168" fontId="24" fillId="0" borderId="0" xfId="150" applyNumberFormat="1" applyFont="1" applyFill="1" applyBorder="1" applyAlignment="1" quotePrefix="1">
      <alignment horizontal="center"/>
      <protection/>
    </xf>
    <xf numFmtId="168" fontId="27" fillId="0" borderId="29" xfId="228" applyFont="1" applyBorder="1" applyAlignment="1">
      <alignment horizontal="left"/>
      <protection/>
    </xf>
    <xf numFmtId="168" fontId="24" fillId="0" borderId="18" xfId="228" applyFont="1" applyBorder="1">
      <alignment/>
      <protection/>
    </xf>
    <xf numFmtId="168" fontId="24" fillId="0" borderId="18" xfId="228" applyFont="1" applyBorder="1" applyAlignment="1" quotePrefix="1">
      <alignment/>
      <protection/>
    </xf>
    <xf numFmtId="168" fontId="24" fillId="0" borderId="18" xfId="228" applyFont="1" applyBorder="1" applyAlignment="1" quotePrefix="1">
      <alignment horizontal="right"/>
      <protection/>
    </xf>
    <xf numFmtId="168" fontId="24" fillId="0" borderId="30" xfId="228" applyFont="1" applyBorder="1" applyAlignment="1" quotePrefix="1">
      <alignment horizontal="right"/>
      <protection/>
    </xf>
    <xf numFmtId="168" fontId="24" fillId="0" borderId="0" xfId="228" applyFont="1" applyBorder="1" applyAlignment="1" quotePrefix="1">
      <alignment horizontal="right"/>
      <protection/>
    </xf>
    <xf numFmtId="175" fontId="27" fillId="0" borderId="29" xfId="228" applyNumberFormat="1" applyFont="1" applyBorder="1" applyAlignment="1">
      <alignment horizontal="center"/>
      <protection/>
    </xf>
    <xf numFmtId="175" fontId="27" fillId="0" borderId="18" xfId="228" applyNumberFormat="1" applyFont="1" applyBorder="1" applyAlignment="1">
      <alignment horizontal="left"/>
      <protection/>
    </xf>
    <xf numFmtId="168" fontId="27" fillId="0" borderId="18" xfId="228" applyFont="1" applyBorder="1" applyAlignment="1">
      <alignment/>
      <protection/>
    </xf>
    <xf numFmtId="168" fontId="27" fillId="0" borderId="18" xfId="228" applyFont="1" applyBorder="1" applyAlignment="1">
      <alignment horizontal="right"/>
      <protection/>
    </xf>
    <xf numFmtId="168" fontId="27" fillId="0" borderId="30" xfId="228" applyFont="1" applyBorder="1" applyAlignment="1">
      <alignment horizontal="right"/>
      <protection/>
    </xf>
    <xf numFmtId="168" fontId="27" fillId="0" borderId="0" xfId="228" applyFont="1" applyBorder="1" applyAlignment="1">
      <alignment horizontal="right"/>
      <protection/>
    </xf>
    <xf numFmtId="175" fontId="27" fillId="0" borderId="29" xfId="228" applyNumberFormat="1" applyFont="1" applyBorder="1" applyAlignment="1">
      <alignment horizontal="left"/>
      <protection/>
    </xf>
    <xf numFmtId="175" fontId="24" fillId="0" borderId="18" xfId="228" applyNumberFormat="1" applyFont="1" applyBorder="1" applyAlignment="1">
      <alignment horizontal="left"/>
      <protection/>
    </xf>
    <xf numFmtId="168" fontId="24" fillId="0" borderId="18" xfId="228" applyFont="1" applyBorder="1" applyAlignment="1">
      <alignment/>
      <protection/>
    </xf>
    <xf numFmtId="175" fontId="27" fillId="0" borderId="64" xfId="228" applyNumberFormat="1" applyFont="1" applyBorder="1" applyAlignment="1">
      <alignment horizontal="left"/>
      <protection/>
    </xf>
    <xf numFmtId="175" fontId="24" fillId="0" borderId="47" xfId="228" applyNumberFormat="1" applyFont="1" applyBorder="1" applyAlignment="1">
      <alignment horizontal="left"/>
      <protection/>
    </xf>
    <xf numFmtId="168" fontId="24" fillId="0" borderId="47" xfId="228" applyFont="1" applyBorder="1" applyAlignment="1">
      <alignment/>
      <protection/>
    </xf>
    <xf numFmtId="168" fontId="24" fillId="0" borderId="47" xfId="228" applyFont="1" applyBorder="1" applyAlignment="1" quotePrefix="1">
      <alignment horizontal="right"/>
      <protection/>
    </xf>
    <xf numFmtId="168" fontId="24" fillId="0" borderId="48" xfId="228" applyFont="1" applyBorder="1" applyAlignment="1" quotePrefix="1">
      <alignment horizontal="right"/>
      <protection/>
    </xf>
    <xf numFmtId="168" fontId="13" fillId="34" borderId="51" xfId="259" applyNumberFormat="1" applyFont="1" applyFill="1" applyBorder="1" applyAlignment="1">
      <alignment horizontal="left"/>
      <protection/>
    </xf>
    <xf numFmtId="168" fontId="13" fillId="34" borderId="76" xfId="259" applyNumberFormat="1" applyFont="1" applyFill="1" applyBorder="1">
      <alignment/>
      <protection/>
    </xf>
    <xf numFmtId="168" fontId="13" fillId="34" borderId="26" xfId="259" applyNumberFormat="1" applyFont="1" applyFill="1" applyBorder="1" applyAlignment="1">
      <alignment horizontal="center"/>
      <protection/>
    </xf>
    <xf numFmtId="168" fontId="13" fillId="34" borderId="54" xfId="259" applyNumberFormat="1" applyFont="1" applyFill="1" applyBorder="1" applyAlignment="1">
      <alignment horizontal="center"/>
      <protection/>
    </xf>
    <xf numFmtId="168" fontId="24" fillId="34" borderId="27" xfId="150" applyNumberFormat="1" applyFont="1" applyFill="1" applyBorder="1" applyAlignment="1" quotePrefix="1">
      <alignment horizontal="center"/>
      <protection/>
    </xf>
    <xf numFmtId="168" fontId="24" fillId="34" borderId="25" xfId="150" applyNumberFormat="1" applyFont="1" applyFill="1" applyBorder="1" applyAlignment="1" quotePrefix="1">
      <alignment horizontal="center"/>
      <protection/>
    </xf>
    <xf numFmtId="168" fontId="24" fillId="34" borderId="42" xfId="150" applyNumberFormat="1" applyFont="1" applyFill="1" applyBorder="1" applyAlignment="1" quotePrefix="1">
      <alignment horizontal="center"/>
      <protection/>
    </xf>
    <xf numFmtId="168" fontId="24" fillId="0" borderId="19" xfId="228" applyFont="1" applyBorder="1" applyAlignment="1" quotePrefix="1">
      <alignment/>
      <protection/>
    </xf>
    <xf numFmtId="168" fontId="27" fillId="0" borderId="19" xfId="228" applyFont="1" applyBorder="1" applyAlignment="1">
      <alignment/>
      <protection/>
    </xf>
    <xf numFmtId="168" fontId="27" fillId="0" borderId="19" xfId="228" applyFont="1" applyBorder="1" applyAlignment="1" quotePrefix="1">
      <alignment horizontal="right"/>
      <protection/>
    </xf>
    <xf numFmtId="168" fontId="27" fillId="0" borderId="19" xfId="228" applyFont="1" applyBorder="1" applyAlignment="1">
      <alignment horizontal="right"/>
      <protection/>
    </xf>
    <xf numFmtId="168" fontId="27" fillId="0" borderId="30" xfId="228" applyFont="1" applyBorder="1" applyAlignment="1" quotePrefix="1">
      <alignment horizontal="right"/>
      <protection/>
    </xf>
    <xf numFmtId="168" fontId="24" fillId="0" borderId="19" xfId="228" applyFont="1" applyBorder="1" applyAlignment="1">
      <alignment/>
      <protection/>
    </xf>
    <xf numFmtId="168" fontId="24" fillId="0" borderId="30" xfId="228" applyFont="1" applyBorder="1" applyAlignment="1">
      <alignment horizontal="right"/>
      <protection/>
    </xf>
    <xf numFmtId="175" fontId="27" fillId="0" borderId="64" xfId="228" applyNumberFormat="1" applyFont="1" applyBorder="1" applyAlignment="1">
      <alignment horizontal="center"/>
      <protection/>
    </xf>
    <xf numFmtId="168" fontId="24" fillId="0" borderId="89" xfId="228" applyFont="1" applyBorder="1" applyAlignment="1">
      <alignment/>
      <protection/>
    </xf>
    <xf numFmtId="168" fontId="24" fillId="0" borderId="48" xfId="228" applyFont="1" applyBorder="1" applyAlignment="1">
      <alignment horizontal="right"/>
      <protection/>
    </xf>
    <xf numFmtId="168" fontId="27" fillId="0" borderId="52" xfId="228" applyFont="1" applyBorder="1" applyAlignment="1">
      <alignment/>
      <protection/>
    </xf>
    <xf numFmtId="168" fontId="27" fillId="0" borderId="52" xfId="228" applyFont="1" applyBorder="1" applyAlignment="1">
      <alignment horizontal="right"/>
      <protection/>
    </xf>
    <xf numFmtId="175" fontId="27" fillId="0" borderId="0" xfId="228" applyNumberFormat="1" applyFont="1" applyBorder="1" applyAlignment="1">
      <alignment horizontal="center"/>
      <protection/>
    </xf>
    <xf numFmtId="175" fontId="27" fillId="0" borderId="0" xfId="228" applyNumberFormat="1" applyFont="1" applyBorder="1" applyAlignment="1">
      <alignment horizontal="left"/>
      <protection/>
    </xf>
    <xf numFmtId="168" fontId="27" fillId="0" borderId="0" xfId="228" applyFont="1" applyBorder="1" applyAlignment="1">
      <alignment/>
      <protection/>
    </xf>
    <xf numFmtId="168" fontId="27" fillId="0" borderId="0" xfId="228" applyNumberFormat="1" applyFont="1" applyBorder="1" applyAlignment="1">
      <alignment horizontal="left"/>
      <protection/>
    </xf>
    <xf numFmtId="168" fontId="27" fillId="0" borderId="0" xfId="228" applyNumberFormat="1" applyFont="1" applyBorder="1" applyAlignment="1">
      <alignment/>
      <protection/>
    </xf>
    <xf numFmtId="168" fontId="27" fillId="0" borderId="0" xfId="228" applyNumberFormat="1" applyFont="1" applyBorder="1" applyAlignment="1">
      <alignment horizontal="right"/>
      <protection/>
    </xf>
    <xf numFmtId="175" fontId="24" fillId="0" borderId="0" xfId="228" applyNumberFormat="1" applyFont="1" applyBorder="1" applyAlignment="1">
      <alignment horizontal="left"/>
      <protection/>
    </xf>
    <xf numFmtId="168" fontId="24" fillId="0" borderId="0" xfId="228" applyFont="1" applyBorder="1" applyAlignment="1">
      <alignment/>
      <protection/>
    </xf>
    <xf numFmtId="168" fontId="13" fillId="34" borderId="51" xfId="260" applyNumberFormat="1" applyFont="1" applyFill="1" applyBorder="1" applyAlignment="1">
      <alignment horizontal="left"/>
      <protection/>
    </xf>
    <xf numFmtId="168" fontId="13" fillId="34" borderId="75" xfId="260" applyNumberFormat="1" applyFont="1" applyFill="1" applyBorder="1">
      <alignment/>
      <protection/>
    </xf>
    <xf numFmtId="168" fontId="13" fillId="34" borderId="26" xfId="260" applyNumberFormat="1" applyFont="1" applyFill="1" applyBorder="1" applyAlignment="1">
      <alignment horizontal="center"/>
      <protection/>
    </xf>
    <xf numFmtId="168" fontId="13" fillId="34" borderId="25" xfId="260" applyNumberFormat="1" applyFont="1" applyFill="1" applyBorder="1" applyAlignment="1">
      <alignment horizontal="center"/>
      <protection/>
    </xf>
    <xf numFmtId="168" fontId="13" fillId="34" borderId="25" xfId="260" applyNumberFormat="1" applyFont="1" applyFill="1" applyBorder="1" applyAlignment="1" quotePrefix="1">
      <alignment horizontal="center"/>
      <protection/>
    </xf>
    <xf numFmtId="168" fontId="13" fillId="34" borderId="42" xfId="260" applyNumberFormat="1" applyFont="1" applyFill="1" applyBorder="1" applyAlignment="1" quotePrefix="1">
      <alignment horizontal="center"/>
      <protection/>
    </xf>
    <xf numFmtId="168" fontId="27" fillId="0" borderId="29" xfId="229" applyFont="1" applyBorder="1" applyAlignment="1">
      <alignment horizontal="left"/>
      <protection/>
    </xf>
    <xf numFmtId="168" fontId="24" fillId="0" borderId="18" xfId="229" applyFont="1" applyBorder="1">
      <alignment/>
      <protection/>
    </xf>
    <xf numFmtId="168" fontId="24" fillId="0" borderId="18" xfId="229" applyFont="1" applyBorder="1" applyAlignment="1" quotePrefix="1">
      <alignment horizontal="right"/>
      <protection/>
    </xf>
    <xf numFmtId="168" fontId="24" fillId="0" borderId="19" xfId="229" applyFont="1" applyBorder="1" applyAlignment="1" quotePrefix="1">
      <alignment horizontal="right"/>
      <protection/>
    </xf>
    <xf numFmtId="168" fontId="24" fillId="0" borderId="30" xfId="229" applyFont="1" applyBorder="1" applyAlignment="1" quotePrefix="1">
      <alignment horizontal="right"/>
      <protection/>
    </xf>
    <xf numFmtId="175" fontId="27" fillId="0" borderId="29" xfId="229" applyNumberFormat="1" applyFont="1" applyBorder="1" applyAlignment="1">
      <alignment horizontal="center"/>
      <protection/>
    </xf>
    <xf numFmtId="175" fontId="27" fillId="0" borderId="18" xfId="229" applyNumberFormat="1" applyFont="1" applyBorder="1" applyAlignment="1">
      <alignment horizontal="left"/>
      <protection/>
    </xf>
    <xf numFmtId="168" fontId="27" fillId="0" borderId="18" xfId="229" applyFont="1" applyBorder="1" applyAlignment="1">
      <alignment horizontal="right"/>
      <protection/>
    </xf>
    <xf numFmtId="168" fontId="27" fillId="0" borderId="19" xfId="229" applyFont="1" applyBorder="1" applyAlignment="1">
      <alignment horizontal="right"/>
      <protection/>
    </xf>
    <xf numFmtId="168" fontId="27" fillId="0" borderId="30" xfId="229" applyFont="1" applyBorder="1" applyAlignment="1">
      <alignment horizontal="right"/>
      <protection/>
    </xf>
    <xf numFmtId="168" fontId="27" fillId="0" borderId="30" xfId="229" applyFont="1" applyBorder="1" applyAlignment="1" quotePrefix="1">
      <alignment horizontal="right"/>
      <protection/>
    </xf>
    <xf numFmtId="175" fontId="27" fillId="0" borderId="29" xfId="229" applyNumberFormat="1" applyFont="1" applyBorder="1" applyAlignment="1">
      <alignment horizontal="left"/>
      <protection/>
    </xf>
    <xf numFmtId="175" fontId="24" fillId="0" borderId="18" xfId="229" applyNumberFormat="1" applyFont="1" applyBorder="1" applyAlignment="1">
      <alignment horizontal="left"/>
      <protection/>
    </xf>
    <xf numFmtId="168" fontId="24" fillId="0" borderId="18" xfId="229" applyFont="1" applyBorder="1" applyAlignment="1">
      <alignment horizontal="right"/>
      <protection/>
    </xf>
    <xf numFmtId="168" fontId="24" fillId="0" borderId="19" xfId="229" applyFont="1" applyBorder="1" applyAlignment="1">
      <alignment horizontal="right"/>
      <protection/>
    </xf>
    <xf numFmtId="175" fontId="27" fillId="0" borderId="64" xfId="229" applyNumberFormat="1" applyFont="1" applyBorder="1" applyAlignment="1">
      <alignment horizontal="left"/>
      <protection/>
    </xf>
    <xf numFmtId="175" fontId="24" fillId="0" borderId="47" xfId="229" applyNumberFormat="1" applyFont="1" applyBorder="1" applyAlignment="1">
      <alignment horizontal="left"/>
      <protection/>
    </xf>
    <xf numFmtId="168" fontId="24" fillId="0" borderId="47" xfId="229" applyFont="1" applyBorder="1" applyAlignment="1">
      <alignment horizontal="right"/>
      <protection/>
    </xf>
    <xf numFmtId="168" fontId="24" fillId="0" borderId="89" xfId="229" applyFont="1" applyBorder="1" applyAlignment="1">
      <alignment horizontal="right"/>
      <protection/>
    </xf>
    <xf numFmtId="168" fontId="24" fillId="0" borderId="48" xfId="229" applyFont="1" applyBorder="1" applyAlignment="1" quotePrefix="1">
      <alignment horizontal="right"/>
      <protection/>
    </xf>
    <xf numFmtId="168" fontId="2" fillId="0" borderId="0" xfId="134" applyNumberFormat="1">
      <alignment/>
      <protection/>
    </xf>
    <xf numFmtId="169" fontId="2" fillId="0" borderId="0" xfId="134" applyNumberFormat="1">
      <alignment/>
      <protection/>
    </xf>
    <xf numFmtId="1" fontId="13" fillId="33" borderId="27" xfId="150" applyNumberFormat="1" applyFont="1" applyFill="1" applyBorder="1" applyAlignment="1" applyProtection="1" quotePrefix="1">
      <alignment horizontal="center" vertical="center"/>
      <protection/>
    </xf>
    <xf numFmtId="1" fontId="13" fillId="33" borderId="49" xfId="150" applyNumberFormat="1" applyFont="1" applyFill="1" applyBorder="1" applyAlignment="1" applyProtection="1" quotePrefix="1">
      <alignment horizontal="center" vertical="center"/>
      <protection/>
    </xf>
    <xf numFmtId="168" fontId="27" fillId="0" borderId="29" xfId="200" applyFont="1" applyBorder="1">
      <alignment/>
      <protection/>
    </xf>
    <xf numFmtId="169" fontId="8" fillId="0" borderId="20" xfId="134" applyNumberFormat="1" applyFont="1" applyBorder="1">
      <alignment/>
      <protection/>
    </xf>
    <xf numFmtId="169" fontId="27" fillId="0" borderId="12" xfId="0" applyNumberFormat="1" applyFont="1" applyBorder="1" applyAlignment="1">
      <alignment/>
    </xf>
    <xf numFmtId="169" fontId="27" fillId="0" borderId="40" xfId="0" applyNumberFormat="1" applyFont="1" applyBorder="1" applyAlignment="1">
      <alignment/>
    </xf>
    <xf numFmtId="169" fontId="27" fillId="0" borderId="18" xfId="0" applyNumberFormat="1" applyFont="1" applyBorder="1" applyAlignment="1">
      <alignment/>
    </xf>
    <xf numFmtId="169" fontId="27" fillId="0" borderId="30" xfId="0" applyNumberFormat="1" applyFont="1" applyBorder="1" applyAlignment="1">
      <alignment/>
    </xf>
    <xf numFmtId="169" fontId="27" fillId="0" borderId="18" xfId="0" applyNumberFormat="1" applyFont="1" applyBorder="1" applyAlignment="1" quotePrefix="1">
      <alignment horizontal="right"/>
    </xf>
    <xf numFmtId="169" fontId="27" fillId="0" borderId="30" xfId="0" applyNumberFormat="1" applyFont="1" applyBorder="1" applyAlignment="1" quotePrefix="1">
      <alignment horizontal="right"/>
    </xf>
    <xf numFmtId="169" fontId="27" fillId="0" borderId="25" xfId="0" applyNumberFormat="1" applyFont="1" applyBorder="1" applyAlignment="1">
      <alignment horizontal="right"/>
    </xf>
    <xf numFmtId="169" fontId="27" fillId="0" borderId="32" xfId="0" applyNumberFormat="1" applyFont="1" applyBorder="1" applyAlignment="1">
      <alignment horizontal="right"/>
    </xf>
    <xf numFmtId="0" fontId="13" fillId="36" borderId="64" xfId="134" applyFont="1" applyFill="1" applyBorder="1" applyAlignment="1">
      <alignment horizontal="left"/>
      <protection/>
    </xf>
    <xf numFmtId="168" fontId="24" fillId="36" borderId="47" xfId="0" applyNumberFormat="1" applyFont="1" applyFill="1" applyBorder="1" applyAlignment="1">
      <alignment/>
    </xf>
    <xf numFmtId="168" fontId="24" fillId="36" borderId="47" xfId="0" applyNumberFormat="1" applyFont="1" applyFill="1" applyBorder="1" applyAlignment="1">
      <alignment horizontal="right"/>
    </xf>
    <xf numFmtId="168" fontId="24" fillId="36" borderId="48" xfId="0" applyNumberFormat="1" applyFont="1" applyFill="1" applyBorder="1" applyAlignment="1">
      <alignment horizontal="right"/>
    </xf>
    <xf numFmtId="168" fontId="4" fillId="35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0" borderId="0" xfId="232" applyFont="1">
      <alignment/>
      <protection/>
    </xf>
    <xf numFmtId="168" fontId="13" fillId="34" borderId="90" xfId="160" applyNumberFormat="1" applyFont="1" applyFill="1" applyBorder="1" applyAlignment="1">
      <alignment horizontal="center"/>
      <protection/>
    </xf>
    <xf numFmtId="168" fontId="13" fillId="34" borderId="75" xfId="160" applyNumberFormat="1" applyFont="1" applyFill="1" applyBorder="1" applyAlignment="1">
      <alignment horizontal="center"/>
      <protection/>
    </xf>
    <xf numFmtId="168" fontId="13" fillId="34" borderId="75" xfId="160" applyNumberFormat="1" applyFont="1" applyFill="1" applyBorder="1" applyAlignment="1" quotePrefix="1">
      <alignment horizontal="center"/>
      <protection/>
    </xf>
    <xf numFmtId="168" fontId="13" fillId="34" borderId="76" xfId="160" applyNumberFormat="1" applyFont="1" applyFill="1" applyBorder="1" applyAlignment="1" quotePrefix="1">
      <alignment horizontal="center"/>
      <protection/>
    </xf>
    <xf numFmtId="0" fontId="13" fillId="34" borderId="91" xfId="232" applyFont="1" applyFill="1" applyBorder="1" applyAlignment="1" quotePrefix="1">
      <alignment horizontal="center"/>
      <protection/>
    </xf>
    <xf numFmtId="168" fontId="8" fillId="0" borderId="67" xfId="160" applyNumberFormat="1" applyFont="1" applyBorder="1" applyAlignment="1">
      <alignment horizontal="left"/>
      <protection/>
    </xf>
    <xf numFmtId="2" fontId="8" fillId="0" borderId="27" xfId="230" applyNumberFormat="1" applyFont="1" applyBorder="1">
      <alignment/>
      <protection/>
    </xf>
    <xf numFmtId="2" fontId="8" fillId="0" borderId="59" xfId="230" applyNumberFormat="1" applyFont="1" applyBorder="1">
      <alignment/>
      <protection/>
    </xf>
    <xf numFmtId="2" fontId="8" fillId="0" borderId="42" xfId="230" applyNumberFormat="1" applyFont="1" applyBorder="1">
      <alignment/>
      <protection/>
    </xf>
    <xf numFmtId="2" fontId="8" fillId="0" borderId="59" xfId="230" applyNumberFormat="1" applyFont="1" applyBorder="1" applyAlignment="1" quotePrefix="1">
      <alignment horizontal="right"/>
      <protection/>
    </xf>
    <xf numFmtId="2" fontId="8" fillId="0" borderId="42" xfId="230" applyNumberFormat="1" applyFont="1" applyBorder="1" applyAlignment="1" quotePrefix="1">
      <alignment horizontal="right"/>
      <protection/>
    </xf>
    <xf numFmtId="2" fontId="8" fillId="0" borderId="27" xfId="230" applyNumberFormat="1" applyFont="1" applyFill="1" applyBorder="1">
      <alignment/>
      <protection/>
    </xf>
    <xf numFmtId="168" fontId="13" fillId="0" borderId="92" xfId="160" applyNumberFormat="1" applyFont="1" applyBorder="1" applyAlignment="1">
      <alignment horizontal="center"/>
      <protection/>
    </xf>
    <xf numFmtId="2" fontId="13" fillId="0" borderId="47" xfId="230" applyNumberFormat="1" applyFont="1" applyBorder="1">
      <alignment/>
      <protection/>
    </xf>
    <xf numFmtId="2" fontId="13" fillId="0" borderId="89" xfId="230" applyNumberFormat="1" applyFont="1" applyBorder="1">
      <alignment/>
      <protection/>
    </xf>
    <xf numFmtId="2" fontId="13" fillId="0" borderId="48" xfId="230" applyNumberFormat="1" applyFont="1" applyBorder="1">
      <alignment/>
      <protection/>
    </xf>
    <xf numFmtId="168" fontId="8" fillId="0" borderId="0" xfId="160" applyNumberFormat="1" applyFont="1">
      <alignment/>
      <protection/>
    </xf>
    <xf numFmtId="169" fontId="8" fillId="0" borderId="0" xfId="160" applyNumberFormat="1" applyFont="1">
      <alignment/>
      <protection/>
    </xf>
    <xf numFmtId="168" fontId="11" fillId="0" borderId="0" xfId="160" applyNumberFormat="1" applyFont="1">
      <alignment/>
      <protection/>
    </xf>
    <xf numFmtId="168" fontId="8" fillId="0" borderId="0" xfId="160" applyNumberFormat="1" applyFont="1" applyFill="1">
      <alignment/>
      <protection/>
    </xf>
    <xf numFmtId="172" fontId="11" fillId="0" borderId="0" xfId="160" applyNumberFormat="1" applyFont="1">
      <alignment/>
      <protection/>
    </xf>
    <xf numFmtId="0" fontId="2" fillId="0" borderId="0" xfId="134" applyFont="1">
      <alignment/>
      <protection/>
    </xf>
    <xf numFmtId="169" fontId="8" fillId="0" borderId="27" xfId="134" applyNumberFormat="1" applyFont="1" applyFill="1" applyBorder="1" applyAlignment="1">
      <alignment horizontal="center"/>
      <protection/>
    </xf>
    <xf numFmtId="169" fontId="8" fillId="0" borderId="49" xfId="134" applyNumberFormat="1" applyFont="1" applyFill="1" applyBorder="1" applyAlignment="1">
      <alignment horizontal="center"/>
      <protection/>
    </xf>
    <xf numFmtId="169" fontId="8" fillId="0" borderId="42" xfId="134" applyNumberFormat="1" applyFont="1" applyFill="1" applyBorder="1" applyAlignment="1">
      <alignment horizontal="center"/>
      <protection/>
    </xf>
    <xf numFmtId="164" fontId="13" fillId="0" borderId="64" xfId="160" applyNumberFormat="1" applyFont="1" applyFill="1" applyBorder="1" applyAlignment="1" applyProtection="1">
      <alignment horizontal="left"/>
      <protection/>
    </xf>
    <xf numFmtId="169" fontId="13" fillId="0" borderId="74" xfId="134" applyNumberFormat="1" applyFont="1" applyFill="1" applyBorder="1" applyAlignment="1">
      <alignment horizontal="center"/>
      <protection/>
    </xf>
    <xf numFmtId="169" fontId="13" fillId="0" borderId="47" xfId="134" applyNumberFormat="1" applyFont="1" applyFill="1" applyBorder="1" applyAlignment="1">
      <alignment horizontal="center"/>
      <protection/>
    </xf>
    <xf numFmtId="169" fontId="13" fillId="0" borderId="48" xfId="134" applyNumberFormat="1" applyFont="1" applyFill="1" applyBorder="1" applyAlignment="1">
      <alignment horizontal="center"/>
      <protection/>
    </xf>
    <xf numFmtId="164" fontId="6" fillId="0" borderId="0" xfId="160" applyNumberFormat="1" applyFont="1" applyBorder="1" applyAlignment="1" applyProtection="1">
      <alignment horizontal="center" vertical="center"/>
      <protection/>
    </xf>
    <xf numFmtId="0" fontId="13" fillId="36" borderId="27" xfId="134" applyFont="1" applyFill="1" applyBorder="1" applyAlignment="1">
      <alignment horizontal="center" vertical="center" wrapText="1"/>
      <protection/>
    </xf>
    <xf numFmtId="0" fontId="13" fillId="36" borderId="49" xfId="134" applyFont="1" applyFill="1" applyBorder="1" applyAlignment="1">
      <alignment horizontal="center" vertical="center" wrapText="1"/>
      <protection/>
    </xf>
    <xf numFmtId="0" fontId="13" fillId="36" borderId="42" xfId="134" applyFont="1" applyFill="1" applyBorder="1" applyAlignment="1">
      <alignment horizontal="center" vertical="center" wrapText="1"/>
      <protection/>
    </xf>
    <xf numFmtId="0" fontId="13" fillId="0" borderId="0" xfId="235" applyFont="1" applyFill="1" applyAlignment="1">
      <alignment horizontal="center"/>
      <protection/>
    </xf>
    <xf numFmtId="0" fontId="8" fillId="0" borderId="0" xfId="235" applyFont="1" applyFill="1">
      <alignment/>
      <protection/>
    </xf>
    <xf numFmtId="0" fontId="6" fillId="0" borderId="0" xfId="235" applyFont="1" applyFill="1" applyAlignment="1">
      <alignment horizontal="center"/>
      <protection/>
    </xf>
    <xf numFmtId="0" fontId="15" fillId="0" borderId="0" xfId="235" applyFont="1" applyFill="1" applyBorder="1" applyAlignment="1">
      <alignment horizontal="right"/>
      <protection/>
    </xf>
    <xf numFmtId="0" fontId="13" fillId="0" borderId="0" xfId="235" applyFont="1" applyFill="1" applyBorder="1" applyAlignment="1">
      <alignment horizontal="center"/>
      <protection/>
    </xf>
    <xf numFmtId="0" fontId="13" fillId="33" borderId="27" xfId="162" applyFont="1" applyFill="1" applyBorder="1" applyAlignment="1">
      <alignment horizontal="center"/>
      <protection/>
    </xf>
    <xf numFmtId="0" fontId="13" fillId="33" borderId="42" xfId="162" applyFont="1" applyFill="1" applyBorder="1">
      <alignment/>
      <protection/>
    </xf>
    <xf numFmtId="0" fontId="13" fillId="0" borderId="0" xfId="162" applyFont="1" applyFill="1" applyBorder="1">
      <alignment/>
      <protection/>
    </xf>
    <xf numFmtId="0" fontId="8" fillId="0" borderId="31" xfId="235" applyFont="1" applyFill="1" applyBorder="1">
      <alignment/>
      <protection/>
    </xf>
    <xf numFmtId="0" fontId="8" fillId="0" borderId="0" xfId="235" applyFont="1" applyFill="1" applyBorder="1">
      <alignment/>
      <protection/>
    </xf>
    <xf numFmtId="169" fontId="8" fillId="0" borderId="18" xfId="162" applyNumberFormat="1" applyFont="1" applyBorder="1">
      <alignment/>
      <protection/>
    </xf>
    <xf numFmtId="169" fontId="8" fillId="0" borderId="18" xfId="162" applyNumberFormat="1" applyFont="1" applyBorder="1" applyAlignment="1">
      <alignment horizontal="right"/>
      <protection/>
    </xf>
    <xf numFmtId="169" fontId="8" fillId="0" borderId="40" xfId="162" applyNumberFormat="1" applyFont="1" applyBorder="1" applyAlignment="1" quotePrefix="1">
      <alignment horizontal="right"/>
      <protection/>
    </xf>
    <xf numFmtId="169" fontId="8" fillId="0" borderId="0" xfId="162" applyNumberFormat="1" applyFont="1" applyBorder="1" applyAlignment="1" quotePrefix="1">
      <alignment horizontal="right"/>
      <protection/>
    </xf>
    <xf numFmtId="2" fontId="8" fillId="0" borderId="0" xfId="235" applyNumberFormat="1" applyFont="1" applyFill="1">
      <alignment/>
      <protection/>
    </xf>
    <xf numFmtId="169" fontId="8" fillId="0" borderId="18" xfId="162" applyNumberFormat="1" applyFont="1" applyFill="1" applyBorder="1">
      <alignment/>
      <protection/>
    </xf>
    <xf numFmtId="169" fontId="8" fillId="0" borderId="18" xfId="162" applyNumberFormat="1" applyFont="1" applyFill="1" applyBorder="1" applyAlignment="1">
      <alignment horizontal="right"/>
      <protection/>
    </xf>
    <xf numFmtId="169" fontId="8" fillId="0" borderId="30" xfId="162" applyNumberFormat="1" applyFont="1" applyFill="1" applyBorder="1" applyAlignment="1">
      <alignment horizontal="right"/>
      <protection/>
    </xf>
    <xf numFmtId="169" fontId="8" fillId="0" borderId="0" xfId="162" applyNumberFormat="1" applyFont="1" applyFill="1" applyBorder="1" applyAlignment="1">
      <alignment horizontal="right"/>
      <protection/>
    </xf>
    <xf numFmtId="0" fontId="8" fillId="38" borderId="0" xfId="235" applyFont="1" applyFill="1" applyBorder="1">
      <alignment/>
      <protection/>
    </xf>
    <xf numFmtId="169" fontId="8" fillId="38" borderId="18" xfId="162" applyNumberFormat="1" applyFont="1" applyFill="1" applyBorder="1">
      <alignment/>
      <protection/>
    </xf>
    <xf numFmtId="169" fontId="8" fillId="38" borderId="18" xfId="162" applyNumberFormat="1" applyFont="1" applyFill="1" applyBorder="1" applyAlignment="1">
      <alignment horizontal="right"/>
      <protection/>
    </xf>
    <xf numFmtId="169" fontId="8" fillId="38" borderId="30" xfId="162" applyNumberFormat="1" applyFont="1" applyFill="1" applyBorder="1" applyAlignment="1">
      <alignment horizontal="right"/>
      <protection/>
    </xf>
    <xf numFmtId="0" fontId="8" fillId="0" borderId="20" xfId="235" applyFont="1" applyFill="1" applyBorder="1">
      <alignment/>
      <protection/>
    </xf>
    <xf numFmtId="0" fontId="8" fillId="0" borderId="93" xfId="235" applyFont="1" applyFill="1" applyBorder="1">
      <alignment/>
      <protection/>
    </xf>
    <xf numFmtId="0" fontId="8" fillId="0" borderId="13" xfId="235" applyFont="1" applyFill="1" applyBorder="1">
      <alignment/>
      <protection/>
    </xf>
    <xf numFmtId="169" fontId="8" fillId="0" borderId="12" xfId="162" applyNumberFormat="1" applyFont="1" applyFill="1" applyBorder="1">
      <alignment/>
      <protection/>
    </xf>
    <xf numFmtId="169" fontId="8" fillId="0" borderId="12" xfId="162" applyNumberFormat="1" applyFont="1" applyFill="1" applyBorder="1" applyAlignment="1">
      <alignment horizontal="right"/>
      <protection/>
    </xf>
    <xf numFmtId="169" fontId="8" fillId="0" borderId="40" xfId="162" applyNumberFormat="1" applyFont="1" applyFill="1" applyBorder="1" applyAlignment="1">
      <alignment horizontal="right"/>
      <protection/>
    </xf>
    <xf numFmtId="0" fontId="8" fillId="0" borderId="69" xfId="235" applyFont="1" applyFill="1" applyBorder="1">
      <alignment/>
      <protection/>
    </xf>
    <xf numFmtId="0" fontId="8" fillId="0" borderId="55" xfId="235" applyFont="1" applyFill="1" applyBorder="1">
      <alignment/>
      <protection/>
    </xf>
    <xf numFmtId="169" fontId="8" fillId="0" borderId="25" xfId="162" applyNumberFormat="1" applyFont="1" applyFill="1" applyBorder="1">
      <alignment/>
      <protection/>
    </xf>
    <xf numFmtId="169" fontId="8" fillId="0" borderId="25" xfId="162" applyNumberFormat="1" applyFont="1" applyFill="1" applyBorder="1" applyAlignment="1">
      <alignment horizontal="right"/>
      <protection/>
    </xf>
    <xf numFmtId="169" fontId="8" fillId="0" borderId="32" xfId="162" applyNumberFormat="1" applyFont="1" applyFill="1" applyBorder="1" applyAlignment="1" quotePrefix="1">
      <alignment horizontal="right"/>
      <protection/>
    </xf>
    <xf numFmtId="169" fontId="8" fillId="0" borderId="0" xfId="162" applyNumberFormat="1" applyFont="1" applyFill="1" applyBorder="1" applyAlignment="1" quotePrefix="1">
      <alignment horizontal="right"/>
      <protection/>
    </xf>
    <xf numFmtId="169" fontId="8" fillId="0" borderId="32" xfId="162" applyNumberFormat="1" applyFont="1" applyFill="1" applyBorder="1" applyAlignment="1">
      <alignment horizontal="right"/>
      <protection/>
    </xf>
    <xf numFmtId="0" fontId="8" fillId="0" borderId="92" xfId="235" applyFont="1" applyFill="1" applyBorder="1">
      <alignment/>
      <protection/>
    </xf>
    <xf numFmtId="0" fontId="8" fillId="0" borderId="94" xfId="235" applyFont="1" applyFill="1" applyBorder="1">
      <alignment/>
      <protection/>
    </xf>
    <xf numFmtId="169" fontId="8" fillId="0" borderId="47" xfId="162" applyNumberFormat="1" applyFont="1" applyFill="1" applyBorder="1">
      <alignment/>
      <protection/>
    </xf>
    <xf numFmtId="169" fontId="8" fillId="0" borderId="47" xfId="162" applyNumberFormat="1" applyFont="1" applyFill="1" applyBorder="1" applyAlignment="1">
      <alignment horizontal="right"/>
      <protection/>
    </xf>
    <xf numFmtId="169" fontId="8" fillId="0" borderId="48" xfId="162" applyNumberFormat="1" applyFont="1" applyFill="1" applyBorder="1" applyAlignment="1">
      <alignment horizontal="right"/>
      <protection/>
    </xf>
    <xf numFmtId="0" fontId="8" fillId="0" borderId="0" xfId="187" applyFont="1" applyFill="1">
      <alignment/>
      <protection/>
    </xf>
    <xf numFmtId="0" fontId="13" fillId="0" borderId="0" xfId="134" applyFont="1" applyAlignment="1">
      <alignment/>
      <protection/>
    </xf>
    <xf numFmtId="168" fontId="4" fillId="0" borderId="0" xfId="0" applyNumberFormat="1" applyFont="1" applyFill="1" applyAlignment="1">
      <alignment/>
    </xf>
    <xf numFmtId="168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43" fillId="36" borderId="95" xfId="0" applyNumberFormat="1" applyFont="1" applyFill="1" applyBorder="1" applyAlignment="1">
      <alignment/>
    </xf>
    <xf numFmtId="168" fontId="8" fillId="36" borderId="53" xfId="0" applyNumberFormat="1" applyFont="1" applyFill="1" applyBorder="1" applyAlignment="1">
      <alignment/>
    </xf>
    <xf numFmtId="168" fontId="4" fillId="36" borderId="75" xfId="0" applyNumberFormat="1" applyFont="1" applyFill="1" applyBorder="1" applyAlignment="1">
      <alignment/>
    </xf>
    <xf numFmtId="168" fontId="4" fillId="36" borderId="76" xfId="0" applyNumberFormat="1" applyFont="1" applyFill="1" applyBorder="1" applyAlignment="1">
      <alignment/>
    </xf>
    <xf numFmtId="168" fontId="13" fillId="36" borderId="52" xfId="0" applyNumberFormat="1" applyFont="1" applyFill="1" applyBorder="1" applyAlignment="1" quotePrefix="1">
      <alignment horizontal="centerContinuous"/>
    </xf>
    <xf numFmtId="168" fontId="13" fillId="36" borderId="96" xfId="0" applyNumberFormat="1" applyFont="1" applyFill="1" applyBorder="1" applyAlignment="1" quotePrefix="1">
      <alignment horizontal="centerContinuous"/>
    </xf>
    <xf numFmtId="168" fontId="4" fillId="36" borderId="31" xfId="0" applyNumberFormat="1" applyFont="1" applyFill="1" applyBorder="1" applyAlignment="1">
      <alignment/>
    </xf>
    <xf numFmtId="168" fontId="8" fillId="36" borderId="20" xfId="0" applyNumberFormat="1" applyFont="1" applyFill="1" applyBorder="1" applyAlignment="1">
      <alignment/>
    </xf>
    <xf numFmtId="168" fontId="13" fillId="36" borderId="18" xfId="0" applyNumberFormat="1" applyFont="1" applyFill="1" applyBorder="1" applyAlignment="1">
      <alignment horizontal="center"/>
    </xf>
    <xf numFmtId="168" fontId="13" fillId="36" borderId="19" xfId="0" applyNumberFormat="1" applyFont="1" applyFill="1" applyBorder="1" applyAlignment="1">
      <alignment horizontal="center"/>
    </xf>
    <xf numFmtId="168" fontId="13" fillId="36" borderId="54" xfId="0" applyNumberFormat="1" applyFont="1" applyFill="1" applyBorder="1" applyAlignment="1" quotePrefix="1">
      <alignment horizontal="centerContinuous"/>
    </xf>
    <xf numFmtId="168" fontId="13" fillId="36" borderId="56" xfId="0" applyNumberFormat="1" applyFont="1" applyFill="1" applyBorder="1" applyAlignment="1" quotePrefix="1">
      <alignment horizontal="centerContinuous"/>
    </xf>
    <xf numFmtId="175" fontId="13" fillId="36" borderId="18" xfId="0" applyNumberFormat="1" applyFont="1" applyFill="1" applyBorder="1" applyAlignment="1" quotePrefix="1">
      <alignment horizontal="center"/>
    </xf>
    <xf numFmtId="175" fontId="13" fillId="36" borderId="19" xfId="0" applyNumberFormat="1" applyFont="1" applyFill="1" applyBorder="1" applyAlignment="1" quotePrefix="1">
      <alignment horizontal="center"/>
    </xf>
    <xf numFmtId="175" fontId="13" fillId="36" borderId="12" xfId="0" applyNumberFormat="1" applyFont="1" applyFill="1" applyBorder="1" applyAlignment="1" quotePrefix="1">
      <alignment horizontal="center"/>
    </xf>
    <xf numFmtId="175" fontId="13" fillId="36" borderId="40" xfId="0" applyNumberFormat="1" applyFont="1" applyFill="1" applyBorder="1" applyAlignment="1" quotePrefix="1">
      <alignment horizontal="center"/>
    </xf>
    <xf numFmtId="168" fontId="13" fillId="0" borderId="93" xfId="0" applyNumberFormat="1" applyFont="1" applyFill="1" applyBorder="1" applyAlignment="1">
      <alignment/>
    </xf>
    <xf numFmtId="168" fontId="8" fillId="0" borderId="14" xfId="0" applyNumberFormat="1" applyFont="1" applyFill="1" applyBorder="1" applyAlignment="1">
      <alignment/>
    </xf>
    <xf numFmtId="168" fontId="4" fillId="35" borderId="12" xfId="0" applyNumberFormat="1" applyFont="1" applyFill="1" applyBorder="1" applyAlignment="1">
      <alignment/>
    </xf>
    <xf numFmtId="168" fontId="4" fillId="35" borderId="14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168" fontId="4" fillId="0" borderId="13" xfId="0" applyNumberFormat="1" applyFont="1" applyFill="1" applyBorder="1" applyAlignment="1">
      <alignment/>
    </xf>
    <xf numFmtId="168" fontId="8" fillId="0" borderId="40" xfId="0" applyNumberFormat="1" applyFont="1" applyFill="1" applyBorder="1" applyAlignment="1">
      <alignment/>
    </xf>
    <xf numFmtId="168" fontId="13" fillId="0" borderId="18" xfId="0" applyNumberFormat="1" applyFont="1" applyFill="1" applyBorder="1" applyAlignment="1">
      <alignment horizontal="right"/>
    </xf>
    <xf numFmtId="168" fontId="13" fillId="0" borderId="30" xfId="0" applyNumberFormat="1" applyFont="1" applyFill="1" applyBorder="1" applyAlignment="1">
      <alignment horizontal="right"/>
    </xf>
    <xf numFmtId="168" fontId="24" fillId="0" borderId="29" xfId="0" applyNumberFormat="1" applyFont="1" applyFill="1" applyBorder="1" applyAlignment="1">
      <alignment horizontal="left"/>
    </xf>
    <xf numFmtId="168" fontId="44" fillId="0" borderId="20" xfId="0" applyNumberFormat="1" applyFont="1" applyFill="1" applyBorder="1" applyAlignment="1">
      <alignment/>
    </xf>
    <xf numFmtId="168" fontId="24" fillId="0" borderId="18" xfId="0" applyNumberFormat="1" applyFont="1" applyFill="1" applyBorder="1" applyAlignment="1">
      <alignment horizontal="right"/>
    </xf>
    <xf numFmtId="168" fontId="24" fillId="0" borderId="30" xfId="0" applyNumberFormat="1" applyFont="1" applyFill="1" applyBorder="1" applyAlignment="1">
      <alignment horizontal="right"/>
    </xf>
    <xf numFmtId="168" fontId="8" fillId="0" borderId="31" xfId="0" applyNumberFormat="1" applyFont="1" applyFill="1" applyBorder="1" applyAlignment="1">
      <alignment/>
    </xf>
    <xf numFmtId="168" fontId="8" fillId="0" borderId="20" xfId="0" applyNumberFormat="1" applyFont="1" applyFill="1" applyBorder="1" applyAlignment="1">
      <alignment/>
    </xf>
    <xf numFmtId="168" fontId="8" fillId="0" borderId="18" xfId="0" applyNumberFormat="1" applyFont="1" applyFill="1" applyBorder="1" applyAlignment="1">
      <alignment horizontal="right"/>
    </xf>
    <xf numFmtId="168" fontId="8" fillId="0" borderId="30" xfId="0" applyNumberFormat="1" applyFont="1" applyFill="1" applyBorder="1" applyAlignment="1">
      <alignment horizontal="right"/>
    </xf>
    <xf numFmtId="168" fontId="8" fillId="0" borderId="20" xfId="0" applyNumberFormat="1" applyFont="1" applyFill="1" applyBorder="1" applyAlignment="1" quotePrefix="1">
      <alignment horizontal="left"/>
    </xf>
    <xf numFmtId="168" fontId="4" fillId="0" borderId="31" xfId="0" applyNumberFormat="1" applyFont="1" applyFill="1" applyBorder="1" applyAlignment="1">
      <alignment/>
    </xf>
    <xf numFmtId="168" fontId="8" fillId="0" borderId="20" xfId="0" applyNumberFormat="1" applyFont="1" applyFill="1" applyBorder="1" applyAlignment="1">
      <alignment horizontal="right"/>
    </xf>
    <xf numFmtId="168" fontId="4" fillId="0" borderId="93" xfId="0" applyNumberFormat="1" applyFont="1" applyFill="1" applyBorder="1" applyAlignment="1">
      <alignment/>
    </xf>
    <xf numFmtId="168" fontId="8" fillId="0" borderId="14" xfId="0" applyNumberFormat="1" applyFont="1" applyFill="1" applyBorder="1" applyAlignment="1">
      <alignment horizontal="right"/>
    </xf>
    <xf numFmtId="168" fontId="8" fillId="0" borderId="40" xfId="0" applyNumberFormat="1" applyFont="1" applyFill="1" applyBorder="1" applyAlignment="1">
      <alignment horizontal="right"/>
    </xf>
    <xf numFmtId="168" fontId="8" fillId="0" borderId="20" xfId="0" applyNumberFormat="1" applyFont="1" applyFill="1" applyBorder="1" applyAlignment="1">
      <alignment horizontal="left"/>
    </xf>
    <xf numFmtId="168" fontId="4" fillId="0" borderId="69" xfId="0" applyNumberFormat="1" applyFont="1" applyFill="1" applyBorder="1" applyAlignment="1">
      <alignment/>
    </xf>
    <xf numFmtId="168" fontId="8" fillId="0" borderId="50" xfId="0" applyNumberFormat="1" applyFont="1" applyFill="1" applyBorder="1" applyAlignment="1">
      <alignment/>
    </xf>
    <xf numFmtId="168" fontId="13" fillId="0" borderId="25" xfId="0" applyNumberFormat="1" applyFont="1" applyFill="1" applyBorder="1" applyAlignment="1">
      <alignment horizontal="right"/>
    </xf>
    <xf numFmtId="168" fontId="4" fillId="0" borderId="50" xfId="0" applyNumberFormat="1" applyFont="1" applyFill="1" applyBorder="1" applyAlignment="1">
      <alignment/>
    </xf>
    <xf numFmtId="168" fontId="8" fillId="0" borderId="56" xfId="0" applyNumberFormat="1" applyFont="1" applyFill="1" applyBorder="1" applyAlignment="1">
      <alignment horizontal="right"/>
    </xf>
    <xf numFmtId="168" fontId="13" fillId="0" borderId="31" xfId="0" applyNumberFormat="1" applyFont="1" applyFill="1" applyBorder="1" applyAlignment="1">
      <alignment horizontal="left"/>
    </xf>
    <xf numFmtId="168" fontId="45" fillId="0" borderId="20" xfId="0" applyNumberFormat="1" applyFont="1" applyBorder="1" applyAlignment="1">
      <alignment horizontal="left"/>
    </xf>
    <xf numFmtId="168" fontId="13" fillId="0" borderId="12" xfId="0" applyNumberFormat="1" applyFont="1" applyFill="1" applyBorder="1" applyAlignment="1">
      <alignment horizontal="right"/>
    </xf>
    <xf numFmtId="168" fontId="13" fillId="0" borderId="40" xfId="0" applyNumberFormat="1" applyFont="1" applyFill="1" applyBorder="1" applyAlignment="1">
      <alignment horizontal="right"/>
    </xf>
    <xf numFmtId="168" fontId="8" fillId="0" borderId="69" xfId="0" applyNumberFormat="1" applyFont="1" applyFill="1" applyBorder="1" applyAlignment="1">
      <alignment/>
    </xf>
    <xf numFmtId="168" fontId="8" fillId="0" borderId="25" xfId="0" applyNumberFormat="1" applyFont="1" applyFill="1" applyBorder="1" applyAlignment="1">
      <alignment horizontal="right"/>
    </xf>
    <xf numFmtId="168" fontId="8" fillId="0" borderId="32" xfId="0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/>
    </xf>
    <xf numFmtId="168" fontId="8" fillId="0" borderId="60" xfId="0" applyNumberFormat="1" applyFont="1" applyFill="1" applyBorder="1" applyAlignment="1">
      <alignment horizontal="right"/>
    </xf>
    <xf numFmtId="168" fontId="13" fillId="0" borderId="69" xfId="0" applyNumberFormat="1" applyFont="1" applyFill="1" applyBorder="1" applyAlignment="1">
      <alignment horizontal="left"/>
    </xf>
    <xf numFmtId="168" fontId="45" fillId="0" borderId="50" xfId="0" applyNumberFormat="1" applyFont="1" applyBorder="1" applyAlignment="1">
      <alignment horizontal="left"/>
    </xf>
    <xf numFmtId="168" fontId="13" fillId="0" borderId="32" xfId="0" applyNumberFormat="1" applyFont="1" applyFill="1" applyBorder="1" applyAlignment="1">
      <alignment horizontal="right"/>
    </xf>
    <xf numFmtId="168" fontId="13" fillId="35" borderId="93" xfId="0" applyNumberFormat="1" applyFont="1" applyFill="1" applyBorder="1" applyAlignment="1">
      <alignment vertical="center"/>
    </xf>
    <xf numFmtId="168" fontId="42" fillId="35" borderId="14" xfId="0" applyNumberFormat="1" applyFont="1" applyFill="1" applyBorder="1" applyAlignment="1">
      <alignment vertical="center"/>
    </xf>
    <xf numFmtId="168" fontId="4" fillId="0" borderId="40" xfId="0" applyNumberFormat="1" applyFont="1" applyFill="1" applyBorder="1" applyAlignment="1">
      <alignment/>
    </xf>
    <xf numFmtId="168" fontId="13" fillId="35" borderId="31" xfId="0" applyNumberFormat="1" applyFont="1" applyFill="1" applyBorder="1" applyAlignment="1">
      <alignment vertical="center"/>
    </xf>
    <xf numFmtId="168" fontId="42" fillId="35" borderId="20" xfId="0" applyNumberFormat="1" applyFont="1" applyFill="1" applyBorder="1" applyAlignment="1">
      <alignment vertical="center"/>
    </xf>
    <xf numFmtId="168" fontId="4" fillId="0" borderId="30" xfId="0" applyNumberFormat="1" applyFont="1" applyFill="1" applyBorder="1" applyAlignment="1">
      <alignment/>
    </xf>
    <xf numFmtId="168" fontId="13" fillId="0" borderId="31" xfId="0" applyNumberFormat="1" applyFont="1" applyFill="1" applyBorder="1" applyAlignment="1" quotePrefix="1">
      <alignment horizontal="left"/>
    </xf>
    <xf numFmtId="168" fontId="8" fillId="0" borderId="0" xfId="0" applyNumberFormat="1" applyFont="1" applyFill="1" applyBorder="1" applyAlignment="1">
      <alignment/>
    </xf>
    <xf numFmtId="168" fontId="13" fillId="0" borderId="69" xfId="0" applyNumberFormat="1" applyFont="1" applyFill="1" applyBorder="1" applyAlignment="1" quotePrefix="1">
      <alignment horizontal="left"/>
    </xf>
    <xf numFmtId="168" fontId="0" fillId="0" borderId="31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30" xfId="0" applyNumberFormat="1" applyFill="1" applyBorder="1" applyAlignment="1">
      <alignment/>
    </xf>
    <xf numFmtId="168" fontId="8" fillId="0" borderId="31" xfId="0" applyNumberFormat="1" applyFont="1" applyFill="1" applyBorder="1" applyAlignment="1" quotePrefix="1">
      <alignment horizontal="left"/>
    </xf>
    <xf numFmtId="168" fontId="13" fillId="0" borderId="65" xfId="0" applyNumberFormat="1" applyFont="1" applyFill="1" applyBorder="1" applyAlignment="1" quotePrefix="1">
      <alignment horizontal="left"/>
    </xf>
    <xf numFmtId="168" fontId="4" fillId="0" borderId="62" xfId="0" applyNumberFormat="1" applyFont="1" applyFill="1" applyBorder="1" applyAlignment="1">
      <alignment/>
    </xf>
    <xf numFmtId="168" fontId="13" fillId="0" borderId="62" xfId="0" applyNumberFormat="1" applyFont="1" applyFill="1" applyBorder="1" applyAlignment="1">
      <alignment horizontal="right"/>
    </xf>
    <xf numFmtId="168" fontId="13" fillId="0" borderId="39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 quotePrefix="1">
      <alignment horizontal="left"/>
    </xf>
    <xf numFmtId="168" fontId="4" fillId="35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 horizontal="left"/>
    </xf>
    <xf numFmtId="168" fontId="8" fillId="0" borderId="0" xfId="0" applyNumberFormat="1" applyFont="1" applyFill="1" applyAlignment="1" quotePrefix="1">
      <alignment/>
    </xf>
    <xf numFmtId="168" fontId="4" fillId="0" borderId="0" xfId="0" applyNumberFormat="1" applyFont="1" applyFill="1" applyAlignment="1">
      <alignment horizontal="left"/>
    </xf>
    <xf numFmtId="168" fontId="8" fillId="0" borderId="0" xfId="0" applyNumberFormat="1" applyFont="1" applyFill="1" applyBorder="1" applyAlignment="1" quotePrefix="1">
      <alignment/>
    </xf>
    <xf numFmtId="168" fontId="8" fillId="0" borderId="0" xfId="0" applyNumberFormat="1" applyFont="1" applyFill="1" applyAlignment="1">
      <alignment horizontal="left"/>
    </xf>
    <xf numFmtId="168" fontId="4" fillId="0" borderId="0" xfId="0" applyNumberFormat="1" applyFont="1" applyFill="1" applyBorder="1" applyAlignment="1">
      <alignment/>
    </xf>
    <xf numFmtId="172" fontId="8" fillId="35" borderId="0" xfId="0" applyNumberFormat="1" applyFont="1" applyFill="1" applyBorder="1" applyAlignment="1">
      <alignment/>
    </xf>
    <xf numFmtId="172" fontId="8" fillId="35" borderId="0" xfId="0" applyNumberFormat="1" applyFont="1" applyFill="1" applyBorder="1" applyAlignment="1">
      <alignment horizontal="right"/>
    </xf>
    <xf numFmtId="168" fontId="0" fillId="0" borderId="0" xfId="0" applyNumberFormat="1" applyFill="1" applyAlignment="1">
      <alignment/>
    </xf>
    <xf numFmtId="168" fontId="13" fillId="0" borderId="18" xfId="0" applyNumberFormat="1" applyFont="1" applyFill="1" applyBorder="1" applyAlignment="1" quotePrefix="1">
      <alignment horizontal="left"/>
    </xf>
    <xf numFmtId="168" fontId="8" fillId="0" borderId="50" xfId="0" applyNumberFormat="1" applyFont="1" applyFill="1" applyBorder="1" applyAlignment="1" quotePrefix="1">
      <alignment horizontal="left"/>
    </xf>
    <xf numFmtId="168" fontId="8" fillId="35" borderId="25" xfId="0" applyNumberFormat="1" applyFont="1" applyFill="1" applyBorder="1" applyAlignment="1">
      <alignment/>
    </xf>
    <xf numFmtId="168" fontId="4" fillId="35" borderId="50" xfId="0" applyNumberFormat="1" applyFont="1" applyFill="1" applyBorder="1" applyAlignment="1">
      <alignment/>
    </xf>
    <xf numFmtId="168" fontId="13" fillId="0" borderId="93" xfId="0" applyNumberFormat="1" applyFont="1" applyFill="1" applyBorder="1" applyAlignment="1">
      <alignment horizontal="left"/>
    </xf>
    <xf numFmtId="168" fontId="45" fillId="0" borderId="14" xfId="0" applyNumberFormat="1" applyFont="1" applyBorder="1" applyAlignment="1">
      <alignment horizontal="left"/>
    </xf>
    <xf numFmtId="0" fontId="13" fillId="36" borderId="59" xfId="235" applyFont="1" applyFill="1" applyBorder="1" applyAlignment="1">
      <alignment horizontal="center"/>
      <protection/>
    </xf>
    <xf numFmtId="0" fontId="2" fillId="0" borderId="0" xfId="199" applyFont="1">
      <alignment/>
      <protection/>
    </xf>
    <xf numFmtId="0" fontId="15" fillId="0" borderId="0" xfId="199" applyFont="1" applyBorder="1" applyAlignment="1">
      <alignment horizontal="right"/>
      <protection/>
    </xf>
    <xf numFmtId="0" fontId="8" fillId="36" borderId="51" xfId="235" applyFont="1" applyFill="1" applyBorder="1">
      <alignment/>
      <protection/>
    </xf>
    <xf numFmtId="0" fontId="13" fillId="0" borderId="0" xfId="235" applyFont="1" applyFill="1" applyBorder="1" applyAlignment="1">
      <alignment/>
      <protection/>
    </xf>
    <xf numFmtId="39" fontId="13" fillId="36" borderId="69" xfId="235" applyNumberFormat="1" applyFont="1" applyFill="1" applyBorder="1" applyAlignment="1" quotePrefix="1">
      <alignment horizontal="center"/>
      <protection/>
    </xf>
    <xf numFmtId="39" fontId="13" fillId="36" borderId="54" xfId="235" applyNumberFormat="1" applyFont="1" applyFill="1" applyBorder="1" applyAlignment="1" quotePrefix="1">
      <alignment horizontal="center"/>
      <protection/>
    </xf>
    <xf numFmtId="39" fontId="13" fillId="36" borderId="30" xfId="235" applyNumberFormat="1" applyFont="1" applyFill="1" applyBorder="1" applyAlignment="1" quotePrefix="1">
      <alignment horizontal="center"/>
      <protection/>
    </xf>
    <xf numFmtId="0" fontId="13" fillId="36" borderId="27" xfId="235" applyFont="1" applyFill="1" applyBorder="1" applyAlignment="1">
      <alignment horizontal="center"/>
      <protection/>
    </xf>
    <xf numFmtId="0" fontId="13" fillId="36" borderId="49" xfId="235" applyFont="1" applyFill="1" applyBorder="1" applyAlignment="1">
      <alignment horizontal="center" wrapText="1"/>
      <protection/>
    </xf>
    <xf numFmtId="0" fontId="13" fillId="36" borderId="59" xfId="235" applyFont="1" applyFill="1" applyBorder="1" applyAlignment="1">
      <alignment horizontal="center" wrapText="1"/>
      <protection/>
    </xf>
    <xf numFmtId="0" fontId="13" fillId="36" borderId="27" xfId="235" applyFont="1" applyFill="1" applyBorder="1" applyAlignment="1">
      <alignment horizontal="center" wrapText="1"/>
      <protection/>
    </xf>
    <xf numFmtId="0" fontId="13" fillId="36" borderId="57" xfId="235" applyFont="1" applyFill="1" applyBorder="1" applyAlignment="1">
      <alignment horizontal="center"/>
      <protection/>
    </xf>
    <xf numFmtId="0" fontId="13" fillId="0" borderId="0" xfId="235" applyFont="1" applyFill="1" applyBorder="1" applyAlignment="1">
      <alignment horizontal="center" wrapText="1"/>
      <protection/>
    </xf>
    <xf numFmtId="0" fontId="8" fillId="0" borderId="29" xfId="199" applyFont="1" applyBorder="1">
      <alignment/>
      <protection/>
    </xf>
    <xf numFmtId="180" fontId="8" fillId="0" borderId="18" xfId="175" applyNumberFormat="1" applyFont="1" applyFill="1" applyBorder="1">
      <alignment/>
      <protection/>
    </xf>
    <xf numFmtId="181" fontId="8" fillId="0" borderId="20" xfId="175" applyNumberFormat="1" applyFont="1" applyFill="1" applyBorder="1">
      <alignment/>
      <protection/>
    </xf>
    <xf numFmtId="180" fontId="8" fillId="0" borderId="19" xfId="175" applyNumberFormat="1" applyFont="1" applyFill="1" applyBorder="1">
      <alignment/>
      <protection/>
    </xf>
    <xf numFmtId="181" fontId="8" fillId="0" borderId="19" xfId="175" applyNumberFormat="1" applyFont="1" applyFill="1" applyBorder="1">
      <alignment/>
      <protection/>
    </xf>
    <xf numFmtId="180" fontId="8" fillId="0" borderId="18" xfId="175" applyNumberFormat="1" applyFont="1" applyFill="1" applyBorder="1" applyAlignment="1">
      <alignment horizontal="right" indent="1"/>
      <protection/>
    </xf>
    <xf numFmtId="180" fontId="8" fillId="0" borderId="29" xfId="179" applyNumberFormat="1" applyFont="1" applyFill="1" applyBorder="1">
      <alignment/>
      <protection/>
    </xf>
    <xf numFmtId="181" fontId="8" fillId="0" borderId="19" xfId="179" applyNumberFormat="1" applyFont="1" applyFill="1" applyBorder="1">
      <alignment/>
      <protection/>
    </xf>
    <xf numFmtId="181" fontId="8" fillId="0" borderId="30" xfId="179" applyNumberFormat="1" applyFont="1" applyFill="1" applyBorder="1">
      <alignment/>
      <protection/>
    </xf>
    <xf numFmtId="181" fontId="8" fillId="0" borderId="0" xfId="175" applyNumberFormat="1" applyFont="1" applyFill="1" applyBorder="1">
      <alignment/>
      <protection/>
    </xf>
    <xf numFmtId="181" fontId="8" fillId="0" borderId="19" xfId="175" applyNumberFormat="1" applyFont="1" applyFill="1" applyBorder="1" quotePrefix="1">
      <alignment/>
      <protection/>
    </xf>
    <xf numFmtId="181" fontId="8" fillId="0" borderId="18" xfId="175" applyNumberFormat="1" applyFont="1" applyFill="1" applyBorder="1">
      <alignment/>
      <protection/>
    </xf>
    <xf numFmtId="181" fontId="8" fillId="0" borderId="29" xfId="179" applyNumberFormat="1" applyFont="1" applyFill="1" applyBorder="1">
      <alignment/>
      <protection/>
    </xf>
    <xf numFmtId="180" fontId="8" fillId="0" borderId="19" xfId="179" applyNumberFormat="1" applyFont="1" applyFill="1" applyBorder="1">
      <alignment/>
      <protection/>
    </xf>
    <xf numFmtId="180" fontId="8" fillId="0" borderId="30" xfId="179" applyNumberFormat="1" applyFont="1" applyFill="1" applyBorder="1">
      <alignment/>
      <protection/>
    </xf>
    <xf numFmtId="180" fontId="8" fillId="0" borderId="30" xfId="179" applyNumberFormat="1" applyFont="1" applyFill="1" applyBorder="1" applyAlignment="1">
      <alignment horizontal="center"/>
      <protection/>
    </xf>
    <xf numFmtId="182" fontId="8" fillId="0" borderId="19" xfId="175" applyNumberFormat="1" applyFont="1" applyFill="1" applyBorder="1">
      <alignment/>
      <protection/>
    </xf>
    <xf numFmtId="0" fontId="8" fillId="0" borderId="26" xfId="199" applyFont="1" applyBorder="1">
      <alignment/>
      <protection/>
    </xf>
    <xf numFmtId="180" fontId="8" fillId="0" borderId="19" xfId="175" applyNumberFormat="1" applyFont="1" applyFill="1" applyBorder="1" applyAlignment="1">
      <alignment horizontal="center"/>
      <protection/>
    </xf>
    <xf numFmtId="181" fontId="8" fillId="0" borderId="19" xfId="175" applyNumberFormat="1" applyFont="1" applyFill="1" applyBorder="1" applyAlignment="1">
      <alignment horizontal="center"/>
      <protection/>
    </xf>
    <xf numFmtId="180" fontId="8" fillId="0" borderId="26" xfId="179" applyNumberFormat="1" applyFont="1" applyFill="1" applyBorder="1">
      <alignment/>
      <protection/>
    </xf>
    <xf numFmtId="180" fontId="8" fillId="0" borderId="54" xfId="179" applyNumberFormat="1" applyFont="1" applyFill="1" applyBorder="1">
      <alignment/>
      <protection/>
    </xf>
    <xf numFmtId="0" fontId="13" fillId="0" borderId="64" xfId="199" applyFont="1" applyBorder="1" applyAlignment="1">
      <alignment horizontal="center" vertical="center"/>
      <protection/>
    </xf>
    <xf numFmtId="180" fontId="24" fillId="0" borderId="47" xfId="175" applyNumberFormat="1" applyFont="1" applyFill="1" applyBorder="1" applyAlignment="1">
      <alignment vertical="center"/>
      <protection/>
    </xf>
    <xf numFmtId="181" fontId="24" fillId="0" borderId="74" xfId="175" applyNumberFormat="1" applyFont="1" applyFill="1" applyBorder="1" applyAlignment="1">
      <alignment vertical="center"/>
      <protection/>
    </xf>
    <xf numFmtId="180" fontId="24" fillId="0" borderId="89" xfId="175" applyNumberFormat="1" applyFont="1" applyFill="1" applyBorder="1" applyAlignment="1">
      <alignment vertical="center"/>
      <protection/>
    </xf>
    <xf numFmtId="181" fontId="24" fillId="0" borderId="89" xfId="175" applyNumberFormat="1" applyFont="1" applyFill="1" applyBorder="1" applyAlignment="1">
      <alignment vertical="center"/>
      <protection/>
    </xf>
    <xf numFmtId="182" fontId="24" fillId="0" borderId="89" xfId="175" applyNumberFormat="1" applyFont="1" applyFill="1" applyBorder="1" applyAlignment="1">
      <alignment vertical="center"/>
      <protection/>
    </xf>
    <xf numFmtId="180" fontId="13" fillId="0" borderId="64" xfId="179" applyNumberFormat="1" applyFont="1" applyFill="1" applyBorder="1" applyAlignment="1">
      <alignment vertical="center"/>
      <protection/>
    </xf>
    <xf numFmtId="180" fontId="13" fillId="0" borderId="46" xfId="179" applyNumberFormat="1" applyFont="1" applyFill="1" applyBorder="1" applyAlignment="1">
      <alignment vertical="center"/>
      <protection/>
    </xf>
    <xf numFmtId="180" fontId="13" fillId="0" borderId="48" xfId="179" applyNumberFormat="1" applyFont="1" applyFill="1" applyBorder="1" applyAlignment="1">
      <alignment vertical="center"/>
      <protection/>
    </xf>
    <xf numFmtId="181" fontId="24" fillId="0" borderId="0" xfId="175" applyNumberFormat="1" applyFont="1" applyFill="1" applyBorder="1" applyAlignment="1">
      <alignment vertical="center"/>
      <protection/>
    </xf>
    <xf numFmtId="0" fontId="13" fillId="39" borderId="29" xfId="199" applyFont="1" applyFill="1" applyBorder="1" applyAlignment="1">
      <alignment horizontal="center" vertical="center"/>
      <protection/>
    </xf>
    <xf numFmtId="0" fontId="13" fillId="36" borderId="57" xfId="236" applyFont="1" applyFill="1" applyBorder="1" applyAlignment="1">
      <alignment horizontal="center" vertical="center"/>
      <protection/>
    </xf>
    <xf numFmtId="0" fontId="13" fillId="36" borderId="49" xfId="236" applyFont="1" applyFill="1" applyBorder="1" applyAlignment="1">
      <alignment horizontal="center" vertical="center"/>
      <protection/>
    </xf>
    <xf numFmtId="180" fontId="8" fillId="0" borderId="12" xfId="177" applyNumberFormat="1" applyFont="1" applyFill="1" applyBorder="1">
      <alignment/>
      <protection/>
    </xf>
    <xf numFmtId="181" fontId="8" fillId="0" borderId="20" xfId="177" applyNumberFormat="1" applyFont="1" applyFill="1" applyBorder="1">
      <alignment/>
      <protection/>
    </xf>
    <xf numFmtId="180" fontId="8" fillId="0" borderId="19" xfId="177" applyNumberFormat="1" applyFont="1" applyFill="1" applyBorder="1">
      <alignment/>
      <protection/>
    </xf>
    <xf numFmtId="181" fontId="8" fillId="0" borderId="19" xfId="177" applyNumberFormat="1" applyFont="1" applyFill="1" applyBorder="1">
      <alignment/>
      <protection/>
    </xf>
    <xf numFmtId="180" fontId="8" fillId="0" borderId="18" xfId="199" applyNumberFormat="1" applyFont="1" applyFill="1" applyBorder="1">
      <alignment/>
      <protection/>
    </xf>
    <xf numFmtId="181" fontId="8" fillId="0" borderId="40" xfId="177" applyNumberFormat="1" applyFont="1" applyFill="1" applyBorder="1">
      <alignment/>
      <protection/>
    </xf>
    <xf numFmtId="180" fontId="8" fillId="0" borderId="29" xfId="195" applyNumberFormat="1" applyFont="1" applyFill="1" applyBorder="1" applyAlignment="1" quotePrefix="1">
      <alignment horizontal="right"/>
      <protection/>
    </xf>
    <xf numFmtId="180" fontId="8" fillId="0" borderId="20" xfId="195" applyNumberFormat="1" applyFont="1" applyFill="1" applyBorder="1" applyAlignment="1" quotePrefix="1">
      <alignment/>
      <protection/>
    </xf>
    <xf numFmtId="180" fontId="8" fillId="0" borderId="18" xfId="177" applyNumberFormat="1" applyFont="1" applyFill="1" applyBorder="1">
      <alignment/>
      <protection/>
    </xf>
    <xf numFmtId="181" fontId="8" fillId="0" borderId="30" xfId="177" applyNumberFormat="1" applyFont="1" applyFill="1" applyBorder="1">
      <alignment/>
      <protection/>
    </xf>
    <xf numFmtId="180" fontId="8" fillId="0" borderId="20" xfId="195" applyNumberFormat="1" applyFont="1" applyFill="1" applyBorder="1" applyAlignment="1" quotePrefix="1">
      <alignment horizontal="right"/>
      <protection/>
    </xf>
    <xf numFmtId="180" fontId="8" fillId="0" borderId="29" xfId="195" applyNumberFormat="1" applyFont="1" applyFill="1" applyBorder="1" applyAlignment="1">
      <alignment horizontal="right"/>
      <protection/>
    </xf>
    <xf numFmtId="180" fontId="8" fillId="0" borderId="20" xfId="195" applyNumberFormat="1" applyFont="1" applyFill="1" applyBorder="1" applyAlignment="1">
      <alignment horizontal="right"/>
      <protection/>
    </xf>
    <xf numFmtId="180" fontId="8" fillId="0" borderId="29" xfId="195" applyNumberFormat="1" applyFont="1" applyFill="1" applyBorder="1">
      <alignment/>
      <protection/>
    </xf>
    <xf numFmtId="180" fontId="8" fillId="0" borderId="20" xfId="195" applyNumberFormat="1" applyFont="1" applyFill="1" applyBorder="1">
      <alignment/>
      <protection/>
    </xf>
    <xf numFmtId="183" fontId="8" fillId="0" borderId="30" xfId="177" applyNumberFormat="1" applyFont="1" applyFill="1" applyBorder="1">
      <alignment/>
      <protection/>
    </xf>
    <xf numFmtId="181" fontId="8" fillId="0" borderId="18" xfId="199" applyNumberFormat="1" applyFont="1" applyFill="1" applyBorder="1">
      <alignment/>
      <protection/>
    </xf>
    <xf numFmtId="180" fontId="8" fillId="0" borderId="25" xfId="177" applyNumberFormat="1" applyFont="1" applyFill="1" applyBorder="1">
      <alignment/>
      <protection/>
    </xf>
    <xf numFmtId="181" fontId="8" fillId="0" borderId="19" xfId="177" applyNumberFormat="1" applyFont="1" applyFill="1" applyBorder="1" applyAlignment="1">
      <alignment/>
      <protection/>
    </xf>
    <xf numFmtId="181" fontId="8" fillId="0" borderId="25" xfId="199" applyNumberFormat="1" applyFont="1" applyFill="1" applyBorder="1">
      <alignment/>
      <protection/>
    </xf>
    <xf numFmtId="181" fontId="8" fillId="0" borderId="30" xfId="177" applyNumberFormat="1" applyFont="1" applyFill="1" applyBorder="1" applyAlignment="1">
      <alignment/>
      <protection/>
    </xf>
    <xf numFmtId="180" fontId="13" fillId="0" borderId="47" xfId="177" applyNumberFormat="1" applyFont="1" applyFill="1" applyBorder="1" applyAlignment="1">
      <alignment horizontal="center" vertical="center"/>
      <protection/>
    </xf>
    <xf numFmtId="181" fontId="24" fillId="0" borderId="74" xfId="177" applyNumberFormat="1" applyFont="1" applyFill="1" applyBorder="1" applyAlignment="1">
      <alignment vertical="center"/>
      <protection/>
    </xf>
    <xf numFmtId="180" fontId="24" fillId="0" borderId="89" xfId="177" applyNumberFormat="1" applyFont="1" applyFill="1" applyBorder="1" applyAlignment="1">
      <alignment vertical="center"/>
      <protection/>
    </xf>
    <xf numFmtId="181" fontId="24" fillId="0" borderId="89" xfId="177" applyNumberFormat="1" applyFont="1" applyFill="1" applyBorder="1" applyAlignment="1">
      <alignment/>
      <protection/>
    </xf>
    <xf numFmtId="180" fontId="24" fillId="0" borderId="38" xfId="199" applyNumberFormat="1" applyFont="1" applyFill="1" applyBorder="1" applyAlignment="1">
      <alignment vertical="center"/>
      <protection/>
    </xf>
    <xf numFmtId="181" fontId="24" fillId="0" borderId="48" xfId="177" applyNumberFormat="1" applyFont="1" applyFill="1" applyBorder="1" applyAlignment="1">
      <alignment/>
      <protection/>
    </xf>
    <xf numFmtId="180" fontId="13" fillId="0" borderId="64" xfId="195" applyNumberFormat="1" applyFont="1" applyFill="1" applyBorder="1" applyAlignment="1">
      <alignment vertical="center"/>
      <protection/>
    </xf>
    <xf numFmtId="180" fontId="13" fillId="0" borderId="74" xfId="195" applyNumberFormat="1" applyFont="1" applyFill="1" applyBorder="1" applyAlignment="1">
      <alignment vertical="center"/>
      <protection/>
    </xf>
    <xf numFmtId="39" fontId="13" fillId="0" borderId="0" xfId="199" applyNumberFormat="1" applyFont="1" applyAlignment="1" applyProtection="1">
      <alignment horizontal="center"/>
      <protection/>
    </xf>
    <xf numFmtId="0" fontId="15" fillId="0" borderId="0" xfId="199" applyFont="1" applyAlignment="1">
      <alignment horizontal="right"/>
      <protection/>
    </xf>
    <xf numFmtId="0" fontId="8" fillId="40" borderId="97" xfId="199" applyFont="1" applyFill="1" applyBorder="1">
      <alignment/>
      <protection/>
    </xf>
    <xf numFmtId="39" fontId="13" fillId="40" borderId="59" xfId="199" applyNumberFormat="1" applyFont="1" applyFill="1" applyBorder="1" applyAlignment="1" applyProtection="1" quotePrefix="1">
      <alignment horizontal="center"/>
      <protection/>
    </xf>
    <xf numFmtId="39" fontId="13" fillId="40" borderId="58" xfId="199" applyNumberFormat="1" applyFont="1" applyFill="1" applyBorder="1" applyAlignment="1" applyProtection="1" quotePrefix="1">
      <alignment horizontal="center"/>
      <protection/>
    </xf>
    <xf numFmtId="39" fontId="13" fillId="40" borderId="49" xfId="199" applyNumberFormat="1" applyFont="1" applyFill="1" applyBorder="1" applyAlignment="1" applyProtection="1" quotePrefix="1">
      <alignment horizontal="center"/>
      <protection/>
    </xf>
    <xf numFmtId="39" fontId="13" fillId="40" borderId="59" xfId="199" applyNumberFormat="1" applyFont="1" applyFill="1" applyBorder="1" applyAlignment="1" applyProtection="1">
      <alignment horizontal="center" vertical="center"/>
      <protection/>
    </xf>
    <xf numFmtId="39" fontId="13" fillId="40" borderId="58" xfId="199" applyNumberFormat="1" applyFont="1" applyFill="1" applyBorder="1" applyAlignment="1" applyProtection="1">
      <alignment horizontal="center" vertical="center"/>
      <protection/>
    </xf>
    <xf numFmtId="39" fontId="13" fillId="40" borderId="49" xfId="199" applyNumberFormat="1" applyFont="1" applyFill="1" applyBorder="1" applyAlignment="1" applyProtection="1">
      <alignment horizontal="center" vertical="center" wrapText="1"/>
      <protection/>
    </xf>
    <xf numFmtId="39" fontId="13" fillId="40" borderId="27" xfId="199" applyNumberFormat="1" applyFont="1" applyFill="1" applyBorder="1" applyAlignment="1" applyProtection="1">
      <alignment horizontal="center" vertical="center"/>
      <protection/>
    </xf>
    <xf numFmtId="39" fontId="13" fillId="40" borderId="12" xfId="199" applyNumberFormat="1" applyFont="1" applyFill="1" applyBorder="1" applyAlignment="1" applyProtection="1">
      <alignment horizontal="center" vertical="center"/>
      <protection/>
    </xf>
    <xf numFmtId="39" fontId="13" fillId="40" borderId="42" xfId="199" applyNumberFormat="1" applyFont="1" applyFill="1" applyBorder="1" applyAlignment="1" applyProtection="1">
      <alignment horizontal="center" vertical="center" wrapText="1"/>
      <protection/>
    </xf>
    <xf numFmtId="0" fontId="13" fillId="40" borderId="49" xfId="199" applyFont="1" applyFill="1" applyBorder="1" applyAlignment="1">
      <alignment horizontal="right"/>
      <protection/>
    </xf>
    <xf numFmtId="0" fontId="13" fillId="40" borderId="58" xfId="199" applyFont="1" applyFill="1" applyBorder="1" applyAlignment="1">
      <alignment horizontal="right"/>
      <protection/>
    </xf>
    <xf numFmtId="0" fontId="13" fillId="40" borderId="27" xfId="199" applyFont="1" applyFill="1" applyBorder="1" applyAlignment="1">
      <alignment horizontal="right"/>
      <protection/>
    </xf>
    <xf numFmtId="0" fontId="13" fillId="40" borderId="28" xfId="199" applyFont="1" applyFill="1" applyBorder="1" applyAlignment="1">
      <alignment horizontal="right"/>
      <protection/>
    </xf>
    <xf numFmtId="181" fontId="8" fillId="0" borderId="19" xfId="199" applyNumberFormat="1" applyFont="1" applyFill="1" applyBorder="1">
      <alignment/>
      <protection/>
    </xf>
    <xf numFmtId="181" fontId="8" fillId="0" borderId="0" xfId="199" applyNumberFormat="1" applyFont="1" applyFill="1" applyBorder="1">
      <alignment/>
      <protection/>
    </xf>
    <xf numFmtId="181" fontId="8" fillId="0" borderId="20" xfId="199" applyNumberFormat="1" applyFont="1" applyFill="1" applyBorder="1">
      <alignment/>
      <protection/>
    </xf>
    <xf numFmtId="180" fontId="8" fillId="0" borderId="18" xfId="193" applyNumberFormat="1" applyFont="1" applyFill="1" applyBorder="1">
      <alignment/>
      <protection/>
    </xf>
    <xf numFmtId="180" fontId="8" fillId="0" borderId="19" xfId="193" applyNumberFormat="1" applyFont="1" applyFill="1" applyBorder="1">
      <alignment/>
      <protection/>
    </xf>
    <xf numFmtId="180" fontId="8" fillId="0" borderId="18" xfId="193" applyNumberFormat="1" applyFont="1" applyFill="1" applyBorder="1" applyAlignment="1">
      <alignment/>
      <protection/>
    </xf>
    <xf numFmtId="180" fontId="8" fillId="0" borderId="20" xfId="193" applyNumberFormat="1" applyFont="1" applyFill="1" applyBorder="1">
      <alignment/>
      <protection/>
    </xf>
    <xf numFmtId="180" fontId="8" fillId="0" borderId="12" xfId="193" applyNumberFormat="1" applyFont="1" applyFill="1" applyBorder="1">
      <alignment/>
      <protection/>
    </xf>
    <xf numFmtId="180" fontId="8" fillId="0" borderId="0" xfId="193" applyNumberFormat="1" applyFont="1" applyFill="1" applyBorder="1">
      <alignment/>
      <protection/>
    </xf>
    <xf numFmtId="170" fontId="8" fillId="0" borderId="29" xfId="105" applyNumberFormat="1" applyFont="1" applyBorder="1" applyAlignment="1">
      <alignment horizontal="right" vertical="center"/>
    </xf>
    <xf numFmtId="170" fontId="8" fillId="0" borderId="0" xfId="105" applyNumberFormat="1" applyFont="1" applyBorder="1" applyAlignment="1">
      <alignment horizontal="right" vertical="center"/>
    </xf>
    <xf numFmtId="170" fontId="8" fillId="0" borderId="18" xfId="105" applyNumberFormat="1" applyFont="1" applyBorder="1" applyAlignment="1">
      <alignment horizontal="right" vertical="center"/>
    </xf>
    <xf numFmtId="170" fontId="8" fillId="0" borderId="60" xfId="105" applyNumberFormat="1" applyFont="1" applyBorder="1" applyAlignment="1">
      <alignment horizontal="right" vertical="center"/>
    </xf>
    <xf numFmtId="181" fontId="8" fillId="0" borderId="18" xfId="193" applyNumberFormat="1" applyFont="1" applyFill="1" applyBorder="1" applyAlignment="1">
      <alignment/>
      <protection/>
    </xf>
    <xf numFmtId="181" fontId="8" fillId="0" borderId="20" xfId="193" applyNumberFormat="1" applyFont="1" applyFill="1" applyBorder="1">
      <alignment/>
      <protection/>
    </xf>
    <xf numFmtId="170" fontId="8" fillId="0" borderId="29" xfId="105" applyNumberFormat="1" applyFont="1" applyFill="1" applyBorder="1" applyAlignment="1">
      <alignment horizontal="right" vertical="center"/>
    </xf>
    <xf numFmtId="170" fontId="8" fillId="0" borderId="0" xfId="105" applyNumberFormat="1" applyFont="1" applyFill="1" applyBorder="1" applyAlignment="1">
      <alignment horizontal="right" vertical="center"/>
    </xf>
    <xf numFmtId="170" fontId="8" fillId="0" borderId="18" xfId="105" applyNumberFormat="1" applyFont="1" applyFill="1" applyBorder="1" applyAlignment="1">
      <alignment horizontal="right" vertical="center"/>
    </xf>
    <xf numFmtId="170" fontId="8" fillId="0" borderId="60" xfId="105" applyNumberFormat="1" applyFont="1" applyFill="1" applyBorder="1" applyAlignment="1">
      <alignment horizontal="right" vertical="center"/>
    </xf>
    <xf numFmtId="180" fontId="8" fillId="0" borderId="18" xfId="193" applyNumberFormat="1" applyFont="1" applyBorder="1">
      <alignment/>
      <protection/>
    </xf>
    <xf numFmtId="180" fontId="27" fillId="0" borderId="18" xfId="193" applyNumberFormat="1" applyFont="1" applyFill="1" applyBorder="1">
      <alignment/>
      <protection/>
    </xf>
    <xf numFmtId="180" fontId="27" fillId="0" borderId="19" xfId="193" applyNumberFormat="1" applyFont="1" applyFill="1" applyBorder="1">
      <alignment/>
      <protection/>
    </xf>
    <xf numFmtId="180" fontId="8" fillId="0" borderId="18" xfId="44" applyNumberFormat="1" applyFont="1" applyBorder="1" applyAlignment="1">
      <alignment/>
    </xf>
    <xf numFmtId="170" fontId="8" fillId="0" borderId="31" xfId="105" applyNumberFormat="1" applyFont="1" applyFill="1" applyBorder="1" applyAlignment="1">
      <alignment horizontal="right" vertical="center"/>
    </xf>
    <xf numFmtId="170" fontId="8" fillId="0" borderId="19" xfId="105" applyNumberFormat="1" applyFont="1" applyFill="1" applyBorder="1" applyAlignment="1">
      <alignment horizontal="right" vertical="center"/>
    </xf>
    <xf numFmtId="181" fontId="8" fillId="0" borderId="54" xfId="199" applyNumberFormat="1" applyFont="1" applyFill="1" applyBorder="1">
      <alignment/>
      <protection/>
    </xf>
    <xf numFmtId="181" fontId="8" fillId="0" borderId="55" xfId="199" applyNumberFormat="1" applyFont="1" applyFill="1" applyBorder="1">
      <alignment/>
      <protection/>
    </xf>
    <xf numFmtId="180" fontId="8" fillId="0" borderId="25" xfId="193" applyNumberFormat="1" applyFont="1" applyFill="1" applyBorder="1">
      <alignment/>
      <protection/>
    </xf>
    <xf numFmtId="180" fontId="8" fillId="0" borderId="18" xfId="97" applyNumberFormat="1" applyFont="1" applyBorder="1" applyAlignment="1">
      <alignment/>
    </xf>
    <xf numFmtId="181" fontId="8" fillId="0" borderId="25" xfId="193" applyNumberFormat="1" applyFont="1" applyFill="1" applyBorder="1" applyAlignment="1">
      <alignment/>
      <protection/>
    </xf>
    <xf numFmtId="180" fontId="8" fillId="0" borderId="54" xfId="193" applyNumberFormat="1" applyFont="1" applyFill="1" applyBorder="1">
      <alignment/>
      <protection/>
    </xf>
    <xf numFmtId="170" fontId="8" fillId="0" borderId="26" xfId="105" applyNumberFormat="1" applyFont="1" applyFill="1" applyBorder="1" applyAlignment="1">
      <alignment horizontal="right" vertical="center"/>
    </xf>
    <xf numFmtId="170" fontId="8" fillId="0" borderId="55" xfId="105" applyNumberFormat="1" applyFont="1" applyFill="1" applyBorder="1" applyAlignment="1">
      <alignment horizontal="right" vertical="center"/>
    </xf>
    <xf numFmtId="170" fontId="8" fillId="0" borderId="25" xfId="105" applyNumberFormat="1" applyFont="1" applyFill="1" applyBorder="1" applyAlignment="1">
      <alignment horizontal="right" vertical="center"/>
    </xf>
    <xf numFmtId="170" fontId="8" fillId="0" borderId="56" xfId="105" applyNumberFormat="1" applyFont="1" applyFill="1" applyBorder="1" applyAlignment="1">
      <alignment horizontal="right" vertical="center"/>
    </xf>
    <xf numFmtId="0" fontId="13" fillId="0" borderId="37" xfId="199" applyFont="1" applyFill="1" applyBorder="1" applyAlignment="1">
      <alignment horizontal="center" vertical="center"/>
      <protection/>
    </xf>
    <xf numFmtId="181" fontId="13" fillId="0" borderId="89" xfId="199" applyNumberFormat="1" applyFont="1" applyFill="1" applyBorder="1" applyAlignment="1">
      <alignment vertical="center"/>
      <protection/>
    </xf>
    <xf numFmtId="181" fontId="13" fillId="0" borderId="94" xfId="199" applyNumberFormat="1" applyFont="1" applyFill="1" applyBorder="1" applyAlignment="1">
      <alignment vertical="center"/>
      <protection/>
    </xf>
    <xf numFmtId="181" fontId="13" fillId="0" borderId="74" xfId="199" applyNumberFormat="1" applyFont="1" applyFill="1" applyBorder="1" applyAlignment="1">
      <alignment vertical="center"/>
      <protection/>
    </xf>
    <xf numFmtId="180" fontId="13" fillId="0" borderId="47" xfId="193" applyNumberFormat="1" applyFont="1" applyFill="1" applyBorder="1" applyAlignment="1">
      <alignment vertical="center"/>
      <protection/>
    </xf>
    <xf numFmtId="180" fontId="13" fillId="0" borderId="74" xfId="193" applyNumberFormat="1" applyFont="1" applyFill="1" applyBorder="1" applyAlignment="1">
      <alignment vertical="center"/>
      <protection/>
    </xf>
    <xf numFmtId="180" fontId="13" fillId="0" borderId="38" xfId="193" applyNumberFormat="1" applyFont="1" applyFill="1" applyBorder="1">
      <alignment/>
      <protection/>
    </xf>
    <xf numFmtId="180" fontId="13" fillId="0" borderId="46" xfId="193" applyNumberFormat="1" applyFont="1" applyFill="1" applyBorder="1">
      <alignment/>
      <protection/>
    </xf>
    <xf numFmtId="180" fontId="13" fillId="0" borderId="94" xfId="193" applyNumberFormat="1" applyFont="1" applyFill="1" applyBorder="1" applyAlignment="1">
      <alignment vertical="center"/>
      <protection/>
    </xf>
    <xf numFmtId="170" fontId="13" fillId="0" borderId="64" xfId="105" applyNumberFormat="1" applyFont="1" applyFill="1" applyBorder="1" applyAlignment="1">
      <alignment horizontal="right" vertical="center"/>
    </xf>
    <xf numFmtId="170" fontId="13" fillId="0" borderId="94" xfId="105" applyNumberFormat="1" applyFont="1" applyFill="1" applyBorder="1" applyAlignment="1">
      <alignment horizontal="right" vertical="center"/>
    </xf>
    <xf numFmtId="170" fontId="13" fillId="0" borderId="47" xfId="105" applyNumberFormat="1" applyFont="1" applyFill="1" applyBorder="1" applyAlignment="1">
      <alignment horizontal="right" vertical="center"/>
    </xf>
    <xf numFmtId="170" fontId="13" fillId="0" borderId="98" xfId="105" applyNumberFormat="1" applyFont="1" applyFill="1" applyBorder="1" applyAlignment="1">
      <alignment horizontal="right" vertical="center"/>
    </xf>
    <xf numFmtId="181" fontId="8" fillId="0" borderId="0" xfId="199" applyNumberFormat="1" applyFont="1" applyFill="1">
      <alignment/>
      <protection/>
    </xf>
    <xf numFmtId="180" fontId="8" fillId="0" borderId="0" xfId="199" applyNumberFormat="1" applyFont="1" applyFill="1">
      <alignment/>
      <protection/>
    </xf>
    <xf numFmtId="180" fontId="8" fillId="0" borderId="0" xfId="199" applyNumberFormat="1" applyFont="1">
      <alignment/>
      <protection/>
    </xf>
    <xf numFmtId="0" fontId="13" fillId="0" borderId="0" xfId="199" applyFont="1" applyFill="1" applyAlignment="1">
      <alignment vertical="center"/>
      <protection/>
    </xf>
    <xf numFmtId="14" fontId="6" fillId="0" borderId="0" xfId="199" applyNumberFormat="1" applyFont="1" applyFill="1" applyBorder="1" applyAlignment="1">
      <alignment horizontal="center"/>
      <protection/>
    </xf>
    <xf numFmtId="43" fontId="2" fillId="0" borderId="0" xfId="134" applyNumberFormat="1">
      <alignment/>
      <protection/>
    </xf>
    <xf numFmtId="0" fontId="15" fillId="0" borderId="61" xfId="134" applyFont="1" applyBorder="1" applyAlignment="1">
      <alignment horizontal="right"/>
      <protection/>
    </xf>
    <xf numFmtId="0" fontId="13" fillId="36" borderId="27" xfId="134" applyFont="1" applyFill="1" applyBorder="1">
      <alignment/>
      <protection/>
    </xf>
    <xf numFmtId="0" fontId="13" fillId="36" borderId="50" xfId="134" applyFont="1" applyFill="1" applyBorder="1">
      <alignment/>
      <protection/>
    </xf>
    <xf numFmtId="0" fontId="13" fillId="36" borderId="25" xfId="134" applyFont="1" applyFill="1" applyBorder="1">
      <alignment/>
      <protection/>
    </xf>
    <xf numFmtId="0" fontId="13" fillId="36" borderId="56" xfId="134" applyFont="1" applyFill="1" applyBorder="1">
      <alignment/>
      <protection/>
    </xf>
    <xf numFmtId="0" fontId="13" fillId="36" borderId="55" xfId="134" applyFont="1" applyFill="1" applyBorder="1">
      <alignment/>
      <protection/>
    </xf>
    <xf numFmtId="180" fontId="8" fillId="0" borderId="18" xfId="183" applyNumberFormat="1" applyFont="1" applyFill="1" applyBorder="1">
      <alignment/>
      <protection/>
    </xf>
    <xf numFmtId="181" fontId="8" fillId="0" borderId="18" xfId="183" applyNumberFormat="1" applyFont="1" applyFill="1" applyBorder="1">
      <alignment/>
      <protection/>
    </xf>
    <xf numFmtId="181" fontId="8" fillId="0" borderId="30" xfId="183" applyNumberFormat="1" applyFont="1" applyFill="1" applyBorder="1">
      <alignment/>
      <protection/>
    </xf>
    <xf numFmtId="180" fontId="8" fillId="0" borderId="18" xfId="183" applyNumberFormat="1" applyFont="1" applyFill="1" applyBorder="1" applyAlignment="1">
      <alignment/>
      <protection/>
    </xf>
    <xf numFmtId="181" fontId="8" fillId="0" borderId="19" xfId="183" applyNumberFormat="1" applyFont="1" applyFill="1" applyBorder="1">
      <alignment/>
      <protection/>
    </xf>
    <xf numFmtId="181" fontId="8" fillId="0" borderId="30" xfId="134" applyNumberFormat="1" applyFont="1" applyBorder="1">
      <alignment/>
      <protection/>
    </xf>
    <xf numFmtId="180" fontId="8" fillId="0" borderId="18" xfId="95" applyNumberFormat="1" applyFont="1" applyBorder="1" applyAlignment="1">
      <alignment/>
    </xf>
    <xf numFmtId="180" fontId="8" fillId="0" borderId="18" xfId="95" applyNumberFormat="1" applyFont="1" applyBorder="1" applyAlignment="1">
      <alignment/>
    </xf>
    <xf numFmtId="180" fontId="8" fillId="0" borderId="18" xfId="134" applyNumberFormat="1" applyFont="1" applyBorder="1">
      <alignment/>
      <protection/>
    </xf>
    <xf numFmtId="180" fontId="8" fillId="0" borderId="18" xfId="183" applyNumberFormat="1" applyFont="1" applyBorder="1">
      <alignment/>
      <protection/>
    </xf>
    <xf numFmtId="181" fontId="8" fillId="0" borderId="0" xfId="183" applyNumberFormat="1" applyFont="1" applyBorder="1">
      <alignment/>
      <protection/>
    </xf>
    <xf numFmtId="0" fontId="8" fillId="0" borderId="26" xfId="134" applyFont="1" applyFill="1" applyBorder="1">
      <alignment/>
      <protection/>
    </xf>
    <xf numFmtId="180" fontId="8" fillId="0" borderId="25" xfId="183" applyNumberFormat="1" applyFont="1" applyBorder="1">
      <alignment/>
      <protection/>
    </xf>
    <xf numFmtId="181" fontId="8" fillId="0" borderId="25" xfId="183" applyNumberFormat="1" applyFont="1" applyFill="1" applyBorder="1">
      <alignment/>
      <protection/>
    </xf>
    <xf numFmtId="180" fontId="8" fillId="0" borderId="25" xfId="183" applyNumberFormat="1" applyFont="1" applyFill="1" applyBorder="1">
      <alignment/>
      <protection/>
    </xf>
    <xf numFmtId="181" fontId="8" fillId="0" borderId="32" xfId="183" applyNumberFormat="1" applyFont="1" applyFill="1" applyBorder="1">
      <alignment/>
      <protection/>
    </xf>
    <xf numFmtId="181" fontId="8" fillId="0" borderId="55" xfId="183" applyNumberFormat="1" applyFont="1" applyBorder="1">
      <alignment/>
      <protection/>
    </xf>
    <xf numFmtId="0" fontId="13" fillId="0" borderId="37" xfId="134" applyFont="1" applyBorder="1" applyAlignment="1" applyProtection="1">
      <alignment horizontal="left" vertical="center"/>
      <protection/>
    </xf>
    <xf numFmtId="180" fontId="13" fillId="0" borderId="38" xfId="183" applyNumberFormat="1" applyFont="1" applyFill="1" applyBorder="1">
      <alignment/>
      <protection/>
    </xf>
    <xf numFmtId="181" fontId="13" fillId="0" borderId="62" xfId="183" applyNumberFormat="1" applyFont="1" applyBorder="1">
      <alignment/>
      <protection/>
    </xf>
    <xf numFmtId="170" fontId="13" fillId="0" borderId="38" xfId="44" applyNumberFormat="1" applyFont="1" applyBorder="1" applyAlignment="1">
      <alignment/>
    </xf>
    <xf numFmtId="43" fontId="13" fillId="0" borderId="48" xfId="44" applyFont="1" applyBorder="1" applyAlignment="1" quotePrefix="1">
      <alignment horizontal="center"/>
    </xf>
    <xf numFmtId="180" fontId="13" fillId="0" borderId="47" xfId="183" applyNumberFormat="1" applyFont="1" applyFill="1" applyBorder="1">
      <alignment/>
      <protection/>
    </xf>
    <xf numFmtId="2" fontId="13" fillId="0" borderId="61" xfId="183" applyNumberFormat="1" applyFont="1" applyBorder="1">
      <alignment/>
      <protection/>
    </xf>
    <xf numFmtId="170" fontId="13" fillId="0" borderId="47" xfId="44" applyNumberFormat="1" applyFont="1" applyBorder="1" applyAlignment="1">
      <alignment/>
    </xf>
    <xf numFmtId="0" fontId="8" fillId="0" borderId="0" xfId="134" applyFont="1" applyFill="1" applyBorder="1">
      <alignment/>
      <protection/>
    </xf>
    <xf numFmtId="0" fontId="2" fillId="0" borderId="0" xfId="134" applyFont="1" applyFill="1">
      <alignment/>
      <protection/>
    </xf>
    <xf numFmtId="0" fontId="13" fillId="0" borderId="0" xfId="134" applyFont="1" applyFill="1" applyAlignment="1">
      <alignment horizontal="center"/>
      <protection/>
    </xf>
    <xf numFmtId="0" fontId="8" fillId="0" borderId="0" xfId="134" applyFont="1" applyFill="1">
      <alignment/>
      <protection/>
    </xf>
    <xf numFmtId="0" fontId="2" fillId="0" borderId="0" xfId="134" applyFont="1" applyFill="1" applyAlignment="1">
      <alignment horizontal="center"/>
      <protection/>
    </xf>
    <xf numFmtId="0" fontId="13" fillId="0" borderId="11" xfId="134" applyFont="1" applyFill="1" applyBorder="1">
      <alignment/>
      <protection/>
    </xf>
    <xf numFmtId="0" fontId="8" fillId="0" borderId="13" xfId="134" applyFont="1" applyFill="1" applyBorder="1">
      <alignment/>
      <protection/>
    </xf>
    <xf numFmtId="0" fontId="8" fillId="0" borderId="14" xfId="134" applyFont="1" applyFill="1" applyBorder="1">
      <alignment/>
      <protection/>
    </xf>
    <xf numFmtId="0" fontId="13" fillId="0" borderId="19" xfId="134" applyFont="1" applyFill="1" applyBorder="1">
      <alignment/>
      <protection/>
    </xf>
    <xf numFmtId="0" fontId="8" fillId="0" borderId="0" xfId="134" applyFont="1" applyFill="1" applyBorder="1" applyAlignment="1" quotePrefix="1">
      <alignment horizontal="left"/>
      <protection/>
    </xf>
    <xf numFmtId="0" fontId="8" fillId="0" borderId="20" xfId="134" applyFont="1" applyFill="1" applyBorder="1">
      <alignment/>
      <protection/>
    </xf>
    <xf numFmtId="0" fontId="8" fillId="0" borderId="19" xfId="134" applyFont="1" applyFill="1" applyBorder="1">
      <alignment/>
      <protection/>
    </xf>
    <xf numFmtId="0" fontId="8" fillId="0" borderId="54" xfId="134" applyFont="1" applyFill="1" applyBorder="1">
      <alignment/>
      <protection/>
    </xf>
    <xf numFmtId="0" fontId="8" fillId="0" borderId="55" xfId="134" applyFont="1" applyFill="1" applyBorder="1">
      <alignment/>
      <protection/>
    </xf>
    <xf numFmtId="0" fontId="8" fillId="0" borderId="50" xfId="134" applyFont="1" applyFill="1" applyBorder="1">
      <alignment/>
      <protection/>
    </xf>
    <xf numFmtId="0" fontId="13" fillId="0" borderId="59" xfId="134" applyFont="1" applyFill="1" applyBorder="1">
      <alignment/>
      <protection/>
    </xf>
    <xf numFmtId="0" fontId="8" fillId="0" borderId="58" xfId="134" applyFont="1" applyFill="1" applyBorder="1" applyAlignment="1" quotePrefix="1">
      <alignment horizontal="left"/>
      <protection/>
    </xf>
    <xf numFmtId="0" fontId="8" fillId="0" borderId="49" xfId="134" applyFont="1" applyFill="1" applyBorder="1">
      <alignment/>
      <protection/>
    </xf>
    <xf numFmtId="0" fontId="13" fillId="0" borderId="0" xfId="134" applyFont="1" applyFill="1" applyBorder="1">
      <alignment/>
      <protection/>
    </xf>
    <xf numFmtId="0" fontId="8" fillId="0" borderId="55" xfId="134" applyFont="1" applyFill="1" applyBorder="1" applyAlignment="1" quotePrefix="1">
      <alignment horizontal="left"/>
      <protection/>
    </xf>
    <xf numFmtId="0" fontId="13" fillId="0" borderId="54" xfId="134" applyFont="1" applyFill="1" applyBorder="1">
      <alignment/>
      <protection/>
    </xf>
    <xf numFmtId="0" fontId="13" fillId="0" borderId="55" xfId="134" applyFont="1" applyFill="1" applyBorder="1" applyAlignment="1">
      <alignment horizontal="left"/>
      <protection/>
    </xf>
    <xf numFmtId="0" fontId="13" fillId="0" borderId="50" xfId="134" applyFont="1" applyFill="1" applyBorder="1">
      <alignment/>
      <protection/>
    </xf>
    <xf numFmtId="0" fontId="19" fillId="0" borderId="0" xfId="134" applyFont="1" applyFill="1">
      <alignment/>
      <protection/>
    </xf>
    <xf numFmtId="0" fontId="8" fillId="0" borderId="0" xfId="134" applyFont="1" applyFill="1" applyBorder="1" applyAlignment="1">
      <alignment horizontal="right"/>
      <protection/>
    </xf>
    <xf numFmtId="0" fontId="8" fillId="0" borderId="0" xfId="134" applyFont="1" applyFill="1" applyBorder="1" applyAlignment="1">
      <alignment horizontal="left"/>
      <protection/>
    </xf>
    <xf numFmtId="0" fontId="8" fillId="0" borderId="0" xfId="134" applyFont="1" applyFill="1" applyAlignment="1" quotePrefix="1">
      <alignment horizontal="left"/>
      <protection/>
    </xf>
    <xf numFmtId="0" fontId="2" fillId="0" borderId="0" xfId="134" applyFont="1" applyFill="1" applyBorder="1">
      <alignment/>
      <protection/>
    </xf>
    <xf numFmtId="49" fontId="13" fillId="0" borderId="0" xfId="134" applyNumberFormat="1" applyFont="1" applyFill="1" applyBorder="1" applyAlignment="1">
      <alignment horizontal="center"/>
      <protection/>
    </xf>
    <xf numFmtId="0" fontId="15" fillId="0" borderId="0" xfId="134" applyFont="1" applyFill="1" applyBorder="1" applyAlignment="1">
      <alignment horizontal="right"/>
      <protection/>
    </xf>
    <xf numFmtId="0" fontId="13" fillId="36" borderId="52" xfId="134" applyNumberFormat="1" applyFont="1" applyFill="1" applyBorder="1" applyAlignment="1">
      <alignment horizontal="center"/>
      <protection/>
    </xf>
    <xf numFmtId="0" fontId="13" fillId="36" borderId="52" xfId="134" applyFont="1" applyFill="1" applyBorder="1" applyAlignment="1">
      <alignment horizontal="center"/>
      <protection/>
    </xf>
    <xf numFmtId="0" fontId="13" fillId="36" borderId="96" xfId="134" applyFont="1" applyFill="1" applyBorder="1" applyAlignment="1">
      <alignment horizontal="center"/>
      <protection/>
    </xf>
    <xf numFmtId="0" fontId="13" fillId="36" borderId="55" xfId="134" applyFont="1" applyFill="1" applyBorder="1" applyAlignment="1">
      <alignment horizontal="center"/>
      <protection/>
    </xf>
    <xf numFmtId="0" fontId="13" fillId="36" borderId="56" xfId="134" applyFont="1" applyFill="1" applyBorder="1" applyAlignment="1">
      <alignment horizontal="center"/>
      <protection/>
    </xf>
    <xf numFmtId="0" fontId="13" fillId="0" borderId="31" xfId="134" applyFont="1" applyFill="1" applyBorder="1">
      <alignment/>
      <protection/>
    </xf>
    <xf numFmtId="0" fontId="8" fillId="0" borderId="0" xfId="134" applyFont="1" applyFill="1" applyBorder="1" applyAlignment="1">
      <alignment horizontal="center"/>
      <protection/>
    </xf>
    <xf numFmtId="169" fontId="8" fillId="0" borderId="0" xfId="134" applyNumberFormat="1" applyFont="1" applyFill="1" applyBorder="1" applyAlignment="1">
      <alignment horizontal="center"/>
      <protection/>
    </xf>
    <xf numFmtId="0" fontId="2" fillId="0" borderId="60" xfId="134" applyFont="1" applyFill="1" applyBorder="1">
      <alignment/>
      <protection/>
    </xf>
    <xf numFmtId="0" fontId="8" fillId="0" borderId="0" xfId="134" applyFont="1" applyFill="1" applyBorder="1" applyAlignment="1">
      <alignment horizontal="left" indent="2"/>
      <protection/>
    </xf>
    <xf numFmtId="169" fontId="8" fillId="0" borderId="60" xfId="134" applyNumberFormat="1" applyFont="1" applyFill="1" applyBorder="1" applyAlignment="1">
      <alignment horizontal="center"/>
      <protection/>
    </xf>
    <xf numFmtId="0" fontId="8" fillId="0" borderId="31" xfId="134" applyFont="1" applyFill="1" applyBorder="1">
      <alignment/>
      <protection/>
    </xf>
    <xf numFmtId="169" fontId="8" fillId="0" borderId="55" xfId="134" applyNumberFormat="1" applyFont="1" applyFill="1" applyBorder="1" applyAlignment="1">
      <alignment horizontal="center"/>
      <protection/>
    </xf>
    <xf numFmtId="0" fontId="25" fillId="0" borderId="0" xfId="134" applyFont="1" applyFill="1" applyBorder="1" applyAlignment="1">
      <alignment horizontal="center"/>
      <protection/>
    </xf>
    <xf numFmtId="0" fontId="25" fillId="0" borderId="60" xfId="134" applyFont="1" applyFill="1" applyBorder="1" applyAlignment="1">
      <alignment horizontal="center"/>
      <protection/>
    </xf>
    <xf numFmtId="169" fontId="8" fillId="34" borderId="0" xfId="134" applyNumberFormat="1" applyFont="1" applyFill="1" applyBorder="1" applyAlignment="1">
      <alignment horizontal="center"/>
      <protection/>
    </xf>
    <xf numFmtId="169" fontId="25" fillId="0" borderId="0" xfId="134" applyNumberFormat="1" applyFont="1" applyFill="1" applyBorder="1" applyAlignment="1">
      <alignment horizontal="center"/>
      <protection/>
    </xf>
    <xf numFmtId="169" fontId="25" fillId="0" borderId="60" xfId="134" applyNumberFormat="1" applyFont="1" applyFill="1" applyBorder="1" applyAlignment="1">
      <alignment horizontal="center"/>
      <protection/>
    </xf>
    <xf numFmtId="0" fontId="8" fillId="0" borderId="69" xfId="134" applyFont="1" applyFill="1" applyBorder="1">
      <alignment/>
      <protection/>
    </xf>
    <xf numFmtId="0" fontId="25" fillId="0" borderId="55" xfId="134" applyFont="1" applyFill="1" applyBorder="1" applyAlignment="1">
      <alignment horizontal="center"/>
      <protection/>
    </xf>
    <xf numFmtId="0" fontId="25" fillId="0" borderId="56" xfId="134" applyFont="1" applyFill="1" applyBorder="1" applyAlignment="1">
      <alignment horizontal="center"/>
      <protection/>
    </xf>
    <xf numFmtId="2" fontId="8" fillId="0" borderId="0" xfId="134" applyNumberFormat="1" applyFont="1" applyFill="1" applyBorder="1" applyAlignment="1">
      <alignment horizontal="center"/>
      <protection/>
    </xf>
    <xf numFmtId="176" fontId="8" fillId="0" borderId="0" xfId="134" applyNumberFormat="1" applyFont="1" applyFill="1" applyBorder="1" applyAlignment="1">
      <alignment horizontal="center"/>
      <protection/>
    </xf>
    <xf numFmtId="176" fontId="8" fillId="0" borderId="60" xfId="134" applyNumberFormat="1" applyFont="1" applyFill="1" applyBorder="1" applyAlignment="1">
      <alignment horizontal="center"/>
      <protection/>
    </xf>
    <xf numFmtId="2" fontId="8" fillId="0" borderId="60" xfId="134" applyNumberFormat="1" applyFont="1" applyFill="1" applyBorder="1" applyAlignment="1">
      <alignment horizontal="center"/>
      <protection/>
    </xf>
    <xf numFmtId="0" fontId="2" fillId="0" borderId="0" xfId="134" applyFont="1" applyFill="1" applyAlignment="1">
      <alignment vertical="center"/>
      <protection/>
    </xf>
    <xf numFmtId="0" fontId="13" fillId="0" borderId="67" xfId="134" applyFont="1" applyFill="1" applyBorder="1" applyAlignment="1">
      <alignment vertical="center"/>
      <protection/>
    </xf>
    <xf numFmtId="0" fontId="8" fillId="0" borderId="55" xfId="134" applyFont="1" applyFill="1" applyBorder="1" applyAlignment="1" quotePrefix="1">
      <alignment horizontal="left" vertical="center"/>
      <protection/>
    </xf>
    <xf numFmtId="0" fontId="8" fillId="0" borderId="58" xfId="134" applyFont="1" applyFill="1" applyBorder="1" applyAlignment="1">
      <alignment vertical="center"/>
      <protection/>
    </xf>
    <xf numFmtId="2" fontId="8" fillId="0" borderId="58" xfId="134" applyNumberFormat="1" applyFont="1" applyFill="1" applyBorder="1" applyAlignment="1">
      <alignment horizontal="center"/>
      <protection/>
    </xf>
    <xf numFmtId="2" fontId="8" fillId="0" borderId="13" xfId="134" applyNumberFormat="1" applyFont="1" applyFill="1" applyBorder="1" applyAlignment="1">
      <alignment horizontal="center"/>
      <protection/>
    </xf>
    <xf numFmtId="2" fontId="8" fillId="0" borderId="28" xfId="134" applyNumberFormat="1" applyFont="1" applyFill="1" applyBorder="1" applyAlignment="1">
      <alignment horizontal="center"/>
      <protection/>
    </xf>
    <xf numFmtId="0" fontId="8" fillId="0" borderId="58" xfId="134" applyFont="1" applyFill="1" applyBorder="1" applyAlignment="1" quotePrefix="1">
      <alignment horizontal="left" vertical="center"/>
      <protection/>
    </xf>
    <xf numFmtId="2" fontId="8" fillId="34" borderId="58" xfId="134" applyNumberFormat="1" applyFont="1" applyFill="1" applyBorder="1" applyAlignment="1">
      <alignment horizontal="center"/>
      <protection/>
    </xf>
    <xf numFmtId="2" fontId="10" fillId="0" borderId="58" xfId="74" applyNumberFormat="1" applyFont="1" applyFill="1" applyBorder="1" applyAlignment="1" applyProtection="1">
      <alignment horizontal="center"/>
      <protection/>
    </xf>
    <xf numFmtId="0" fontId="13" fillId="0" borderId="58" xfId="134" applyFont="1" applyFill="1" applyBorder="1" applyAlignment="1">
      <alignment vertical="top" wrapText="1"/>
      <protection/>
    </xf>
    <xf numFmtId="2" fontId="10" fillId="0" borderId="58" xfId="44" applyNumberFormat="1" applyFont="1" applyFill="1" applyBorder="1" applyAlignment="1" applyProtection="1">
      <alignment horizontal="center"/>
      <protection/>
    </xf>
    <xf numFmtId="0" fontId="13" fillId="0" borderId="92" xfId="134" applyFont="1" applyBorder="1">
      <alignment/>
      <protection/>
    </xf>
    <xf numFmtId="0" fontId="13" fillId="0" borderId="94" xfId="134" applyFont="1" applyFill="1" applyBorder="1" applyAlignment="1">
      <alignment/>
      <protection/>
    </xf>
    <xf numFmtId="2" fontId="8" fillId="34" borderId="94" xfId="134" applyNumberFormat="1" applyFont="1" applyFill="1" applyBorder="1" applyAlignment="1">
      <alignment horizontal="center"/>
      <protection/>
    </xf>
    <xf numFmtId="2" fontId="8" fillId="0" borderId="94" xfId="134" applyNumberFormat="1" applyFont="1" applyFill="1" applyBorder="1" applyAlignment="1">
      <alignment horizontal="center"/>
      <protection/>
    </xf>
    <xf numFmtId="2" fontId="8" fillId="0" borderId="98" xfId="134" applyNumberFormat="1" applyFont="1" applyFill="1" applyBorder="1" applyAlignment="1">
      <alignment horizontal="center"/>
      <protection/>
    </xf>
    <xf numFmtId="0" fontId="13" fillId="0" borderId="0" xfId="134" applyFont="1" applyBorder="1">
      <alignment/>
      <protection/>
    </xf>
    <xf numFmtId="0" fontId="13" fillId="0" borderId="0" xfId="134" applyFont="1" applyFill="1" applyBorder="1" applyAlignment="1">
      <alignment/>
      <protection/>
    </xf>
    <xf numFmtId="0" fontId="8" fillId="0" borderId="0" xfId="134" applyFont="1" applyFill="1" applyAlignment="1">
      <alignment horizontal="left"/>
      <protection/>
    </xf>
    <xf numFmtId="2" fontId="2" fillId="0" borderId="0" xfId="134" applyNumberFormat="1" applyFont="1" applyFill="1">
      <alignment/>
      <protection/>
    </xf>
    <xf numFmtId="0" fontId="13" fillId="0" borderId="0" xfId="134" applyFont="1" applyFill="1" applyBorder="1" applyAlignment="1">
      <alignment horizontal="left" vertical="center"/>
      <protection/>
    </xf>
    <xf numFmtId="0" fontId="13" fillId="0" borderId="0" xfId="134" applyFont="1" applyFill="1" applyBorder="1" applyAlignment="1">
      <alignment vertical="center"/>
      <protection/>
    </xf>
    <xf numFmtId="0" fontId="8" fillId="0" borderId="0" xfId="134" applyFont="1" applyFill="1" applyBorder="1" applyAlignment="1" quotePrefix="1">
      <alignment horizontal="left" vertical="center"/>
      <protection/>
    </xf>
    <xf numFmtId="0" fontId="8" fillId="0" borderId="0" xfId="134" applyFont="1" applyFill="1" applyBorder="1" applyAlignment="1">
      <alignment vertical="center"/>
      <protection/>
    </xf>
    <xf numFmtId="0" fontId="25" fillId="0" borderId="0" xfId="134" applyFont="1" applyFill="1" applyAlignment="1" quotePrefix="1">
      <alignment horizontal="left"/>
      <protection/>
    </xf>
    <xf numFmtId="0" fontId="29" fillId="0" borderId="0" xfId="134" applyFont="1" applyAlignment="1">
      <alignment horizontal="center" vertical="center"/>
      <protection/>
    </xf>
    <xf numFmtId="0" fontId="27" fillId="0" borderId="0" xfId="134" applyFont="1" applyAlignment="1">
      <alignment horizontal="center" vertical="center"/>
      <protection/>
    </xf>
    <xf numFmtId="0" fontId="13" fillId="0" borderId="0" xfId="134" applyFont="1" applyAlignment="1">
      <alignment horizontal="center" vertical="center"/>
      <protection/>
    </xf>
    <xf numFmtId="0" fontId="8" fillId="0" borderId="0" xfId="134" applyFont="1" applyAlignment="1">
      <alignment horizontal="center" vertical="center"/>
      <protection/>
    </xf>
    <xf numFmtId="0" fontId="8" fillId="0" borderId="0" xfId="134" applyFont="1" applyAlignment="1" applyProtection="1">
      <alignment horizontal="center" vertical="center"/>
      <protection/>
    </xf>
    <xf numFmtId="0" fontId="24" fillId="0" borderId="0" xfId="134" applyFont="1" applyAlignment="1">
      <alignment horizontal="center" vertical="center"/>
      <protection/>
    </xf>
    <xf numFmtId="0" fontId="14" fillId="0" borderId="61" xfId="134" applyFont="1" applyBorder="1" applyAlignment="1">
      <alignment horizontal="right" vertical="center"/>
      <protection/>
    </xf>
    <xf numFmtId="0" fontId="13" fillId="36" borderId="49" xfId="235" applyFont="1" applyFill="1" applyBorder="1" applyAlignment="1" applyProtection="1">
      <alignment horizontal="center" vertical="center"/>
      <protection/>
    </xf>
    <xf numFmtId="0" fontId="13" fillId="36" borderId="27" xfId="235" applyFont="1" applyFill="1" applyBorder="1" applyAlignment="1" applyProtection="1">
      <alignment horizontal="center" vertical="center"/>
      <protection/>
    </xf>
    <xf numFmtId="0" fontId="13" fillId="36" borderId="59" xfId="235" applyFont="1" applyFill="1" applyBorder="1" applyAlignment="1" applyProtection="1">
      <alignment horizontal="center" vertical="center"/>
      <protection/>
    </xf>
    <xf numFmtId="0" fontId="13" fillId="36" borderId="42" xfId="235" applyFont="1" applyFill="1" applyBorder="1" applyAlignment="1" applyProtection="1" quotePrefix="1">
      <alignment horizontal="center" vertical="center"/>
      <protection/>
    </xf>
    <xf numFmtId="0" fontId="24" fillId="36" borderId="42" xfId="235" applyFont="1" applyFill="1" applyBorder="1" applyAlignment="1" quotePrefix="1">
      <alignment horizontal="center" vertical="center"/>
      <protection/>
    </xf>
    <xf numFmtId="0" fontId="8" fillId="0" borderId="41" xfId="134" applyFont="1" applyBorder="1" applyAlignment="1" applyProtection="1">
      <alignment horizontal="left" vertical="center"/>
      <protection/>
    </xf>
    <xf numFmtId="2" fontId="8" fillId="0" borderId="14" xfId="181" applyNumberFormat="1" applyFont="1" applyBorder="1" applyAlignment="1" applyProtection="1">
      <alignment horizontal="center" vertical="center"/>
      <protection/>
    </xf>
    <xf numFmtId="2" fontId="8" fillId="0" borderId="14" xfId="181" applyNumberFormat="1" applyFont="1" applyBorder="1" applyAlignment="1" applyProtection="1">
      <alignment horizontal="right" vertical="center"/>
      <protection/>
    </xf>
    <xf numFmtId="2" fontId="8" fillId="0" borderId="12" xfId="181" applyNumberFormat="1" applyFont="1" applyBorder="1" applyAlignment="1" applyProtection="1" quotePrefix="1">
      <alignment horizontal="right" vertical="center"/>
      <protection/>
    </xf>
    <xf numFmtId="176" fontId="8" fillId="0" borderId="13" xfId="181" applyNumberFormat="1" applyFont="1" applyBorder="1" applyAlignment="1" applyProtection="1" quotePrefix="1">
      <alignment horizontal="right" vertical="center"/>
      <protection/>
    </xf>
    <xf numFmtId="176" fontId="8" fillId="0" borderId="40" xfId="181" applyNumberFormat="1" applyFont="1" applyBorder="1" applyAlignment="1" applyProtection="1" quotePrefix="1">
      <alignment horizontal="right" vertical="center"/>
      <protection/>
    </xf>
    <xf numFmtId="0" fontId="8" fillId="0" borderId="14" xfId="181" applyFont="1" applyBorder="1" applyAlignment="1" applyProtection="1" quotePrefix="1">
      <alignment horizontal="right" vertical="center"/>
      <protection/>
    </xf>
    <xf numFmtId="0" fontId="8" fillId="0" borderId="12" xfId="181" applyFont="1" applyBorder="1" applyAlignment="1" applyProtection="1" quotePrefix="1">
      <alignment horizontal="right" vertical="center"/>
      <protection/>
    </xf>
    <xf numFmtId="0" fontId="8" fillId="0" borderId="0" xfId="181" applyFont="1" applyBorder="1" applyAlignment="1" applyProtection="1" quotePrefix="1">
      <alignment horizontal="right" vertical="center"/>
      <protection/>
    </xf>
    <xf numFmtId="0" fontId="27" fillId="0" borderId="30" xfId="134" applyFont="1" applyFill="1" applyBorder="1" applyAlignment="1">
      <alignment horizontal="right" vertical="center"/>
      <protection/>
    </xf>
    <xf numFmtId="0" fontId="8" fillId="0" borderId="29" xfId="134" applyFont="1" applyBorder="1" applyAlignment="1" applyProtection="1">
      <alignment horizontal="left" vertical="center"/>
      <protection/>
    </xf>
    <xf numFmtId="2" fontId="8" fillId="0" borderId="20" xfId="181" applyNumberFormat="1" applyFont="1" applyBorder="1" applyAlignment="1" applyProtection="1">
      <alignment horizontal="center" vertical="center"/>
      <protection/>
    </xf>
    <xf numFmtId="2" fontId="8" fillId="0" borderId="20" xfId="181" applyNumberFormat="1" applyFont="1" applyBorder="1" applyAlignment="1" applyProtection="1">
      <alignment horizontal="right" vertical="center"/>
      <protection/>
    </xf>
    <xf numFmtId="2" fontId="8" fillId="0" borderId="18" xfId="181" applyNumberFormat="1" applyFont="1" applyBorder="1" applyAlignment="1" applyProtection="1">
      <alignment horizontal="right" vertical="center"/>
      <protection/>
    </xf>
    <xf numFmtId="2" fontId="8" fillId="0" borderId="0" xfId="181" applyNumberFormat="1" applyFont="1" applyBorder="1" applyAlignment="1" applyProtection="1">
      <alignment horizontal="right" vertical="center"/>
      <protection/>
    </xf>
    <xf numFmtId="2" fontId="8" fillId="0" borderId="30" xfId="181" applyNumberFormat="1" applyFont="1" applyBorder="1" applyAlignment="1" applyProtection="1">
      <alignment horizontal="right" vertical="center"/>
      <protection/>
    </xf>
    <xf numFmtId="0" fontId="8" fillId="0" borderId="20" xfId="181" applyFont="1" applyBorder="1" applyAlignment="1" applyProtection="1">
      <alignment horizontal="right" vertical="center"/>
      <protection/>
    </xf>
    <xf numFmtId="2" fontId="8" fillId="0" borderId="19" xfId="181" applyNumberFormat="1" applyFont="1" applyBorder="1" applyAlignment="1" applyProtection="1">
      <alignment horizontal="right" vertical="center"/>
      <protection/>
    </xf>
    <xf numFmtId="2" fontId="27" fillId="0" borderId="30" xfId="134" applyNumberFormat="1" applyFont="1" applyFill="1" applyBorder="1" applyAlignment="1">
      <alignment horizontal="right" vertical="center"/>
      <protection/>
    </xf>
    <xf numFmtId="176" fontId="8" fillId="0" borderId="30" xfId="181" applyNumberFormat="1" applyFont="1" applyBorder="1" applyAlignment="1" applyProtection="1">
      <alignment horizontal="right" vertical="center"/>
      <protection/>
    </xf>
    <xf numFmtId="0" fontId="8" fillId="0" borderId="18" xfId="181" applyFont="1" applyBorder="1" applyAlignment="1" applyProtection="1">
      <alignment horizontal="right" vertical="center"/>
      <protection/>
    </xf>
    <xf numFmtId="0" fontId="8" fillId="0" borderId="19" xfId="181" applyFont="1" applyBorder="1" applyAlignment="1" applyProtection="1">
      <alignment horizontal="right" vertical="center"/>
      <protection/>
    </xf>
    <xf numFmtId="2" fontId="8" fillId="0" borderId="18" xfId="181" applyNumberFormat="1" applyFont="1" applyBorder="1" applyAlignment="1" applyProtection="1" quotePrefix="1">
      <alignment horizontal="right" vertical="center"/>
      <protection/>
    </xf>
    <xf numFmtId="2" fontId="8" fillId="0" borderId="0" xfId="181" applyNumberFormat="1" applyFont="1" applyBorder="1" applyAlignment="1" applyProtection="1" quotePrefix="1">
      <alignment horizontal="right" vertical="center"/>
      <protection/>
    </xf>
    <xf numFmtId="0" fontId="8" fillId="0" borderId="30" xfId="181" applyFont="1" applyBorder="1" applyAlignment="1" applyProtection="1" quotePrefix="1">
      <alignment horizontal="right" vertical="center"/>
      <protection/>
    </xf>
    <xf numFmtId="0" fontId="8" fillId="0" borderId="20" xfId="181" applyFont="1" applyBorder="1" applyAlignment="1" applyProtection="1" quotePrefix="1">
      <alignment horizontal="right" vertical="center"/>
      <protection/>
    </xf>
    <xf numFmtId="0" fontId="8" fillId="0" borderId="19" xfId="181" applyFont="1" applyBorder="1" applyAlignment="1" applyProtection="1" quotePrefix="1">
      <alignment horizontal="right" vertical="center"/>
      <protection/>
    </xf>
    <xf numFmtId="176" fontId="8" fillId="0" borderId="30" xfId="181" applyNumberFormat="1" applyFont="1" applyBorder="1" applyAlignment="1" applyProtection="1" quotePrefix="1">
      <alignment horizontal="right" vertical="center"/>
      <protection/>
    </xf>
    <xf numFmtId="176" fontId="27" fillId="0" borderId="30" xfId="134" applyNumberFormat="1" applyFont="1" applyFill="1" applyBorder="1" applyAlignment="1">
      <alignment horizontal="right" vertical="center"/>
      <protection/>
    </xf>
    <xf numFmtId="0" fontId="8" fillId="0" borderId="26" xfId="134" applyFont="1" applyBorder="1" applyAlignment="1" applyProtection="1">
      <alignment horizontal="left" vertical="center"/>
      <protection/>
    </xf>
    <xf numFmtId="2" fontId="8" fillId="0" borderId="50" xfId="181" applyNumberFormat="1" applyFont="1" applyBorder="1" applyAlignment="1" applyProtection="1">
      <alignment horizontal="center" vertical="center"/>
      <protection/>
    </xf>
    <xf numFmtId="2" fontId="8" fillId="0" borderId="50" xfId="181" applyNumberFormat="1" applyFont="1" applyBorder="1" applyAlignment="1" applyProtection="1">
      <alignment horizontal="right" vertical="center"/>
      <protection/>
    </xf>
    <xf numFmtId="2" fontId="8" fillId="0" borderId="54" xfId="181" applyNumberFormat="1" applyFont="1" applyBorder="1" applyAlignment="1" applyProtection="1">
      <alignment horizontal="right" vertical="center"/>
      <protection/>
    </xf>
    <xf numFmtId="0" fontId="8" fillId="0" borderId="32" xfId="181" applyFont="1" applyBorder="1" applyAlignment="1" applyProtection="1">
      <alignment horizontal="right" vertical="center"/>
      <protection/>
    </xf>
    <xf numFmtId="0" fontId="8" fillId="0" borderId="50" xfId="181" applyFont="1" applyBorder="1" applyAlignment="1" applyProtection="1">
      <alignment horizontal="right" vertical="center"/>
      <protection/>
    </xf>
    <xf numFmtId="0" fontId="8" fillId="0" borderId="25" xfId="181" applyFont="1" applyBorder="1" applyAlignment="1" applyProtection="1">
      <alignment horizontal="right" vertical="center"/>
      <protection/>
    </xf>
    <xf numFmtId="0" fontId="8" fillId="0" borderId="54" xfId="181" applyFont="1" applyBorder="1" applyAlignment="1" applyProtection="1">
      <alignment horizontal="right" vertical="center"/>
      <protection/>
    </xf>
    <xf numFmtId="0" fontId="24" fillId="0" borderId="37" xfId="134" applyFont="1" applyFill="1" applyBorder="1" applyAlignment="1">
      <alignment horizontal="center" vertical="center"/>
      <protection/>
    </xf>
    <xf numFmtId="2" fontId="24" fillId="0" borderId="74" xfId="181" applyNumberFormat="1" applyFont="1" applyBorder="1" applyAlignment="1">
      <alignment horizontal="center" vertical="center"/>
      <protection/>
    </xf>
    <xf numFmtId="0" fontId="24" fillId="0" borderId="74" xfId="181" applyFont="1" applyBorder="1" applyAlignment="1">
      <alignment horizontal="right" vertical="center"/>
      <protection/>
    </xf>
    <xf numFmtId="2" fontId="24" fillId="0" borderId="89" xfId="181" applyNumberFormat="1" applyFont="1" applyBorder="1" applyAlignment="1">
      <alignment horizontal="right" vertical="center"/>
      <protection/>
    </xf>
    <xf numFmtId="0" fontId="24" fillId="0" borderId="48" xfId="181" applyFont="1" applyBorder="1" applyAlignment="1">
      <alignment horizontal="right" vertical="center"/>
      <protection/>
    </xf>
    <xf numFmtId="0" fontId="24" fillId="0" borderId="48" xfId="134" applyFont="1" applyFill="1" applyBorder="1" applyAlignment="1">
      <alignment horizontal="right" vertical="center"/>
      <protection/>
    </xf>
    <xf numFmtId="0" fontId="27" fillId="0" borderId="0" xfId="134" applyFont="1" applyFill="1" applyAlignment="1">
      <alignment horizontal="center" vertical="center"/>
      <protection/>
    </xf>
    <xf numFmtId="0" fontId="8" fillId="0" borderId="0" xfId="134" applyFont="1" applyBorder="1" applyAlignment="1" applyProtection="1" quotePrefix="1">
      <alignment horizontal="center" vertical="center"/>
      <protection/>
    </xf>
    <xf numFmtId="2" fontId="6" fillId="0" borderId="0" xfId="134" applyNumberFormat="1" applyFont="1" applyFill="1" applyBorder="1">
      <alignment/>
      <protection/>
    </xf>
    <xf numFmtId="0" fontId="8" fillId="0" borderId="0" xfId="134" applyFont="1" applyBorder="1" applyAlignment="1" applyProtection="1">
      <alignment horizontal="center" vertical="center"/>
      <protection/>
    </xf>
    <xf numFmtId="2" fontId="4" fillId="0" borderId="0" xfId="134" applyNumberFormat="1" applyFont="1" applyFill="1" applyBorder="1">
      <alignment/>
      <protection/>
    </xf>
    <xf numFmtId="2" fontId="46" fillId="0" borderId="0" xfId="134" applyNumberFormat="1" applyFont="1" applyBorder="1" applyAlignment="1">
      <alignment horizontal="right" vertical="center"/>
      <protection/>
    </xf>
    <xf numFmtId="0" fontId="4" fillId="0" borderId="0" xfId="134" applyFont="1" applyBorder="1">
      <alignment/>
      <protection/>
    </xf>
    <xf numFmtId="2" fontId="4" fillId="0" borderId="0" xfId="134" applyNumberFormat="1" applyFont="1" applyBorder="1">
      <alignment/>
      <protection/>
    </xf>
    <xf numFmtId="0" fontId="24" fillId="0" borderId="0" xfId="134" applyFont="1" applyBorder="1" applyAlignment="1">
      <alignment horizontal="center" vertical="center"/>
      <protection/>
    </xf>
    <xf numFmtId="0" fontId="13" fillId="33" borderId="12" xfId="134" applyFont="1" applyFill="1" applyBorder="1" applyAlignment="1">
      <alignment horizontal="center"/>
      <protection/>
    </xf>
    <xf numFmtId="0" fontId="13" fillId="33" borderId="12" xfId="134" applyFont="1" applyFill="1" applyBorder="1" applyAlignment="1" quotePrefix="1">
      <alignment horizontal="center"/>
      <protection/>
    </xf>
    <xf numFmtId="0" fontId="13" fillId="33" borderId="16" xfId="134" applyFont="1" applyFill="1" applyBorder="1" applyAlignment="1">
      <alignment horizontal="center"/>
      <protection/>
    </xf>
    <xf numFmtId="0" fontId="13" fillId="36" borderId="27" xfId="236" applyFont="1" applyFill="1" applyBorder="1" applyAlignment="1">
      <alignment horizontal="center" vertical="center" wrapText="1"/>
      <protection/>
    </xf>
    <xf numFmtId="0" fontId="13" fillId="36" borderId="42" xfId="236" applyFont="1" applyFill="1" applyBorder="1" applyAlignment="1">
      <alignment horizontal="center" vertical="center" wrapText="1"/>
      <protection/>
    </xf>
    <xf numFmtId="0" fontId="2" fillId="0" borderId="49" xfId="199" applyBorder="1">
      <alignment/>
      <protection/>
    </xf>
    <xf numFmtId="169" fontId="8" fillId="0" borderId="80" xfId="199" applyNumberFormat="1" applyFont="1" applyBorder="1" applyAlignment="1">
      <alignment vertical="center"/>
      <protection/>
    </xf>
    <xf numFmtId="169" fontId="8" fillId="0" borderId="81" xfId="199" applyNumberFormat="1" applyFont="1" applyBorder="1" applyAlignment="1">
      <alignment vertical="center"/>
      <protection/>
    </xf>
    <xf numFmtId="169" fontId="13" fillId="0" borderId="64" xfId="134" applyNumberFormat="1" applyFont="1" applyFill="1" applyBorder="1" applyAlignment="1">
      <alignment horizontal="center"/>
      <protection/>
    </xf>
    <xf numFmtId="169" fontId="8" fillId="0" borderId="57" xfId="134" applyNumberFormat="1" applyFont="1" applyFill="1" applyBorder="1" applyAlignment="1">
      <alignment horizontal="center"/>
      <protection/>
    </xf>
    <xf numFmtId="164" fontId="8" fillId="0" borderId="57" xfId="243" applyNumberFormat="1" applyFont="1" applyFill="1" applyBorder="1" applyAlignment="1" applyProtection="1">
      <alignment horizontal="left"/>
      <protection/>
    </xf>
    <xf numFmtId="0" fontId="13" fillId="36" borderId="57" xfId="134" applyFont="1" applyFill="1" applyBorder="1" applyAlignment="1">
      <alignment horizontal="center" vertical="center" wrapText="1"/>
      <protection/>
    </xf>
    <xf numFmtId="164" fontId="13" fillId="36" borderId="42" xfId="243" applyNumberFormat="1" applyFont="1" applyFill="1" applyBorder="1" applyAlignment="1" applyProtection="1">
      <alignment horizontal="center" vertical="center" wrapText="1"/>
      <protection/>
    </xf>
    <xf numFmtId="164" fontId="13" fillId="36" borderId="49" xfId="243" applyNumberFormat="1" applyFont="1" applyFill="1" applyBorder="1" applyAlignment="1" applyProtection="1">
      <alignment horizontal="center" vertical="center" wrapText="1"/>
      <protection/>
    </xf>
    <xf numFmtId="164" fontId="13" fillId="36" borderId="27" xfId="243" applyNumberFormat="1" applyFont="1" applyFill="1" applyBorder="1" applyAlignment="1" applyProtection="1">
      <alignment horizontal="center" vertical="center" wrapText="1"/>
      <protection/>
    </xf>
    <xf numFmtId="164" fontId="13" fillId="36" borderId="57" xfId="243" applyNumberFormat="1" applyFont="1" applyFill="1" applyBorder="1" applyAlignment="1" applyProtection="1">
      <alignment horizontal="center" vertical="center" wrapText="1"/>
      <protection/>
    </xf>
    <xf numFmtId="0" fontId="2" fillId="0" borderId="60" xfId="134" applyFont="1" applyBorder="1">
      <alignment/>
      <protection/>
    </xf>
    <xf numFmtId="0" fontId="2" fillId="0" borderId="0" xfId="134" applyFont="1" applyBorder="1">
      <alignment/>
      <protection/>
    </xf>
    <xf numFmtId="0" fontId="2" fillId="0" borderId="31" xfId="134" applyFont="1" applyBorder="1">
      <alignment/>
      <protection/>
    </xf>
    <xf numFmtId="164" fontId="8" fillId="0" borderId="31" xfId="243" applyNumberFormat="1" applyFont="1" applyBorder="1">
      <alignment/>
      <protection/>
    </xf>
    <xf numFmtId="0" fontId="8" fillId="0" borderId="40" xfId="195" applyFont="1" applyFill="1" applyBorder="1" applyAlignment="1">
      <alignment horizontal="right"/>
      <protection/>
    </xf>
    <xf numFmtId="2" fontId="8" fillId="0" borderId="30" xfId="195" applyNumberFormat="1" applyFont="1" applyFill="1" applyBorder="1" applyAlignment="1">
      <alignment horizontal="right"/>
      <protection/>
    </xf>
    <xf numFmtId="0" fontId="8" fillId="0" borderId="30" xfId="195" applyFont="1" applyFill="1" applyBorder="1" applyAlignment="1">
      <alignment horizontal="right"/>
      <protection/>
    </xf>
    <xf numFmtId="2" fontId="8" fillId="0" borderId="30" xfId="195" applyNumberFormat="1" applyFont="1" applyFill="1" applyBorder="1" applyAlignment="1">
      <alignment horizontal="center"/>
      <protection/>
    </xf>
    <xf numFmtId="0" fontId="8" fillId="0" borderId="30" xfId="195" applyFont="1" applyFill="1" applyBorder="1" applyAlignment="1">
      <alignment horizontal="center"/>
      <protection/>
    </xf>
    <xf numFmtId="2" fontId="8" fillId="0" borderId="32" xfId="195" applyNumberFormat="1" applyFont="1" applyFill="1" applyBorder="1" applyAlignment="1">
      <alignment horizontal="center"/>
      <protection/>
    </xf>
    <xf numFmtId="2" fontId="13" fillId="0" borderId="39" xfId="195" applyNumberFormat="1" applyFont="1" applyFill="1" applyBorder="1" applyAlignment="1">
      <alignment horizontal="center"/>
      <protection/>
    </xf>
    <xf numFmtId="0" fontId="8" fillId="0" borderId="12" xfId="195" applyFont="1" applyFill="1" applyBorder="1" applyAlignment="1">
      <alignment horizontal="right"/>
      <protection/>
    </xf>
    <xf numFmtId="2" fontId="8" fillId="0" borderId="18" xfId="195" applyNumberFormat="1" applyFont="1" applyFill="1" applyBorder="1" applyAlignment="1">
      <alignment horizontal="right"/>
      <protection/>
    </xf>
    <xf numFmtId="0" fontId="8" fillId="0" borderId="18" xfId="195" applyFont="1" applyFill="1" applyBorder="1" applyAlignment="1" quotePrefix="1">
      <alignment horizontal="right"/>
      <protection/>
    </xf>
    <xf numFmtId="2" fontId="8" fillId="0" borderId="25" xfId="195" applyNumberFormat="1" applyFont="1" applyFill="1" applyBorder="1" applyAlignment="1">
      <alignment horizontal="right"/>
      <protection/>
    </xf>
    <xf numFmtId="2" fontId="13" fillId="0" borderId="38" xfId="195" applyNumberFormat="1" applyFont="1" applyFill="1" applyBorder="1" applyAlignment="1">
      <alignment horizontal="right"/>
      <protection/>
    </xf>
    <xf numFmtId="39" fontId="13" fillId="36" borderId="42" xfId="235" applyNumberFormat="1" applyFont="1" applyFill="1" applyBorder="1" applyAlignment="1">
      <alignment horizontal="center"/>
      <protection/>
    </xf>
    <xf numFmtId="0" fontId="3" fillId="0" borderId="20" xfId="186" applyFont="1" applyBorder="1" applyAlignment="1">
      <alignment horizontal="center"/>
      <protection/>
    </xf>
    <xf numFmtId="0" fontId="3" fillId="0" borderId="0" xfId="186" applyFont="1" applyBorder="1" applyAlignment="1">
      <alignment horizontal="center"/>
      <protection/>
    </xf>
    <xf numFmtId="0" fontId="5" fillId="0" borderId="20" xfId="186" applyFont="1" applyBorder="1" applyAlignment="1">
      <alignment horizontal="center"/>
      <protection/>
    </xf>
    <xf numFmtId="0" fontId="5" fillId="0" borderId="0" xfId="186" applyFont="1" applyBorder="1" applyAlignment="1">
      <alignment horizontal="center"/>
      <protection/>
    </xf>
    <xf numFmtId="0" fontId="89" fillId="0" borderId="59" xfId="146" applyFont="1" applyBorder="1" applyAlignment="1">
      <alignment horizontal="center"/>
      <protection/>
    </xf>
    <xf numFmtId="0" fontId="89" fillId="0" borderId="58" xfId="146" applyFont="1" applyBorder="1" applyAlignment="1">
      <alignment horizontal="center"/>
      <protection/>
    </xf>
    <xf numFmtId="0" fontId="89" fillId="0" borderId="49" xfId="146" applyFont="1" applyBorder="1" applyAlignment="1">
      <alignment horizontal="center"/>
      <protection/>
    </xf>
    <xf numFmtId="0" fontId="13" fillId="0" borderId="0" xfId="134" applyFont="1" applyBorder="1" applyAlignment="1">
      <alignment horizontal="center" vertical="center"/>
      <protection/>
    </xf>
    <xf numFmtId="0" fontId="94" fillId="0" borderId="0" xfId="146" applyFont="1" applyBorder="1" applyAlignment="1">
      <alignment horizontal="center"/>
      <protection/>
    </xf>
    <xf numFmtId="0" fontId="91" fillId="0" borderId="0" xfId="146" applyFont="1" applyBorder="1" applyAlignment="1">
      <alignment horizontal="center"/>
      <protection/>
    </xf>
    <xf numFmtId="0" fontId="13" fillId="0" borderId="0" xfId="247" applyFont="1" applyAlignment="1">
      <alignment horizontal="center"/>
      <protection/>
    </xf>
    <xf numFmtId="0" fontId="91" fillId="36" borderId="12" xfId="146" applyFont="1" applyFill="1" applyBorder="1" applyAlignment="1">
      <alignment horizontal="center" vertical="center" wrapText="1"/>
      <protection/>
    </xf>
    <xf numFmtId="0" fontId="91" fillId="36" borderId="25" xfId="146" applyFont="1" applyFill="1" applyBorder="1" applyAlignment="1">
      <alignment horizontal="center" vertical="center" wrapText="1"/>
      <protection/>
    </xf>
    <xf numFmtId="0" fontId="91" fillId="36" borderId="27" xfId="0" applyFont="1" applyFill="1" applyBorder="1" applyAlignment="1">
      <alignment horizontal="center" wrapText="1"/>
    </xf>
    <xf numFmtId="0" fontId="91" fillId="0" borderId="59" xfId="146" applyFont="1" applyBorder="1" applyAlignment="1">
      <alignment horizontal="center"/>
      <protection/>
    </xf>
    <xf numFmtId="0" fontId="91" fillId="0" borderId="58" xfId="146" applyFont="1" applyBorder="1" applyAlignment="1">
      <alignment horizontal="center"/>
      <protection/>
    </xf>
    <xf numFmtId="0" fontId="91" fillId="0" borderId="49" xfId="146" applyFont="1" applyBorder="1" applyAlignment="1">
      <alignment horizontal="center"/>
      <protection/>
    </xf>
    <xf numFmtId="0" fontId="91" fillId="36" borderId="59" xfId="146" applyFont="1" applyFill="1" applyBorder="1" applyAlignment="1">
      <alignment horizontal="center" vertical="center"/>
      <protection/>
    </xf>
    <xf numFmtId="0" fontId="91" fillId="36" borderId="58" xfId="146" applyFont="1" applyFill="1" applyBorder="1" applyAlignment="1">
      <alignment horizontal="center" vertical="center"/>
      <protection/>
    </xf>
    <xf numFmtId="0" fontId="91" fillId="36" borderId="49" xfId="146" applyFont="1" applyFill="1" applyBorder="1" applyAlignment="1">
      <alignment horizontal="center" vertical="center"/>
      <protection/>
    </xf>
    <xf numFmtId="169" fontId="89" fillId="0" borderId="59" xfId="146" applyNumberFormat="1" applyFont="1" applyBorder="1" applyAlignment="1">
      <alignment horizontal="center"/>
      <protection/>
    </xf>
    <xf numFmtId="169" fontId="89" fillId="0" borderId="58" xfId="146" applyNumberFormat="1" applyFont="1" applyBorder="1" applyAlignment="1">
      <alignment horizontal="center"/>
      <protection/>
    </xf>
    <xf numFmtId="169" fontId="89" fillId="0" borderId="49" xfId="146" applyNumberFormat="1" applyFont="1" applyBorder="1" applyAlignment="1">
      <alignment horizontal="center"/>
      <protection/>
    </xf>
    <xf numFmtId="164" fontId="13" fillId="0" borderId="0" xfId="245" applyNumberFormat="1" applyFont="1" applyAlignment="1">
      <alignment horizontal="center"/>
      <protection/>
    </xf>
    <xf numFmtId="164" fontId="6" fillId="0" borderId="0" xfId="245" applyNumberFormat="1" applyFont="1" applyAlignment="1" applyProtection="1">
      <alignment horizontal="center"/>
      <protection/>
    </xf>
    <xf numFmtId="164" fontId="13" fillId="0" borderId="0" xfId="245" applyNumberFormat="1" applyFont="1" applyAlignment="1" applyProtection="1">
      <alignment horizontal="center"/>
      <protection/>
    </xf>
    <xf numFmtId="164" fontId="13" fillId="0" borderId="0" xfId="245" applyNumberFormat="1" applyFont="1" applyBorder="1" applyAlignment="1" quotePrefix="1">
      <alignment horizontal="center"/>
      <protection/>
    </xf>
    <xf numFmtId="164" fontId="13" fillId="36" borderId="51" xfId="245" applyNumberFormat="1" applyFont="1" applyFill="1" applyBorder="1" applyAlignment="1" applyProtection="1">
      <alignment horizontal="center" vertical="center"/>
      <protection/>
    </xf>
    <xf numFmtId="164" fontId="13" fillId="36" borderId="26" xfId="245" applyNumberFormat="1" applyFont="1" applyFill="1" applyBorder="1" applyAlignment="1">
      <alignment horizontal="center" vertical="center"/>
      <protection/>
    </xf>
    <xf numFmtId="164" fontId="13" fillId="34" borderId="73" xfId="245" applyNumberFormat="1" applyFont="1" applyFill="1" applyBorder="1" applyAlignment="1" applyProtection="1">
      <alignment horizontal="center" vertical="center"/>
      <protection/>
    </xf>
    <xf numFmtId="164" fontId="13" fillId="34" borderId="99" xfId="245" applyNumberFormat="1" applyFont="1" applyFill="1" applyBorder="1" applyAlignment="1" applyProtection="1">
      <alignment horizontal="center" vertical="center"/>
      <protection/>
    </xf>
    <xf numFmtId="164" fontId="13" fillId="34" borderId="100" xfId="245" applyNumberFormat="1" applyFont="1" applyFill="1" applyBorder="1" applyAlignment="1" applyProtection="1">
      <alignment horizontal="center" vertical="center"/>
      <protection/>
    </xf>
    <xf numFmtId="164" fontId="13" fillId="34" borderId="101" xfId="245" applyNumberFormat="1" applyFont="1" applyFill="1" applyBorder="1" applyAlignment="1" applyProtection="1">
      <alignment horizontal="center" vertical="center"/>
      <protection/>
    </xf>
    <xf numFmtId="164" fontId="13" fillId="0" borderId="0" xfId="244" applyNumberFormat="1" applyFont="1" applyAlignment="1">
      <alignment horizontal="center"/>
      <protection/>
    </xf>
    <xf numFmtId="164" fontId="6" fillId="0" borderId="0" xfId="244" applyNumberFormat="1" applyFont="1" applyAlignment="1" applyProtection="1">
      <alignment horizontal="center"/>
      <protection/>
    </xf>
    <xf numFmtId="164" fontId="13" fillId="0" borderId="0" xfId="244" applyNumberFormat="1" applyFont="1" applyBorder="1" applyAlignment="1" quotePrefix="1">
      <alignment horizontal="center"/>
      <protection/>
    </xf>
    <xf numFmtId="164" fontId="13" fillId="34" borderId="27" xfId="244" applyNumberFormat="1" applyFont="1" applyFill="1" applyBorder="1" applyAlignment="1" applyProtection="1">
      <alignment horizontal="center" vertical="center"/>
      <protection/>
    </xf>
    <xf numFmtId="164" fontId="13" fillId="34" borderId="58" xfId="244" applyNumberFormat="1" applyFont="1" applyFill="1" applyBorder="1" applyAlignment="1" applyProtection="1" quotePrefix="1">
      <alignment horizontal="center" vertical="center"/>
      <protection/>
    </xf>
    <xf numFmtId="164" fontId="13" fillId="34" borderId="49" xfId="244" applyNumberFormat="1" applyFont="1" applyFill="1" applyBorder="1" applyAlignment="1" applyProtection="1" quotePrefix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95" fillId="0" borderId="97" xfId="0" applyFont="1" applyBorder="1" applyAlignment="1">
      <alignment/>
    </xf>
    <xf numFmtId="0" fontId="95" fillId="0" borderId="100" xfId="0" applyFont="1" applyBorder="1" applyAlignment="1">
      <alignment/>
    </xf>
    <xf numFmtId="0" fontId="13" fillId="0" borderId="99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102" xfId="0" applyFont="1" applyBorder="1" applyAlignment="1">
      <alignment horizontal="center" vertical="center"/>
    </xf>
    <xf numFmtId="164" fontId="13" fillId="0" borderId="0" xfId="249" applyNumberFormat="1" applyFont="1" applyAlignment="1">
      <alignment horizontal="center"/>
      <protection/>
    </xf>
    <xf numFmtId="164" fontId="6" fillId="0" borderId="0" xfId="249" applyNumberFormat="1" applyFont="1" applyAlignment="1" applyProtection="1">
      <alignment horizontal="center"/>
      <protection/>
    </xf>
    <xf numFmtId="164" fontId="13" fillId="0" borderId="0" xfId="249" applyNumberFormat="1" applyFont="1" applyAlignment="1" applyProtection="1">
      <alignment horizontal="center"/>
      <protection/>
    </xf>
    <xf numFmtId="164" fontId="13" fillId="0" borderId="0" xfId="249" applyNumberFormat="1" applyFont="1" applyBorder="1" applyAlignment="1">
      <alignment horizontal="center"/>
      <protection/>
    </xf>
    <xf numFmtId="164" fontId="13" fillId="0" borderId="0" xfId="249" applyNumberFormat="1" applyFont="1" applyBorder="1" applyAlignment="1" quotePrefix="1">
      <alignment horizontal="center"/>
      <protection/>
    </xf>
    <xf numFmtId="164" fontId="24" fillId="34" borderId="51" xfId="246" applyNumberFormat="1" applyFont="1" applyFill="1" applyBorder="1" applyAlignment="1" applyProtection="1">
      <alignment horizontal="center" vertical="center"/>
      <protection/>
    </xf>
    <xf numFmtId="164" fontId="24" fillId="34" borderId="26" xfId="246" applyNumberFormat="1" applyFont="1" applyFill="1" applyBorder="1" applyAlignment="1">
      <alignment horizontal="center" vertical="center"/>
      <protection/>
    </xf>
    <xf numFmtId="164" fontId="24" fillId="34" borderId="73" xfId="246" applyNumberFormat="1" applyFont="1" applyFill="1" applyBorder="1" applyAlignment="1" applyProtection="1">
      <alignment horizontal="center" vertical="center"/>
      <protection/>
    </xf>
    <xf numFmtId="164" fontId="24" fillId="34" borderId="73" xfId="246" applyNumberFormat="1" applyFont="1" applyFill="1" applyBorder="1" applyAlignment="1" applyProtection="1" quotePrefix="1">
      <alignment horizontal="center" vertical="center"/>
      <protection/>
    </xf>
    <xf numFmtId="164" fontId="24" fillId="34" borderId="100" xfId="246" applyNumberFormat="1" applyFont="1" applyFill="1" applyBorder="1" applyAlignment="1" applyProtection="1" quotePrefix="1">
      <alignment horizontal="center" vertical="center"/>
      <protection/>
    </xf>
    <xf numFmtId="164" fontId="24" fillId="34" borderId="101" xfId="246" applyNumberFormat="1" applyFont="1" applyFill="1" applyBorder="1" applyAlignment="1" applyProtection="1">
      <alignment horizontal="center" vertical="center"/>
      <protection/>
    </xf>
    <xf numFmtId="0" fontId="13" fillId="0" borderId="51" xfId="247" applyFont="1" applyBorder="1" applyAlignment="1">
      <alignment horizontal="center" vertical="center"/>
      <protection/>
    </xf>
    <xf numFmtId="0" fontId="13" fillId="0" borderId="29" xfId="247" applyFont="1" applyBorder="1" applyAlignment="1">
      <alignment horizontal="center" vertical="center"/>
      <protection/>
    </xf>
    <xf numFmtId="0" fontId="13" fillId="0" borderId="26" xfId="247" applyFont="1" applyBorder="1" applyAlignment="1">
      <alignment horizontal="center" vertical="center"/>
      <protection/>
    </xf>
    <xf numFmtId="0" fontId="13" fillId="0" borderId="75" xfId="247" applyFont="1" applyBorder="1" applyAlignment="1">
      <alignment horizontal="center" vertical="center"/>
      <protection/>
    </xf>
    <xf numFmtId="0" fontId="13" fillId="0" borderId="25" xfId="247" applyFont="1" applyBorder="1" applyAlignment="1">
      <alignment horizontal="center" vertical="center"/>
      <protection/>
    </xf>
    <xf numFmtId="0" fontId="13" fillId="0" borderId="76" xfId="0" applyFont="1" applyBorder="1" applyAlignment="1" applyProtection="1" quotePrefix="1">
      <alignment horizontal="center" vertical="center"/>
      <protection/>
    </xf>
    <xf numFmtId="0" fontId="13" fillId="0" borderId="53" xfId="0" applyFont="1" applyBorder="1" applyAlignment="1" applyProtection="1" quotePrefix="1">
      <alignment horizontal="center" vertical="center"/>
      <protection/>
    </xf>
    <xf numFmtId="0" fontId="13" fillId="0" borderId="52" xfId="0" applyFont="1" applyBorder="1" applyAlignment="1" applyProtection="1" quotePrefix="1">
      <alignment horizontal="center" vertical="center"/>
      <protection/>
    </xf>
    <xf numFmtId="0" fontId="13" fillId="0" borderId="99" xfId="247" applyFont="1" applyBorder="1" applyAlignment="1">
      <alignment horizontal="center" vertical="center"/>
      <protection/>
    </xf>
    <xf numFmtId="0" fontId="13" fillId="0" borderId="97" xfId="247" applyFont="1" applyBorder="1" applyAlignment="1">
      <alignment horizontal="center" vertical="center"/>
      <protection/>
    </xf>
    <xf numFmtId="0" fontId="13" fillId="0" borderId="102" xfId="247" applyFont="1" applyBorder="1" applyAlignment="1">
      <alignment horizontal="center" vertical="center"/>
      <protection/>
    </xf>
    <xf numFmtId="169" fontId="13" fillId="0" borderId="12" xfId="247" applyNumberFormat="1" applyFont="1" applyBorder="1" applyAlignment="1">
      <alignment horizontal="center" vertical="center"/>
      <protection/>
    </xf>
    <xf numFmtId="0" fontId="13" fillId="0" borderId="50" xfId="247" applyFont="1" applyBorder="1" applyAlignment="1">
      <alignment horizontal="center" vertical="center"/>
      <protection/>
    </xf>
    <xf numFmtId="0" fontId="6" fillId="0" borderId="0" xfId="247" applyFont="1" applyAlignment="1">
      <alignment horizontal="center"/>
      <protection/>
    </xf>
    <xf numFmtId="169" fontId="13" fillId="0" borderId="40" xfId="247" applyNumberFormat="1" applyFont="1" applyBorder="1" applyAlignment="1">
      <alignment horizontal="center" vertical="center"/>
      <protection/>
    </xf>
    <xf numFmtId="0" fontId="13" fillId="0" borderId="32" xfId="247" applyFont="1" applyBorder="1" applyAlignment="1">
      <alignment horizontal="center" vertical="center"/>
      <protection/>
    </xf>
    <xf numFmtId="0" fontId="13" fillId="0" borderId="61" xfId="247" applyFont="1" applyBorder="1" applyAlignment="1">
      <alignment horizontal="center" vertical="center"/>
      <protection/>
    </xf>
    <xf numFmtId="0" fontId="13" fillId="36" borderId="73" xfId="250" applyFont="1" applyFill="1" applyBorder="1" applyAlignment="1" applyProtection="1">
      <alignment horizontal="center" vertical="center"/>
      <protection/>
    </xf>
    <xf numFmtId="0" fontId="13" fillId="36" borderId="73" xfId="250" applyFont="1" applyFill="1" applyBorder="1" applyAlignment="1" applyProtection="1">
      <alignment horizontal="center"/>
      <protection/>
    </xf>
    <xf numFmtId="0" fontId="13" fillId="36" borderId="101" xfId="250" applyFont="1" applyFill="1" applyBorder="1" applyAlignment="1" applyProtection="1">
      <alignment horizontal="center"/>
      <protection/>
    </xf>
    <xf numFmtId="168" fontId="13" fillId="0" borderId="59" xfId="250" applyNumberFormat="1" applyFont="1" applyFill="1" applyBorder="1" applyAlignment="1" applyProtection="1" quotePrefix="1">
      <alignment horizontal="left"/>
      <protection/>
    </xf>
    <xf numFmtId="168" fontId="13" fillId="0" borderId="58" xfId="250" applyNumberFormat="1" applyFont="1" applyFill="1" applyBorder="1" applyAlignment="1" applyProtection="1" quotePrefix="1">
      <alignment horizontal="left"/>
      <protection/>
    </xf>
    <xf numFmtId="168" fontId="13" fillId="0" borderId="49" xfId="250" applyNumberFormat="1" applyFont="1" applyFill="1" applyBorder="1" applyAlignment="1" applyProtection="1" quotePrefix="1">
      <alignment horizontal="left"/>
      <protection/>
    </xf>
    <xf numFmtId="168" fontId="13" fillId="0" borderId="27" xfId="250" applyNumberFormat="1" applyFont="1" applyFill="1" applyBorder="1" applyAlignment="1" applyProtection="1" quotePrefix="1">
      <alignment horizontal="left"/>
      <protection/>
    </xf>
    <xf numFmtId="0" fontId="13" fillId="0" borderId="0" xfId="250" applyFont="1" applyFill="1" applyAlignment="1">
      <alignment horizontal="center"/>
      <protection/>
    </xf>
    <xf numFmtId="0" fontId="6" fillId="0" borderId="0" xfId="250" applyFont="1" applyFill="1" applyAlignment="1">
      <alignment horizontal="center"/>
      <protection/>
    </xf>
    <xf numFmtId="4" fontId="13" fillId="0" borderId="0" xfId="250" applyNumberFormat="1" applyFont="1" applyFill="1" applyAlignment="1">
      <alignment horizontal="center"/>
      <protection/>
    </xf>
    <xf numFmtId="0" fontId="8" fillId="36" borderId="90" xfId="250" applyFont="1" applyFill="1" applyBorder="1" applyAlignment="1">
      <alignment horizontal="center" vertical="center"/>
      <protection/>
    </xf>
    <xf numFmtId="0" fontId="8" fillId="36" borderId="57" xfId="250" applyFont="1" applyFill="1" applyBorder="1" applyAlignment="1">
      <alignment horizontal="center" vertical="center"/>
      <protection/>
    </xf>
    <xf numFmtId="49" fontId="13" fillId="36" borderId="73" xfId="252" applyNumberFormat="1" applyFont="1" applyFill="1" applyBorder="1" applyAlignment="1">
      <alignment horizontal="center"/>
      <protection/>
    </xf>
    <xf numFmtId="0" fontId="13" fillId="0" borderId="20" xfId="134" applyFont="1" applyBorder="1" applyAlignment="1">
      <alignment horizontal="center"/>
      <protection/>
    </xf>
    <xf numFmtId="0" fontId="8" fillId="0" borderId="18" xfId="134" applyFont="1" applyBorder="1" applyAlignment="1">
      <alignment horizontal="center"/>
      <protection/>
    </xf>
    <xf numFmtId="0" fontId="8" fillId="0" borderId="19" xfId="134" applyFont="1" applyBorder="1" applyAlignment="1">
      <alignment horizontal="center"/>
      <protection/>
    </xf>
    <xf numFmtId="168" fontId="6" fillId="0" borderId="20" xfId="253" applyNumberFormat="1" applyFont="1" applyBorder="1" applyAlignment="1" applyProtection="1">
      <alignment horizontal="center"/>
      <protection/>
    </xf>
    <xf numFmtId="168" fontId="6" fillId="0" borderId="18" xfId="253" applyNumberFormat="1" applyFont="1" applyBorder="1" applyAlignment="1" applyProtection="1">
      <alignment horizontal="center"/>
      <protection/>
    </xf>
    <xf numFmtId="168" fontId="6" fillId="0" borderId="19" xfId="253" applyNumberFormat="1" applyFont="1" applyBorder="1" applyAlignment="1" applyProtection="1">
      <alignment horizontal="center"/>
      <protection/>
    </xf>
    <xf numFmtId="168" fontId="14" fillId="0" borderId="62" xfId="253" applyNumberFormat="1" applyFont="1" applyBorder="1" applyAlignment="1" applyProtection="1">
      <alignment horizontal="right"/>
      <protection/>
    </xf>
    <xf numFmtId="168" fontId="14" fillId="0" borderId="38" xfId="253" applyNumberFormat="1" applyFont="1" applyBorder="1" applyAlignment="1" applyProtection="1">
      <alignment horizontal="right"/>
      <protection/>
    </xf>
    <xf numFmtId="168" fontId="14" fillId="0" borderId="46" xfId="253" applyNumberFormat="1" applyFont="1" applyBorder="1" applyAlignment="1" applyProtection="1">
      <alignment horizontal="right"/>
      <protection/>
    </xf>
    <xf numFmtId="168" fontId="24" fillId="34" borderId="73" xfId="253" applyNumberFormat="1" applyFont="1" applyFill="1" applyBorder="1" applyAlignment="1" applyProtection="1">
      <alignment horizontal="center" wrapText="1"/>
      <protection hidden="1"/>
    </xf>
    <xf numFmtId="168" fontId="24" fillId="34" borderId="73" xfId="253" applyNumberFormat="1" applyFont="1" applyFill="1" applyBorder="1" applyAlignment="1">
      <alignment horizontal="center"/>
      <protection/>
    </xf>
    <xf numFmtId="168" fontId="24" fillId="34" borderId="101" xfId="253" applyNumberFormat="1" applyFont="1" applyFill="1" applyBorder="1" applyAlignment="1">
      <alignment horizontal="center"/>
      <protection/>
    </xf>
    <xf numFmtId="168" fontId="6" fillId="0" borderId="20" xfId="254" applyNumberFormat="1" applyFont="1" applyBorder="1" applyAlignment="1" applyProtection="1">
      <alignment horizontal="center"/>
      <protection/>
    </xf>
    <xf numFmtId="168" fontId="6" fillId="0" borderId="18" xfId="254" applyNumberFormat="1" applyFont="1" applyBorder="1" applyAlignment="1" applyProtection="1">
      <alignment horizontal="center"/>
      <protection/>
    </xf>
    <xf numFmtId="168" fontId="6" fillId="0" borderId="19" xfId="254" applyNumberFormat="1" applyFont="1" applyBorder="1" applyAlignment="1" applyProtection="1">
      <alignment horizontal="center"/>
      <protection/>
    </xf>
    <xf numFmtId="168" fontId="14" fillId="0" borderId="62" xfId="254" applyNumberFormat="1" applyFont="1" applyBorder="1" applyAlignment="1" applyProtection="1">
      <alignment horizontal="right"/>
      <protection/>
    </xf>
    <xf numFmtId="168" fontId="14" fillId="0" borderId="38" xfId="254" applyNumberFormat="1" applyFont="1" applyBorder="1" applyAlignment="1" applyProtection="1">
      <alignment horizontal="right"/>
      <protection/>
    </xf>
    <xf numFmtId="168" fontId="14" fillId="0" borderId="46" xfId="254" applyNumberFormat="1" applyFont="1" applyBorder="1" applyAlignment="1" applyProtection="1">
      <alignment horizontal="right"/>
      <protection/>
    </xf>
    <xf numFmtId="168" fontId="24" fillId="34" borderId="73" xfId="254" applyNumberFormat="1" applyFont="1" applyFill="1" applyBorder="1" applyAlignment="1" applyProtection="1">
      <alignment horizontal="center" wrapText="1"/>
      <protection hidden="1"/>
    </xf>
    <xf numFmtId="168" fontId="24" fillId="34" borderId="99" xfId="254" applyNumberFormat="1" applyFont="1" applyFill="1" applyBorder="1" applyAlignment="1">
      <alignment horizontal="center"/>
      <protection/>
    </xf>
    <xf numFmtId="168" fontId="24" fillId="34" borderId="102" xfId="254" applyNumberFormat="1" applyFont="1" applyFill="1" applyBorder="1" applyAlignment="1">
      <alignment horizontal="center"/>
      <protection/>
    </xf>
    <xf numFmtId="0" fontId="13" fillId="0" borderId="0" xfId="134" applyFont="1" applyAlignment="1">
      <alignment horizontal="center"/>
      <protection/>
    </xf>
    <xf numFmtId="168" fontId="6" fillId="0" borderId="0" xfId="257" applyNumberFormat="1" applyFont="1" applyAlignment="1" applyProtection="1">
      <alignment horizontal="center"/>
      <protection/>
    </xf>
    <xf numFmtId="168" fontId="15" fillId="0" borderId="0" xfId="257" applyNumberFormat="1" applyFont="1" applyAlignment="1" applyProtection="1">
      <alignment horizontal="right"/>
      <protection/>
    </xf>
    <xf numFmtId="168" fontId="24" fillId="34" borderId="73" xfId="257" applyNumberFormat="1" applyFont="1" applyFill="1" applyBorder="1" applyAlignment="1" applyProtection="1">
      <alignment horizontal="center" wrapText="1"/>
      <protection hidden="1"/>
    </xf>
    <xf numFmtId="168" fontId="13" fillId="34" borderId="99" xfId="257" applyNumberFormat="1" applyFont="1" applyFill="1" applyBorder="1" applyAlignment="1">
      <alignment horizontal="center"/>
      <protection/>
    </xf>
    <xf numFmtId="168" fontId="13" fillId="34" borderId="102" xfId="257" applyNumberFormat="1" applyFont="1" applyFill="1" applyBorder="1" applyAlignment="1">
      <alignment horizontal="center"/>
      <protection/>
    </xf>
    <xf numFmtId="168" fontId="6" fillId="0" borderId="0" xfId="258" applyNumberFormat="1" applyFont="1" applyAlignment="1" applyProtection="1">
      <alignment horizontal="center"/>
      <protection/>
    </xf>
    <xf numFmtId="168" fontId="15" fillId="0" borderId="0" xfId="258" applyNumberFormat="1" applyFont="1" applyAlignment="1" applyProtection="1">
      <alignment horizontal="right"/>
      <protection/>
    </xf>
    <xf numFmtId="168" fontId="24" fillId="34" borderId="73" xfId="258" applyNumberFormat="1" applyFont="1" applyFill="1" applyBorder="1" applyAlignment="1" applyProtection="1">
      <alignment horizontal="center" wrapText="1"/>
      <protection hidden="1"/>
    </xf>
    <xf numFmtId="168" fontId="13" fillId="34" borderId="100" xfId="258" applyNumberFormat="1" applyFont="1" applyFill="1" applyBorder="1" applyAlignment="1">
      <alignment horizontal="center"/>
      <protection/>
    </xf>
    <xf numFmtId="168" fontId="13" fillId="34" borderId="101" xfId="258" applyNumberFormat="1" applyFont="1" applyFill="1" applyBorder="1" applyAlignment="1">
      <alignment horizontal="center"/>
      <protection/>
    </xf>
    <xf numFmtId="168" fontId="6" fillId="0" borderId="0" xfId="259" applyNumberFormat="1" applyFont="1" applyAlignment="1" applyProtection="1">
      <alignment horizontal="center"/>
      <protection/>
    </xf>
    <xf numFmtId="168" fontId="15" fillId="0" borderId="0" xfId="259" applyNumberFormat="1" applyFont="1" applyAlignment="1" applyProtection="1">
      <alignment horizontal="right"/>
      <protection/>
    </xf>
    <xf numFmtId="168" fontId="24" fillId="34" borderId="73" xfId="259" applyNumberFormat="1" applyFont="1" applyFill="1" applyBorder="1" applyAlignment="1" applyProtection="1">
      <alignment horizontal="center" wrapText="1"/>
      <protection hidden="1"/>
    </xf>
    <xf numFmtId="168" fontId="13" fillId="34" borderId="99" xfId="259" applyNumberFormat="1" applyFont="1" applyFill="1" applyBorder="1" applyAlignment="1">
      <alignment horizontal="center"/>
      <protection/>
    </xf>
    <xf numFmtId="168" fontId="13" fillId="34" borderId="102" xfId="259" applyNumberFormat="1" applyFont="1" applyFill="1" applyBorder="1" applyAlignment="1">
      <alignment horizontal="center"/>
      <protection/>
    </xf>
    <xf numFmtId="168" fontId="6" fillId="0" borderId="0" xfId="260" applyNumberFormat="1" applyFont="1" applyAlignment="1" applyProtection="1">
      <alignment horizontal="center"/>
      <protection/>
    </xf>
    <xf numFmtId="168" fontId="14" fillId="0" borderId="0" xfId="260" applyNumberFormat="1" applyFont="1" applyAlignment="1" applyProtection="1">
      <alignment horizontal="right"/>
      <protection/>
    </xf>
    <xf numFmtId="168" fontId="24" fillId="34" borderId="73" xfId="260" applyNumberFormat="1" applyFont="1" applyFill="1" applyBorder="1" applyAlignment="1" applyProtection="1">
      <alignment horizontal="center" wrapText="1"/>
      <protection hidden="1"/>
    </xf>
    <xf numFmtId="168" fontId="13" fillId="34" borderId="99" xfId="260" applyNumberFormat="1" applyFont="1" applyFill="1" applyBorder="1" applyAlignment="1">
      <alignment horizontal="center"/>
      <protection/>
    </xf>
    <xf numFmtId="168" fontId="13" fillId="34" borderId="102" xfId="260" applyNumberFormat="1" applyFont="1" applyFill="1" applyBorder="1" applyAlignment="1">
      <alignment horizontal="center"/>
      <protection/>
    </xf>
    <xf numFmtId="168" fontId="42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8" fontId="8" fillId="0" borderId="0" xfId="0" applyNumberFormat="1" applyFont="1" applyBorder="1" applyAlignment="1">
      <alignment horizontal="right"/>
    </xf>
    <xf numFmtId="1" fontId="13" fillId="33" borderId="51" xfId="150" applyNumberFormat="1" applyFont="1" applyFill="1" applyBorder="1" applyAlignment="1" applyProtection="1" quotePrefix="1">
      <alignment horizontal="center" vertical="center"/>
      <protection/>
    </xf>
    <xf numFmtId="1" fontId="13" fillId="33" borderId="26" xfId="150" applyNumberFormat="1" applyFont="1" applyFill="1" applyBorder="1" applyAlignment="1" applyProtection="1" quotePrefix="1">
      <alignment horizontal="center" vertical="center"/>
      <protection/>
    </xf>
    <xf numFmtId="1" fontId="13" fillId="33" borderId="99" xfId="150" applyNumberFormat="1" applyFont="1" applyFill="1" applyBorder="1" applyAlignment="1" applyProtection="1" quotePrefix="1">
      <alignment horizontal="center" vertical="center"/>
      <protection/>
    </xf>
    <xf numFmtId="1" fontId="13" fillId="33" borderId="100" xfId="150" applyNumberFormat="1" applyFont="1" applyFill="1" applyBorder="1" applyAlignment="1" applyProtection="1" quotePrefix="1">
      <alignment horizontal="center" vertical="center"/>
      <protection/>
    </xf>
    <xf numFmtId="1" fontId="13" fillId="33" borderId="75" xfId="150" applyNumberFormat="1" applyFont="1" applyFill="1" applyBorder="1" applyAlignment="1" applyProtection="1" quotePrefix="1">
      <alignment horizontal="center" wrapText="1"/>
      <protection/>
    </xf>
    <xf numFmtId="1" fontId="13" fillId="33" borderId="25" xfId="150" applyNumberFormat="1" applyFont="1" applyFill="1" applyBorder="1" applyAlignment="1" applyProtection="1" quotePrefix="1">
      <alignment horizontal="center" wrapText="1"/>
      <protection/>
    </xf>
    <xf numFmtId="1" fontId="13" fillId="33" borderId="91" xfId="150" applyNumberFormat="1" applyFont="1" applyFill="1" applyBorder="1" applyAlignment="1" applyProtection="1" quotePrefix="1">
      <alignment horizontal="center" wrapText="1"/>
      <protection/>
    </xf>
    <xf numFmtId="1" fontId="13" fillId="33" borderId="32" xfId="150" applyNumberFormat="1" applyFont="1" applyFill="1" applyBorder="1" applyAlignment="1" applyProtection="1" quotePrefix="1">
      <alignment horizontal="center" wrapText="1"/>
      <protection/>
    </xf>
    <xf numFmtId="0" fontId="13" fillId="0" borderId="0" xfId="232" applyFont="1" applyAlignment="1">
      <alignment horizontal="center"/>
      <protection/>
    </xf>
    <xf numFmtId="0" fontId="6" fillId="0" borderId="0" xfId="232" applyFont="1" applyAlignment="1">
      <alignment horizontal="center"/>
      <protection/>
    </xf>
    <xf numFmtId="168" fontId="15" fillId="0" borderId="61" xfId="160" applyNumberFormat="1" applyFont="1" applyBorder="1" applyAlignment="1">
      <alignment horizontal="right"/>
      <protection/>
    </xf>
    <xf numFmtId="0" fontId="6" fillId="0" borderId="95" xfId="134" applyFont="1" applyBorder="1" applyAlignment="1">
      <alignment horizontal="center"/>
      <protection/>
    </xf>
    <xf numFmtId="0" fontId="6" fillId="0" borderId="52" xfId="134" applyFont="1" applyBorder="1" applyAlignment="1">
      <alignment horizontal="center"/>
      <protection/>
    </xf>
    <xf numFmtId="0" fontId="6" fillId="0" borderId="96" xfId="134" applyFont="1" applyBorder="1" applyAlignment="1">
      <alignment horizontal="center"/>
      <protection/>
    </xf>
    <xf numFmtId="0" fontId="13" fillId="36" borderId="90" xfId="134" applyFont="1" applyFill="1" applyBorder="1" applyAlignment="1">
      <alignment horizontal="center"/>
      <protection/>
    </xf>
    <xf numFmtId="0" fontId="13" fillId="36" borderId="73" xfId="134" applyFont="1" applyFill="1" applyBorder="1" applyAlignment="1">
      <alignment horizontal="center"/>
      <protection/>
    </xf>
    <xf numFmtId="0" fontId="13" fillId="36" borderId="100" xfId="134" applyFont="1" applyFill="1" applyBorder="1" applyAlignment="1">
      <alignment horizontal="center"/>
      <protection/>
    </xf>
    <xf numFmtId="0" fontId="13" fillId="36" borderId="101" xfId="134" applyFont="1" applyFill="1" applyBorder="1" applyAlignment="1">
      <alignment horizontal="center"/>
      <protection/>
    </xf>
    <xf numFmtId="0" fontId="6" fillId="0" borderId="61" xfId="134" applyFont="1" applyBorder="1" applyAlignment="1">
      <alignment horizontal="center"/>
      <protection/>
    </xf>
    <xf numFmtId="0" fontId="6" fillId="0" borderId="0" xfId="134" applyFont="1" applyBorder="1" applyAlignment="1">
      <alignment horizontal="center"/>
      <protection/>
    </xf>
    <xf numFmtId="164" fontId="13" fillId="36" borderId="51" xfId="243" applyNumberFormat="1" applyFont="1" applyFill="1" applyBorder="1" applyAlignment="1" applyProtection="1">
      <alignment horizontal="center" vertical="center"/>
      <protection/>
    </xf>
    <xf numFmtId="164" fontId="13" fillId="36" borderId="26" xfId="243" applyNumberFormat="1" applyFont="1" applyFill="1" applyBorder="1" applyAlignment="1" applyProtection="1">
      <alignment horizontal="center" vertical="center"/>
      <protection/>
    </xf>
    <xf numFmtId="0" fontId="13" fillId="0" borderId="0" xfId="235" applyFont="1" applyFill="1" applyAlignment="1">
      <alignment horizontal="center" vertical="center"/>
      <protection/>
    </xf>
    <xf numFmtId="0" fontId="6" fillId="0" borderId="0" xfId="235" applyFont="1" applyFill="1" applyAlignment="1">
      <alignment horizontal="center" vertical="center"/>
      <protection/>
    </xf>
    <xf numFmtId="0" fontId="15" fillId="0" borderId="61" xfId="235" applyFont="1" applyFill="1" applyBorder="1" applyAlignment="1">
      <alignment horizontal="right"/>
      <protection/>
    </xf>
    <xf numFmtId="0" fontId="13" fillId="34" borderId="95" xfId="235" applyFont="1" applyFill="1" applyBorder="1" applyAlignment="1">
      <alignment horizontal="center" vertical="center"/>
      <protection/>
    </xf>
    <xf numFmtId="0" fontId="13" fillId="34" borderId="52" xfId="235" applyFont="1" applyFill="1" applyBorder="1" applyAlignment="1">
      <alignment horizontal="center" vertical="center"/>
      <protection/>
    </xf>
    <xf numFmtId="0" fontId="13" fillId="34" borderId="53" xfId="235" applyFont="1" applyFill="1" applyBorder="1" applyAlignment="1">
      <alignment horizontal="center" vertical="center"/>
      <protection/>
    </xf>
    <xf numFmtId="0" fontId="13" fillId="34" borderId="31" xfId="235" applyFont="1" applyFill="1" applyBorder="1" applyAlignment="1">
      <alignment horizontal="center" vertical="center"/>
      <protection/>
    </xf>
    <xf numFmtId="0" fontId="13" fillId="34" borderId="0" xfId="235" applyFont="1" applyFill="1" applyBorder="1" applyAlignment="1">
      <alignment horizontal="center" vertical="center"/>
      <protection/>
    </xf>
    <xf numFmtId="0" fontId="13" fillId="34" borderId="20" xfId="235" applyFont="1" applyFill="1" applyBorder="1" applyAlignment="1">
      <alignment horizontal="center" vertical="center"/>
      <protection/>
    </xf>
    <xf numFmtId="0" fontId="13" fillId="34" borderId="69" xfId="235" applyFont="1" applyFill="1" applyBorder="1" applyAlignment="1">
      <alignment horizontal="center" vertical="center"/>
      <protection/>
    </xf>
    <xf numFmtId="0" fontId="13" fillId="36" borderId="55" xfId="235" applyFont="1" applyFill="1" applyBorder="1" applyAlignment="1">
      <alignment horizontal="center" vertical="center"/>
      <protection/>
    </xf>
    <xf numFmtId="0" fontId="13" fillId="36" borderId="50" xfId="235" applyFont="1" applyFill="1" applyBorder="1" applyAlignment="1">
      <alignment horizontal="center" vertical="center"/>
      <protection/>
    </xf>
    <xf numFmtId="0" fontId="13" fillId="34" borderId="52" xfId="235" applyFont="1" applyFill="1" applyBorder="1" applyAlignment="1" quotePrefix="1">
      <alignment horizontal="center" vertical="center"/>
      <protection/>
    </xf>
    <xf numFmtId="0" fontId="13" fillId="34" borderId="75" xfId="235" applyFont="1" applyFill="1" applyBorder="1" applyAlignment="1">
      <alignment horizontal="center" vertical="center"/>
      <protection/>
    </xf>
    <xf numFmtId="0" fontId="13" fillId="34" borderId="25" xfId="235" applyFont="1" applyFill="1" applyBorder="1" applyAlignment="1">
      <alignment horizontal="center" vertical="center"/>
      <protection/>
    </xf>
    <xf numFmtId="0" fontId="13" fillId="34" borderId="76" xfId="235" applyFont="1" applyFill="1" applyBorder="1" applyAlignment="1">
      <alignment horizontal="center"/>
      <protection/>
    </xf>
    <xf numFmtId="0" fontId="13" fillId="34" borderId="96" xfId="235" applyFont="1" applyFill="1" applyBorder="1" applyAlignment="1">
      <alignment horizontal="center"/>
      <protection/>
    </xf>
    <xf numFmtId="0" fontId="13" fillId="36" borderId="59" xfId="235" applyFont="1" applyFill="1" applyBorder="1" applyAlignment="1">
      <alignment horizontal="center"/>
      <protection/>
    </xf>
    <xf numFmtId="0" fontId="13" fillId="34" borderId="28" xfId="235" applyFont="1" applyFill="1" applyBorder="1" applyAlignment="1">
      <alignment horizontal="center"/>
      <protection/>
    </xf>
    <xf numFmtId="168" fontId="13" fillId="0" borderId="29" xfId="0" applyNumberFormat="1" applyFont="1" applyFill="1" applyBorder="1" applyAlignment="1">
      <alignment horizontal="left"/>
    </xf>
    <xf numFmtId="168" fontId="45" fillId="0" borderId="18" xfId="0" applyNumberFormat="1" applyFont="1" applyBorder="1" applyAlignment="1">
      <alignment horizontal="left"/>
    </xf>
    <xf numFmtId="168" fontId="6" fillId="0" borderId="0" xfId="0" applyNumberFormat="1" applyFont="1" applyFill="1" applyAlignment="1">
      <alignment horizontal="center"/>
    </xf>
    <xf numFmtId="168" fontId="13" fillId="0" borderId="31" xfId="0" applyNumberFormat="1" applyFont="1" applyFill="1" applyBorder="1" applyAlignment="1">
      <alignment horizontal="left"/>
    </xf>
    <xf numFmtId="168" fontId="13" fillId="0" borderId="20" xfId="0" applyNumberFormat="1" applyFont="1" applyFill="1" applyBorder="1" applyAlignment="1">
      <alignment horizontal="left"/>
    </xf>
    <xf numFmtId="168" fontId="45" fillId="0" borderId="20" xfId="0" applyNumberFormat="1" applyFont="1" applyBorder="1" applyAlignment="1">
      <alignment horizontal="left"/>
    </xf>
    <xf numFmtId="168" fontId="8" fillId="0" borderId="0" xfId="0" applyNumberFormat="1" applyFont="1" applyFill="1" applyAlignment="1">
      <alignment horizontal="center"/>
    </xf>
    <xf numFmtId="168" fontId="8" fillId="0" borderId="61" xfId="0" applyNumberFormat="1" applyFont="1" applyFill="1" applyBorder="1" applyAlignment="1">
      <alignment horizontal="center"/>
    </xf>
    <xf numFmtId="168" fontId="6" fillId="0" borderId="0" xfId="134" applyNumberFormat="1" applyFont="1" applyAlignment="1" applyProtection="1">
      <alignment horizontal="center" wrapText="1"/>
      <protection/>
    </xf>
    <xf numFmtId="168" fontId="6" fillId="0" borderId="0" xfId="134" applyNumberFormat="1" applyFont="1" applyAlignment="1" applyProtection="1">
      <alignment horizontal="center"/>
      <protection/>
    </xf>
    <xf numFmtId="0" fontId="13" fillId="36" borderId="95" xfId="134" applyFont="1" applyFill="1" applyBorder="1" applyAlignment="1">
      <alignment horizontal="center" vertical="center"/>
      <protection/>
    </xf>
    <xf numFmtId="0" fontId="13" fillId="36" borderId="103" xfId="134" applyFont="1" applyFill="1" applyBorder="1" applyAlignment="1">
      <alignment horizontal="center" vertical="center"/>
      <protection/>
    </xf>
    <xf numFmtId="0" fontId="13" fillId="36" borderId="75" xfId="134" applyFont="1" applyFill="1" applyBorder="1" applyAlignment="1">
      <alignment horizontal="center" vertical="center"/>
      <protection/>
    </xf>
    <xf numFmtId="0" fontId="13" fillId="36" borderId="23" xfId="134" applyFont="1" applyFill="1" applyBorder="1" applyAlignment="1">
      <alignment horizontal="center" vertical="center"/>
      <protection/>
    </xf>
    <xf numFmtId="0" fontId="13" fillId="36" borderId="73" xfId="134" applyFont="1" applyFill="1" applyBorder="1" applyAlignment="1">
      <alignment horizontal="center" vertical="center"/>
      <protection/>
    </xf>
    <xf numFmtId="0" fontId="13" fillId="36" borderId="100" xfId="134" applyFont="1" applyFill="1" applyBorder="1" applyAlignment="1">
      <alignment horizontal="center" vertical="center"/>
      <protection/>
    </xf>
    <xf numFmtId="0" fontId="13" fillId="36" borderId="101" xfId="134" applyFont="1" applyFill="1" applyBorder="1" applyAlignment="1">
      <alignment horizontal="center" vertical="center"/>
      <protection/>
    </xf>
    <xf numFmtId="0" fontId="8" fillId="34" borderId="90" xfId="134" applyFont="1" applyFill="1" applyBorder="1" applyAlignment="1">
      <alignment horizontal="center"/>
      <protection/>
    </xf>
    <xf numFmtId="0" fontId="8" fillId="34" borderId="57" xfId="134" applyFont="1" applyFill="1" applyBorder="1" applyAlignment="1">
      <alignment horizontal="center"/>
      <protection/>
    </xf>
    <xf numFmtId="0" fontId="13" fillId="33" borderId="76" xfId="134" applyFont="1" applyFill="1" applyBorder="1" applyAlignment="1">
      <alignment horizontal="center" vertical="center"/>
      <protection/>
    </xf>
    <xf numFmtId="0" fontId="13" fillId="33" borderId="52" xfId="134" applyFont="1" applyFill="1" applyBorder="1" applyAlignment="1">
      <alignment horizontal="center" vertical="center"/>
      <protection/>
    </xf>
    <xf numFmtId="0" fontId="13" fillId="33" borderId="53" xfId="134" applyFont="1" applyFill="1" applyBorder="1" applyAlignment="1">
      <alignment horizontal="center" vertical="center"/>
      <protection/>
    </xf>
    <xf numFmtId="0" fontId="13" fillId="33" borderId="54" xfId="134" applyFont="1" applyFill="1" applyBorder="1" applyAlignment="1">
      <alignment horizontal="center" vertical="center"/>
      <protection/>
    </xf>
    <xf numFmtId="0" fontId="13" fillId="33" borderId="55" xfId="134" applyFont="1" applyFill="1" applyBorder="1" applyAlignment="1">
      <alignment horizontal="center" vertical="center"/>
      <protection/>
    </xf>
    <xf numFmtId="0" fontId="13" fillId="33" borderId="50" xfId="134" applyFont="1" applyFill="1" applyBorder="1" applyAlignment="1">
      <alignment horizontal="center" vertical="center"/>
      <protection/>
    </xf>
    <xf numFmtId="0" fontId="13" fillId="34" borderId="99" xfId="134" applyFont="1" applyFill="1" applyBorder="1" applyAlignment="1">
      <alignment horizontal="center"/>
      <protection/>
    </xf>
    <xf numFmtId="0" fontId="13" fillId="34" borderId="97" xfId="134" applyFont="1" applyFill="1" applyBorder="1" applyAlignment="1">
      <alignment horizontal="center"/>
      <protection/>
    </xf>
    <xf numFmtId="0" fontId="13" fillId="34" borderId="102" xfId="134" applyFont="1" applyFill="1" applyBorder="1" applyAlignment="1">
      <alignment horizontal="center"/>
      <protection/>
    </xf>
    <xf numFmtId="0" fontId="13" fillId="33" borderId="59" xfId="134" applyFont="1" applyFill="1" applyBorder="1" applyAlignment="1">
      <alignment horizontal="center"/>
      <protection/>
    </xf>
    <xf numFmtId="0" fontId="13" fillId="33" borderId="49" xfId="134" applyFont="1" applyFill="1" applyBorder="1" applyAlignment="1">
      <alignment horizontal="center"/>
      <protection/>
    </xf>
    <xf numFmtId="0" fontId="13" fillId="33" borderId="28" xfId="134" applyFont="1" applyFill="1" applyBorder="1" applyAlignment="1">
      <alignment horizontal="center"/>
      <protection/>
    </xf>
    <xf numFmtId="169" fontId="13" fillId="34" borderId="100" xfId="146" applyNumberFormat="1" applyFont="1" applyFill="1" applyBorder="1" applyAlignment="1">
      <alignment horizontal="center" vertical="center"/>
      <protection/>
    </xf>
    <xf numFmtId="169" fontId="13" fillId="34" borderId="73" xfId="146" applyNumberFormat="1" applyFont="1" applyFill="1" applyBorder="1" applyAlignment="1">
      <alignment horizontal="center" vertical="center"/>
      <protection/>
    </xf>
    <xf numFmtId="0" fontId="13" fillId="34" borderId="76" xfId="134" applyFont="1" applyFill="1" applyBorder="1" applyAlignment="1">
      <alignment horizontal="center" wrapText="1"/>
      <protection/>
    </xf>
    <xf numFmtId="0" fontId="87" fillId="0" borderId="96" xfId="146" applyFont="1" applyBorder="1" applyAlignment="1">
      <alignment wrapText="1"/>
      <protection/>
    </xf>
    <xf numFmtId="0" fontId="87" fillId="0" borderId="54" xfId="146" applyFont="1" applyBorder="1" applyAlignment="1">
      <alignment wrapText="1"/>
      <protection/>
    </xf>
    <xf numFmtId="0" fontId="87" fillId="0" borderId="56" xfId="146" applyFont="1" applyBorder="1" applyAlignment="1">
      <alignment wrapText="1"/>
      <protection/>
    </xf>
    <xf numFmtId="49" fontId="13" fillId="34" borderId="58" xfId="146" applyNumberFormat="1" applyFont="1" applyFill="1" applyBorder="1" applyAlignment="1">
      <alignment horizontal="center" vertical="center"/>
      <protection/>
    </xf>
    <xf numFmtId="49" fontId="13" fillId="34" borderId="49" xfId="146" applyNumberFormat="1" applyFont="1" applyFill="1" applyBorder="1" applyAlignment="1">
      <alignment horizontal="center" vertical="center"/>
      <protection/>
    </xf>
    <xf numFmtId="49" fontId="13" fillId="34" borderId="59" xfId="146" applyNumberFormat="1" applyFont="1" applyFill="1" applyBorder="1" applyAlignment="1">
      <alignment horizontal="center" vertical="center"/>
      <protection/>
    </xf>
    <xf numFmtId="0" fontId="23" fillId="0" borderId="0" xfId="146" applyFont="1" applyFill="1" applyBorder="1" applyAlignment="1" applyProtection="1">
      <alignment horizontal="justify" vertical="center" wrapText="1"/>
      <protection/>
    </xf>
    <xf numFmtId="0" fontId="23" fillId="0" borderId="0" xfId="146" applyFont="1" applyAlignment="1">
      <alignment horizontal="justify" vertical="center"/>
      <protection/>
    </xf>
    <xf numFmtId="0" fontId="23" fillId="0" borderId="0" xfId="146" applyFont="1" applyBorder="1" applyAlignment="1" quotePrefix="1">
      <alignment horizontal="justify" vertical="center"/>
      <protection/>
    </xf>
    <xf numFmtId="0" fontId="23" fillId="0" borderId="0" xfId="146" applyFont="1" applyBorder="1" applyAlignment="1">
      <alignment horizontal="justify" vertical="center"/>
      <protection/>
    </xf>
    <xf numFmtId="0" fontId="23" fillId="0" borderId="0" xfId="146" applyFont="1" applyAlignment="1" applyProtection="1">
      <alignment horizontal="justify" vertical="center"/>
      <protection/>
    </xf>
    <xf numFmtId="0" fontId="13" fillId="34" borderId="51" xfId="146" applyFont="1" applyFill="1" applyBorder="1" applyAlignment="1" applyProtection="1">
      <alignment horizontal="center" vertical="center"/>
      <protection/>
    </xf>
    <xf numFmtId="0" fontId="13" fillId="34" borderId="29" xfId="146" applyFont="1" applyFill="1" applyBorder="1" applyAlignment="1" applyProtection="1">
      <alignment horizontal="center" vertical="center"/>
      <protection/>
    </xf>
    <xf numFmtId="0" fontId="13" fillId="0" borderId="0" xfId="186" applyFont="1" applyAlignment="1">
      <alignment horizontal="center"/>
      <protection/>
    </xf>
    <xf numFmtId="0" fontId="6" fillId="0" borderId="0" xfId="146" applyFont="1" applyAlignment="1" applyProtection="1">
      <alignment horizontal="center" vertical="center"/>
      <protection/>
    </xf>
    <xf numFmtId="0" fontId="14" fillId="0" borderId="0" xfId="146" applyFont="1" applyAlignment="1">
      <alignment horizontal="center" vertical="center"/>
      <protection/>
    </xf>
    <xf numFmtId="0" fontId="13" fillId="0" borderId="0" xfId="146" applyFont="1" applyAlignment="1">
      <alignment horizontal="center" vertical="center"/>
      <protection/>
    </xf>
    <xf numFmtId="0" fontId="19" fillId="0" borderId="0" xfId="146" applyFont="1" applyBorder="1" applyAlignment="1">
      <alignment horizontal="center" vertical="center"/>
      <protection/>
    </xf>
    <xf numFmtId="0" fontId="15" fillId="0" borderId="61" xfId="146" applyFont="1" applyBorder="1" applyAlignment="1">
      <alignment horizontal="right" vertical="center"/>
      <protection/>
    </xf>
    <xf numFmtId="0" fontId="8" fillId="0" borderId="0" xfId="134" applyFont="1" applyBorder="1" applyAlignment="1">
      <alignment horizontal="justify" wrapText="1"/>
      <protection/>
    </xf>
    <xf numFmtId="0" fontId="6" fillId="0" borderId="0" xfId="134" applyFont="1" applyAlignment="1">
      <alignment horizontal="center"/>
      <protection/>
    </xf>
    <xf numFmtId="0" fontId="13" fillId="0" borderId="0" xfId="134" applyFont="1" applyBorder="1" applyAlignment="1">
      <alignment horizontal="center"/>
      <protection/>
    </xf>
    <xf numFmtId="0" fontId="4" fillId="33" borderId="104" xfId="134" applyFont="1" applyFill="1" applyBorder="1" applyAlignment="1">
      <alignment/>
      <protection/>
    </xf>
    <xf numFmtId="0" fontId="2" fillId="33" borderId="17" xfId="197" applyFill="1" applyBorder="1" applyAlignment="1">
      <alignment/>
      <protection/>
    </xf>
    <xf numFmtId="0" fontId="13" fillId="33" borderId="105" xfId="134" applyFont="1" applyFill="1" applyBorder="1" applyAlignment="1">
      <alignment horizontal="center"/>
      <protection/>
    </xf>
    <xf numFmtId="0" fontId="13" fillId="33" borderId="106" xfId="134" applyFont="1" applyFill="1" applyBorder="1" applyAlignment="1">
      <alignment horizontal="center"/>
      <protection/>
    </xf>
    <xf numFmtId="0" fontId="13" fillId="33" borderId="107" xfId="134" applyFont="1" applyFill="1" applyBorder="1" applyAlignment="1">
      <alignment horizontal="center"/>
      <protection/>
    </xf>
    <xf numFmtId="0" fontId="13" fillId="33" borderId="108" xfId="134" applyFont="1" applyFill="1" applyBorder="1" applyAlignment="1">
      <alignment horizontal="center" wrapText="1"/>
      <protection/>
    </xf>
    <xf numFmtId="0" fontId="13" fillId="33" borderId="109" xfId="134" applyFont="1" applyFill="1" applyBorder="1" applyAlignment="1">
      <alignment horizontal="center" wrapText="1"/>
      <protection/>
    </xf>
    <xf numFmtId="0" fontId="2" fillId="0" borderId="54" xfId="197" applyFont="1" applyBorder="1" applyAlignment="1">
      <alignment horizontal="center" wrapText="1"/>
      <protection/>
    </xf>
    <xf numFmtId="0" fontId="2" fillId="0" borderId="50" xfId="197" applyFont="1" applyBorder="1" applyAlignment="1">
      <alignment horizontal="center" wrapText="1"/>
      <protection/>
    </xf>
    <xf numFmtId="0" fontId="13" fillId="33" borderId="110" xfId="134" applyFont="1" applyFill="1" applyBorder="1" applyAlignment="1">
      <alignment horizontal="center" wrapText="1"/>
      <protection/>
    </xf>
    <xf numFmtId="0" fontId="2" fillId="0" borderId="111" xfId="197" applyFont="1" applyBorder="1" applyAlignment="1">
      <alignment horizontal="center" wrapText="1"/>
      <protection/>
    </xf>
    <xf numFmtId="0" fontId="2" fillId="0" borderId="49" xfId="197" applyFont="1" applyBorder="1" applyAlignment="1">
      <alignment horizontal="center"/>
      <protection/>
    </xf>
    <xf numFmtId="0" fontId="13" fillId="0" borderId="0" xfId="196" applyFont="1" applyFill="1" applyAlignment="1">
      <alignment horizontal="center"/>
      <protection/>
    </xf>
    <xf numFmtId="0" fontId="6" fillId="0" borderId="0" xfId="196" applyFont="1" applyAlignment="1">
      <alignment horizontal="center"/>
      <protection/>
    </xf>
    <xf numFmtId="0" fontId="14" fillId="0" borderId="61" xfId="196" applyFont="1" applyBorder="1" applyAlignment="1">
      <alignment horizontal="right"/>
      <protection/>
    </xf>
    <xf numFmtId="1" fontId="13" fillId="36" borderId="51" xfId="196" applyNumberFormat="1" applyFont="1" applyFill="1" applyBorder="1" applyAlignment="1" applyProtection="1">
      <alignment horizontal="center" vertical="center" wrapText="1"/>
      <protection locked="0"/>
    </xf>
    <xf numFmtId="1" fontId="13" fillId="36" borderId="26" xfId="196" applyNumberFormat="1" applyFont="1" applyFill="1" applyBorder="1" applyAlignment="1" applyProtection="1">
      <alignment horizontal="center" vertical="center" wrapText="1"/>
      <protection locked="0"/>
    </xf>
    <xf numFmtId="0" fontId="13" fillId="36" borderId="75" xfId="196" applyFont="1" applyFill="1" applyBorder="1" applyAlignment="1" applyProtection="1">
      <alignment horizontal="center" vertical="center" wrapText="1"/>
      <protection locked="0"/>
    </xf>
    <xf numFmtId="0" fontId="13" fillId="36" borderId="25" xfId="196" applyFont="1" applyFill="1" applyBorder="1" applyAlignment="1" applyProtection="1">
      <alignment horizontal="center" vertical="center" wrapText="1"/>
      <protection locked="0"/>
    </xf>
    <xf numFmtId="0" fontId="13" fillId="36" borderId="99" xfId="196" applyFont="1" applyFill="1" applyBorder="1" applyAlignment="1">
      <alignment horizontal="center" vertical="center" wrapText="1"/>
      <protection/>
    </xf>
    <xf numFmtId="0" fontId="13" fillId="36" borderId="102" xfId="196" applyFont="1" applyFill="1" applyBorder="1" applyAlignment="1">
      <alignment horizontal="center" vertical="center" wrapText="1"/>
      <protection/>
    </xf>
    <xf numFmtId="0" fontId="13" fillId="0" borderId="0" xfId="199" applyFont="1" applyFill="1" applyAlignment="1">
      <alignment horizontal="center" vertical="center"/>
      <protection/>
    </xf>
    <xf numFmtId="14" fontId="6" fillId="0" borderId="0" xfId="199" applyNumberFormat="1" applyFont="1" applyFill="1" applyBorder="1" applyAlignment="1">
      <alignment horizontal="center"/>
      <protection/>
    </xf>
    <xf numFmtId="0" fontId="15" fillId="0" borderId="0" xfId="199" applyFont="1" applyFill="1" applyBorder="1" applyAlignment="1">
      <alignment horizontal="right"/>
      <protection/>
    </xf>
    <xf numFmtId="0" fontId="13" fillId="0" borderId="52" xfId="199" applyFont="1" applyFill="1" applyBorder="1" applyAlignment="1" applyProtection="1">
      <alignment horizontal="center"/>
      <protection/>
    </xf>
    <xf numFmtId="0" fontId="13" fillId="0" borderId="96" xfId="199" applyFont="1" applyFill="1" applyBorder="1" applyAlignment="1" applyProtection="1">
      <alignment horizontal="center"/>
      <protection/>
    </xf>
    <xf numFmtId="175" fontId="13" fillId="0" borderId="59" xfId="199" applyNumberFormat="1" applyFont="1" applyFill="1" applyBorder="1" applyAlignment="1" applyProtection="1" quotePrefix="1">
      <alignment horizontal="center"/>
      <protection/>
    </xf>
    <xf numFmtId="175" fontId="13" fillId="0" borderId="58" xfId="199" applyNumberFormat="1" applyFont="1" applyFill="1" applyBorder="1" applyAlignment="1" applyProtection="1" quotePrefix="1">
      <alignment horizontal="center"/>
      <protection/>
    </xf>
    <xf numFmtId="175" fontId="13" fillId="0" borderId="49" xfId="199" applyNumberFormat="1" applyFont="1" applyFill="1" applyBorder="1" applyAlignment="1" applyProtection="1" quotePrefix="1">
      <alignment horizontal="center"/>
      <protection/>
    </xf>
    <xf numFmtId="175" fontId="13" fillId="0" borderId="28" xfId="199" applyNumberFormat="1" applyFont="1" applyFill="1" applyBorder="1" applyAlignment="1" applyProtection="1" quotePrefix="1">
      <alignment horizontal="center"/>
      <protection/>
    </xf>
    <xf numFmtId="172" fontId="6" fillId="0" borderId="0" xfId="199" applyNumberFormat="1" applyFont="1" applyFill="1" applyBorder="1" applyAlignment="1" applyProtection="1">
      <alignment horizontal="center"/>
      <protection/>
    </xf>
    <xf numFmtId="0" fontId="13" fillId="0" borderId="99" xfId="199" applyFont="1" applyFill="1" applyBorder="1" applyAlignment="1" applyProtection="1">
      <alignment horizontal="center"/>
      <protection/>
    </xf>
    <xf numFmtId="0" fontId="13" fillId="0" borderId="97" xfId="199" applyFont="1" applyFill="1" applyBorder="1" applyAlignment="1" applyProtection="1">
      <alignment horizontal="center"/>
      <protection/>
    </xf>
    <xf numFmtId="0" fontId="13" fillId="0" borderId="102" xfId="199" applyFont="1" applyFill="1" applyBorder="1" applyAlignment="1" applyProtection="1">
      <alignment horizontal="center"/>
      <protection/>
    </xf>
    <xf numFmtId="0" fontId="13" fillId="0" borderId="99" xfId="199" applyFont="1" applyFill="1" applyBorder="1" applyAlignment="1" applyProtection="1">
      <alignment horizontal="center" vertical="center"/>
      <protection/>
    </xf>
    <xf numFmtId="0" fontId="13" fillId="0" borderId="97" xfId="199" applyFont="1" applyFill="1" applyBorder="1" applyAlignment="1" applyProtection="1">
      <alignment horizontal="center" vertical="center"/>
      <protection/>
    </xf>
    <xf numFmtId="0" fontId="13" fillId="0" borderId="102" xfId="199" applyFont="1" applyFill="1" applyBorder="1" applyAlignment="1" applyProtection="1">
      <alignment horizontal="center" vertical="center"/>
      <protection/>
    </xf>
    <xf numFmtId="175" fontId="13" fillId="0" borderId="58" xfId="199" applyNumberFormat="1" applyFont="1" applyFill="1" applyBorder="1" applyAlignment="1" applyProtection="1">
      <alignment horizontal="center"/>
      <protection/>
    </xf>
    <xf numFmtId="175" fontId="13" fillId="0" borderId="28" xfId="199" applyNumberFormat="1" applyFont="1" applyFill="1" applyBorder="1" applyAlignment="1" applyProtection="1">
      <alignment horizontal="center"/>
      <protection/>
    </xf>
    <xf numFmtId="175" fontId="13" fillId="0" borderId="99" xfId="199" applyNumberFormat="1" applyFont="1" applyFill="1" applyBorder="1" applyAlignment="1" applyProtection="1" quotePrefix="1">
      <alignment horizontal="center"/>
      <protection/>
    </xf>
    <xf numFmtId="175" fontId="13" fillId="0" borderId="97" xfId="199" applyNumberFormat="1" applyFont="1" applyFill="1" applyBorder="1" applyAlignment="1" applyProtection="1" quotePrefix="1">
      <alignment horizontal="center"/>
      <protection/>
    </xf>
    <xf numFmtId="175" fontId="13" fillId="0" borderId="102" xfId="199" applyNumberFormat="1" applyFont="1" applyFill="1" applyBorder="1" applyAlignment="1" applyProtection="1" quotePrefix="1">
      <alignment horizontal="center"/>
      <protection/>
    </xf>
    <xf numFmtId="169" fontId="13" fillId="0" borderId="0" xfId="199" applyNumberFormat="1" applyFont="1" applyFill="1" applyAlignment="1">
      <alignment horizontal="center"/>
      <protection/>
    </xf>
    <xf numFmtId="169" fontId="6" fillId="0" borderId="0" xfId="199" applyNumberFormat="1" applyFont="1" applyFill="1" applyAlignment="1">
      <alignment horizontal="center"/>
      <protection/>
    </xf>
    <xf numFmtId="169" fontId="15" fillId="0" borderId="0" xfId="199" applyNumberFormat="1" applyFont="1" applyFill="1" applyBorder="1" applyAlignment="1">
      <alignment horizontal="right"/>
      <protection/>
    </xf>
    <xf numFmtId="169" fontId="8" fillId="0" borderId="0" xfId="199" applyNumberFormat="1" applyFont="1" applyFill="1" applyBorder="1" applyAlignment="1">
      <alignment horizontal="right"/>
      <protection/>
    </xf>
    <xf numFmtId="169" fontId="13" fillId="0" borderId="99" xfId="54" applyNumberFormat="1" applyFont="1" applyFill="1" applyBorder="1" applyAlignment="1">
      <alignment horizontal="center" wrapText="1"/>
    </xf>
    <xf numFmtId="169" fontId="13" fillId="0" borderId="97" xfId="54" applyNumberFormat="1" applyFont="1" applyFill="1" applyBorder="1" applyAlignment="1">
      <alignment horizontal="center" wrapText="1"/>
    </xf>
    <xf numFmtId="169" fontId="13" fillId="0" borderId="102" xfId="54" applyNumberFormat="1" applyFont="1" applyFill="1" applyBorder="1" applyAlignment="1">
      <alignment horizontal="center" wrapText="1"/>
    </xf>
    <xf numFmtId="169" fontId="13" fillId="0" borderId="59" xfId="54" applyNumberFormat="1" applyFont="1" applyFill="1" applyBorder="1" applyAlignment="1" quotePrefix="1">
      <alignment horizontal="center"/>
    </xf>
    <xf numFmtId="169" fontId="13" fillId="0" borderId="49" xfId="54" applyNumberFormat="1" applyFont="1" applyFill="1" applyBorder="1" applyAlignment="1" quotePrefix="1">
      <alignment horizontal="center"/>
    </xf>
    <xf numFmtId="169" fontId="13" fillId="0" borderId="28" xfId="54" applyNumberFormat="1" applyFont="1" applyFill="1" applyBorder="1" applyAlignment="1" quotePrefix="1">
      <alignment horizontal="center"/>
    </xf>
    <xf numFmtId="0" fontId="13" fillId="0" borderId="0" xfId="199" applyFont="1" applyFill="1" applyAlignment="1">
      <alignment horizontal="center"/>
      <protection/>
    </xf>
    <xf numFmtId="0" fontId="6" fillId="0" borderId="0" xfId="199" applyFont="1" applyFill="1" applyAlignment="1">
      <alignment horizontal="center"/>
      <protection/>
    </xf>
    <xf numFmtId="0" fontId="15" fillId="0" borderId="61" xfId="199" applyFont="1" applyFill="1" applyBorder="1" applyAlignment="1">
      <alignment horizontal="center"/>
      <protection/>
    </xf>
    <xf numFmtId="169" fontId="13" fillId="0" borderId="0" xfId="199" applyNumberFormat="1" applyFont="1" applyFill="1" applyBorder="1" applyAlignment="1">
      <alignment horizontal="center"/>
      <protection/>
    </xf>
    <xf numFmtId="169" fontId="6" fillId="0" borderId="0" xfId="199" applyNumberFormat="1" applyFont="1" applyFill="1" applyBorder="1" applyAlignment="1" applyProtection="1">
      <alignment horizontal="center"/>
      <protection/>
    </xf>
    <xf numFmtId="0" fontId="13" fillId="36" borderId="97" xfId="235" applyFont="1" applyFill="1" applyBorder="1" applyAlignment="1">
      <alignment horizontal="center" vertical="center"/>
      <protection/>
    </xf>
    <xf numFmtId="0" fontId="13" fillId="39" borderId="112" xfId="235" applyFont="1" applyFill="1" applyBorder="1" applyAlignment="1">
      <alignment horizontal="center" vertical="center"/>
      <protection/>
    </xf>
    <xf numFmtId="0" fontId="13" fillId="39" borderId="97" xfId="235" applyFont="1" applyFill="1" applyBorder="1" applyAlignment="1">
      <alignment horizontal="center" vertical="center"/>
      <protection/>
    </xf>
    <xf numFmtId="0" fontId="13" fillId="39" borderId="102" xfId="235" applyFont="1" applyFill="1" applyBorder="1" applyAlignment="1">
      <alignment horizontal="center" vertical="center"/>
      <protection/>
    </xf>
    <xf numFmtId="0" fontId="13" fillId="36" borderId="29" xfId="235" applyFont="1" applyFill="1" applyBorder="1" applyAlignment="1">
      <alignment horizontal="center" vertical="center"/>
      <protection/>
    </xf>
    <xf numFmtId="0" fontId="13" fillId="36" borderId="26" xfId="235" applyFont="1" applyFill="1" applyBorder="1" applyAlignment="1">
      <alignment horizontal="center" vertical="center"/>
      <protection/>
    </xf>
    <xf numFmtId="0" fontId="13" fillId="36" borderId="54" xfId="235" applyFont="1" applyFill="1" applyBorder="1" applyAlignment="1">
      <alignment horizontal="center"/>
      <protection/>
    </xf>
    <xf numFmtId="0" fontId="13" fillId="36" borderId="50" xfId="235" applyFont="1" applyFill="1" applyBorder="1" applyAlignment="1">
      <alignment horizontal="center"/>
      <protection/>
    </xf>
    <xf numFmtId="0" fontId="13" fillId="36" borderId="55" xfId="235" applyFont="1" applyFill="1" applyBorder="1" applyAlignment="1">
      <alignment horizontal="center"/>
      <protection/>
    </xf>
    <xf numFmtId="0" fontId="13" fillId="36" borderId="59" xfId="235" applyFont="1" applyFill="1" applyBorder="1" applyAlignment="1" quotePrefix="1">
      <alignment horizontal="center"/>
      <protection/>
    </xf>
    <xf numFmtId="0" fontId="13" fillId="36" borderId="58" xfId="235" applyFont="1" applyFill="1" applyBorder="1" applyAlignment="1">
      <alignment horizontal="center"/>
      <protection/>
    </xf>
    <xf numFmtId="180" fontId="24" fillId="39" borderId="76" xfId="175" applyNumberFormat="1" applyFont="1" applyFill="1" applyBorder="1" applyAlignment="1">
      <alignment horizontal="center" vertical="center"/>
      <protection/>
    </xf>
    <xf numFmtId="180" fontId="24" fillId="39" borderId="52" xfId="175" applyNumberFormat="1" applyFont="1" applyFill="1" applyBorder="1" applyAlignment="1">
      <alignment horizontal="center" vertical="center"/>
      <protection/>
    </xf>
    <xf numFmtId="180" fontId="13" fillId="39" borderId="112" xfId="179" applyNumberFormat="1" applyFont="1" applyFill="1" applyBorder="1" applyAlignment="1">
      <alignment horizontal="center" vertical="center"/>
      <protection/>
    </xf>
    <xf numFmtId="180" fontId="13" fillId="39" borderId="97" xfId="179" applyNumberFormat="1" applyFont="1" applyFill="1" applyBorder="1" applyAlignment="1">
      <alignment horizontal="center" vertical="center"/>
      <protection/>
    </xf>
    <xf numFmtId="180" fontId="13" fillId="39" borderId="102" xfId="179" applyNumberFormat="1" applyFont="1" applyFill="1" applyBorder="1" applyAlignment="1">
      <alignment horizontal="center" vertical="center"/>
      <protection/>
    </xf>
    <xf numFmtId="0" fontId="13" fillId="36" borderId="27" xfId="235" applyFont="1" applyFill="1" applyBorder="1" applyAlignment="1">
      <alignment horizontal="center"/>
      <protection/>
    </xf>
    <xf numFmtId="0" fontId="13" fillId="36" borderId="27" xfId="235" applyFont="1" applyFill="1" applyBorder="1" applyAlignment="1" quotePrefix="1">
      <alignment horizontal="center"/>
      <protection/>
    </xf>
    <xf numFmtId="39" fontId="13" fillId="36" borderId="67" xfId="236" applyNumberFormat="1" applyFont="1" applyFill="1" applyBorder="1" applyAlignment="1" quotePrefix="1">
      <alignment horizontal="center"/>
      <protection/>
    </xf>
    <xf numFmtId="39" fontId="13" fillId="36" borderId="49" xfId="236" applyNumberFormat="1" applyFont="1" applyFill="1" applyBorder="1" applyAlignment="1" quotePrefix="1">
      <alignment horizontal="center"/>
      <protection/>
    </xf>
    <xf numFmtId="39" fontId="13" fillId="36" borderId="59" xfId="236" applyNumberFormat="1" applyFont="1" applyFill="1" applyBorder="1" applyAlignment="1" quotePrefix="1">
      <alignment horizontal="center"/>
      <protection/>
    </xf>
    <xf numFmtId="39" fontId="13" fillId="36" borderId="28" xfId="236" applyNumberFormat="1" applyFont="1" applyFill="1" applyBorder="1" applyAlignment="1" quotePrefix="1">
      <alignment horizontal="center"/>
      <protection/>
    </xf>
    <xf numFmtId="39" fontId="13" fillId="40" borderId="93" xfId="199" applyNumberFormat="1" applyFont="1" applyFill="1" applyBorder="1" applyAlignment="1" applyProtection="1" quotePrefix="1">
      <alignment horizontal="center" vertical="center"/>
      <protection/>
    </xf>
    <xf numFmtId="39" fontId="13" fillId="40" borderId="14" xfId="199" applyNumberFormat="1" applyFont="1" applyFill="1" applyBorder="1" applyAlignment="1" applyProtection="1" quotePrefix="1">
      <alignment horizontal="center" vertical="center"/>
      <protection/>
    </xf>
    <xf numFmtId="39" fontId="13" fillId="40" borderId="69" xfId="199" applyNumberFormat="1" applyFont="1" applyFill="1" applyBorder="1" applyAlignment="1" applyProtection="1" quotePrefix="1">
      <alignment horizontal="center" vertical="center"/>
      <protection/>
    </xf>
    <xf numFmtId="39" fontId="13" fillId="40" borderId="50" xfId="199" applyNumberFormat="1" applyFont="1" applyFill="1" applyBorder="1" applyAlignment="1" applyProtection="1" quotePrefix="1">
      <alignment horizontal="center" vertical="center"/>
      <protection/>
    </xf>
    <xf numFmtId="39" fontId="13" fillId="40" borderId="11" xfId="199" applyNumberFormat="1" applyFont="1" applyFill="1" applyBorder="1" applyAlignment="1" applyProtection="1" quotePrefix="1">
      <alignment horizontal="center" vertical="center"/>
      <protection/>
    </xf>
    <xf numFmtId="39" fontId="13" fillId="40" borderId="66" xfId="199" applyNumberFormat="1" applyFont="1" applyFill="1" applyBorder="1" applyAlignment="1" applyProtection="1" quotePrefix="1">
      <alignment horizontal="center" vertical="center"/>
      <protection/>
    </xf>
    <xf numFmtId="39" fontId="13" fillId="40" borderId="54" xfId="199" applyNumberFormat="1" applyFont="1" applyFill="1" applyBorder="1" applyAlignment="1" applyProtection="1" quotePrefix="1">
      <alignment horizontal="center" vertical="center"/>
      <protection/>
    </xf>
    <xf numFmtId="39" fontId="13" fillId="40" borderId="56" xfId="199" applyNumberFormat="1" applyFont="1" applyFill="1" applyBorder="1" applyAlignment="1" applyProtection="1" quotePrefix="1">
      <alignment horizontal="center" vertical="center"/>
      <protection/>
    </xf>
    <xf numFmtId="39" fontId="13" fillId="40" borderId="59" xfId="199" applyNumberFormat="1" applyFont="1" applyFill="1" applyBorder="1" applyAlignment="1" applyProtection="1">
      <alignment horizontal="center" vertical="center"/>
      <protection/>
    </xf>
    <xf numFmtId="39" fontId="13" fillId="40" borderId="49" xfId="199" applyNumberFormat="1" applyFont="1" applyFill="1" applyBorder="1" applyAlignment="1" applyProtection="1">
      <alignment horizontal="center" vertical="center"/>
      <protection/>
    </xf>
    <xf numFmtId="39" fontId="13" fillId="40" borderId="58" xfId="199" applyNumberFormat="1" applyFont="1" applyFill="1" applyBorder="1" applyAlignment="1" applyProtection="1">
      <alignment horizontal="center" vertical="center" wrapText="1"/>
      <protection/>
    </xf>
    <xf numFmtId="39" fontId="13" fillId="0" borderId="0" xfId="199" applyNumberFormat="1" applyFont="1" applyAlignment="1" applyProtection="1">
      <alignment horizontal="center"/>
      <protection/>
    </xf>
    <xf numFmtId="181" fontId="13" fillId="40" borderId="112" xfId="199" applyNumberFormat="1" applyFont="1" applyFill="1" applyBorder="1" applyAlignment="1">
      <alignment horizontal="center" vertical="center"/>
      <protection/>
    </xf>
    <xf numFmtId="181" fontId="13" fillId="40" borderId="67" xfId="199" applyNumberFormat="1" applyFont="1" applyFill="1" applyBorder="1" applyAlignment="1">
      <alignment horizontal="center" vertical="center"/>
      <protection/>
    </xf>
    <xf numFmtId="0" fontId="13" fillId="40" borderId="99" xfId="199" applyFont="1" applyFill="1" applyBorder="1" applyAlignment="1">
      <alignment horizontal="center"/>
      <protection/>
    </xf>
    <xf numFmtId="0" fontId="13" fillId="40" borderId="97" xfId="199" applyFont="1" applyFill="1" applyBorder="1" applyAlignment="1">
      <alignment horizontal="center"/>
      <protection/>
    </xf>
    <xf numFmtId="0" fontId="13" fillId="40" borderId="102" xfId="199" applyFont="1" applyFill="1" applyBorder="1" applyAlignment="1">
      <alignment horizontal="center"/>
      <protection/>
    </xf>
    <xf numFmtId="0" fontId="13" fillId="40" borderId="112" xfId="199" applyFont="1" applyFill="1" applyBorder="1" applyAlignment="1">
      <alignment horizontal="center"/>
      <protection/>
    </xf>
    <xf numFmtId="39" fontId="13" fillId="40" borderId="59" xfId="199" applyNumberFormat="1" applyFont="1" applyFill="1" applyBorder="1" applyAlignment="1" applyProtection="1" quotePrefix="1">
      <alignment horizontal="center"/>
      <protection/>
    </xf>
    <xf numFmtId="39" fontId="13" fillId="40" borderId="58" xfId="199" applyNumberFormat="1" applyFont="1" applyFill="1" applyBorder="1" applyAlignment="1" applyProtection="1" quotePrefix="1">
      <alignment horizontal="center"/>
      <protection/>
    </xf>
    <xf numFmtId="39" fontId="13" fillId="40" borderId="49" xfId="199" applyNumberFormat="1" applyFont="1" applyFill="1" applyBorder="1" applyAlignment="1" applyProtection="1" quotePrefix="1">
      <alignment horizontal="center"/>
      <protection/>
    </xf>
    <xf numFmtId="0" fontId="15" fillId="0" borderId="61" xfId="134" applyFont="1" applyBorder="1" applyAlignment="1">
      <alignment horizontal="right"/>
      <protection/>
    </xf>
    <xf numFmtId="0" fontId="13" fillId="36" borderId="51" xfId="235" applyFont="1" applyFill="1" applyBorder="1" applyAlignment="1">
      <alignment horizontal="center" vertical="center"/>
      <protection/>
    </xf>
    <xf numFmtId="0" fontId="13" fillId="36" borderId="97" xfId="235" applyFont="1" applyFill="1" applyBorder="1" applyAlignment="1">
      <alignment horizontal="center"/>
      <protection/>
    </xf>
    <xf numFmtId="0" fontId="13" fillId="36" borderId="102" xfId="235" applyFont="1" applyFill="1" applyBorder="1" applyAlignment="1">
      <alignment horizontal="center"/>
      <protection/>
    </xf>
    <xf numFmtId="0" fontId="13" fillId="36" borderId="49" xfId="235" applyFont="1" applyFill="1" applyBorder="1" applyAlignment="1">
      <alignment horizontal="center"/>
      <protection/>
    </xf>
    <xf numFmtId="0" fontId="13" fillId="36" borderId="28" xfId="235" applyFont="1" applyFill="1" applyBorder="1" applyAlignment="1">
      <alignment horizontal="center"/>
      <protection/>
    </xf>
    <xf numFmtId="0" fontId="13" fillId="36" borderId="59" xfId="134" applyFont="1" applyFill="1" applyBorder="1" applyAlignment="1">
      <alignment horizontal="center"/>
      <protection/>
    </xf>
    <xf numFmtId="0" fontId="13" fillId="36" borderId="58" xfId="134" applyFont="1" applyFill="1" applyBorder="1" applyAlignment="1">
      <alignment horizontal="center"/>
      <protection/>
    </xf>
    <xf numFmtId="0" fontId="13" fillId="36" borderId="59" xfId="134" applyFont="1" applyFill="1" applyBorder="1" applyAlignment="1" quotePrefix="1">
      <alignment horizontal="center"/>
      <protection/>
    </xf>
    <xf numFmtId="0" fontId="13" fillId="36" borderId="28" xfId="134" applyFont="1" applyFill="1" applyBorder="1" applyAlignment="1">
      <alignment horizontal="center"/>
      <protection/>
    </xf>
    <xf numFmtId="0" fontId="8" fillId="0" borderId="11" xfId="134" applyFont="1" applyFill="1" applyBorder="1" applyAlignment="1">
      <alignment horizontal="center"/>
      <protection/>
    </xf>
    <xf numFmtId="0" fontId="8" fillId="0" borderId="13" xfId="134" applyFont="1" applyFill="1" applyBorder="1" applyAlignment="1">
      <alignment horizontal="center"/>
      <protection/>
    </xf>
    <xf numFmtId="0" fontId="8" fillId="0" borderId="14" xfId="134" applyFont="1" applyFill="1" applyBorder="1" applyAlignment="1">
      <alignment horizontal="center"/>
      <protection/>
    </xf>
    <xf numFmtId="0" fontId="13" fillId="0" borderId="0" xfId="134" applyFont="1" applyFill="1" applyAlignment="1">
      <alignment horizontal="center"/>
      <protection/>
    </xf>
    <xf numFmtId="0" fontId="8" fillId="0" borderId="0" xfId="134" applyFont="1" applyFill="1" applyBorder="1" applyAlignment="1">
      <alignment horizontal="left"/>
      <protection/>
    </xf>
    <xf numFmtId="0" fontId="8" fillId="0" borderId="54" xfId="134" applyFont="1" applyFill="1" applyBorder="1" applyAlignment="1">
      <alignment horizontal="center"/>
      <protection/>
    </xf>
    <xf numFmtId="0" fontId="8" fillId="0" borderId="55" xfId="134" applyFont="1" applyFill="1" applyBorder="1" applyAlignment="1">
      <alignment horizontal="center"/>
      <protection/>
    </xf>
    <xf numFmtId="0" fontId="8" fillId="0" borderId="50" xfId="134" applyFont="1" applyFill="1" applyBorder="1" applyAlignment="1">
      <alignment horizontal="center"/>
      <protection/>
    </xf>
    <xf numFmtId="0" fontId="13" fillId="0" borderId="0" xfId="134" applyFont="1" applyFill="1" applyAlignment="1">
      <alignment horizontal="center" vertical="center"/>
      <protection/>
    </xf>
    <xf numFmtId="0" fontId="6" fillId="0" borderId="0" xfId="134" applyFont="1" applyFill="1" applyAlignment="1">
      <alignment horizontal="center"/>
      <protection/>
    </xf>
    <xf numFmtId="0" fontId="15" fillId="0" borderId="0" xfId="134" applyFont="1" applyFill="1" applyBorder="1" applyAlignment="1">
      <alignment horizontal="right"/>
      <protection/>
    </xf>
    <xf numFmtId="0" fontId="13" fillId="36" borderId="95" xfId="134" applyFont="1" applyFill="1" applyBorder="1" applyAlignment="1">
      <alignment horizontal="center"/>
      <protection/>
    </xf>
    <xf numFmtId="0" fontId="13" fillId="36" borderId="52" xfId="134" applyFont="1" applyFill="1" applyBorder="1" applyAlignment="1">
      <alignment horizontal="center"/>
      <protection/>
    </xf>
    <xf numFmtId="0" fontId="13" fillId="36" borderId="69" xfId="134" applyFont="1" applyFill="1" applyBorder="1" applyAlignment="1">
      <alignment horizontal="center"/>
      <protection/>
    </xf>
    <xf numFmtId="0" fontId="13" fillId="36" borderId="55" xfId="134" applyFont="1" applyFill="1" applyBorder="1" applyAlignment="1">
      <alignment horizontal="center"/>
      <protection/>
    </xf>
    <xf numFmtId="0" fontId="13" fillId="0" borderId="0" xfId="134" applyFont="1" applyAlignment="1">
      <alignment horizontal="center" vertical="center"/>
      <protection/>
    </xf>
    <xf numFmtId="0" fontId="13" fillId="36" borderId="51" xfId="235" applyFont="1" applyFill="1" applyBorder="1" applyAlignment="1" applyProtection="1">
      <alignment horizontal="center" vertical="center"/>
      <protection/>
    </xf>
    <xf numFmtId="0" fontId="13" fillId="36" borderId="26" xfId="235" applyFont="1" applyFill="1" applyBorder="1" applyAlignment="1" applyProtection="1">
      <alignment horizontal="center" vertical="center"/>
      <protection/>
    </xf>
    <xf numFmtId="0" fontId="13" fillId="36" borderId="97" xfId="235" applyFont="1" applyFill="1" applyBorder="1" applyAlignment="1" applyProtection="1">
      <alignment horizontal="center" vertical="center"/>
      <protection/>
    </xf>
    <xf numFmtId="0" fontId="13" fillId="36" borderId="102" xfId="235" applyFont="1" applyFill="1" applyBorder="1" applyAlignment="1" applyProtection="1">
      <alignment horizontal="center" vertical="center"/>
      <protection/>
    </xf>
    <xf numFmtId="0" fontId="13" fillId="36" borderId="95" xfId="235" applyFont="1" applyFill="1" applyBorder="1" applyAlignment="1" applyProtection="1">
      <alignment horizontal="center" vertical="center"/>
      <protection/>
    </xf>
    <xf numFmtId="0" fontId="13" fillId="36" borderId="52" xfId="235" applyFont="1" applyFill="1" applyBorder="1" applyAlignment="1" applyProtection="1">
      <alignment horizontal="center" vertical="center"/>
      <protection/>
    </xf>
    <xf numFmtId="0" fontId="13" fillId="36" borderId="96" xfId="235" applyFont="1" applyFill="1" applyBorder="1" applyAlignment="1" applyProtection="1">
      <alignment horizontal="center" vertical="center"/>
      <protection/>
    </xf>
    <xf numFmtId="0" fontId="6" fillId="0" borderId="0" xfId="199" applyFont="1" applyFill="1" applyBorder="1" applyAlignment="1">
      <alignment horizontal="center"/>
      <protection/>
    </xf>
    <xf numFmtId="0" fontId="13" fillId="34" borderId="113" xfId="199" applyFont="1" applyFill="1" applyBorder="1" applyAlignment="1">
      <alignment horizontal="center" vertical="center"/>
      <protection/>
    </xf>
    <xf numFmtId="0" fontId="13" fillId="34" borderId="77" xfId="199" applyFont="1" applyFill="1" applyBorder="1" applyAlignment="1">
      <alignment horizontal="center" vertical="center"/>
      <protection/>
    </xf>
    <xf numFmtId="0" fontId="13" fillId="34" borderId="86" xfId="199" applyFont="1" applyFill="1" applyBorder="1" applyAlignment="1">
      <alignment horizontal="center" vertical="center"/>
      <protection/>
    </xf>
    <xf numFmtId="0" fontId="13" fillId="34" borderId="114" xfId="199" applyFont="1" applyFill="1" applyBorder="1" applyAlignment="1">
      <alignment horizontal="center" vertical="center"/>
      <protection/>
    </xf>
    <xf numFmtId="0" fontId="13" fillId="34" borderId="27" xfId="199" applyFont="1" applyFill="1" applyBorder="1" applyAlignment="1">
      <alignment horizontal="center" vertical="center"/>
      <protection/>
    </xf>
    <xf numFmtId="0" fontId="13" fillId="34" borderId="78" xfId="199" applyFont="1" applyFill="1" applyBorder="1" applyAlignment="1">
      <alignment horizontal="center" vertical="center"/>
      <protection/>
    </xf>
    <xf numFmtId="0" fontId="13" fillId="0" borderId="0" xfId="199" applyFont="1" applyAlignment="1">
      <alignment horizontal="center"/>
      <protection/>
    </xf>
    <xf numFmtId="0" fontId="27" fillId="0" borderId="55" xfId="199" applyFont="1" applyBorder="1" applyAlignment="1">
      <alignment horizontal="center" vertical="top"/>
      <protection/>
    </xf>
    <xf numFmtId="0" fontId="13" fillId="34" borderId="59" xfId="199" applyFont="1" applyFill="1" applyBorder="1" applyAlignment="1">
      <alignment horizontal="center" vertical="center"/>
      <protection/>
    </xf>
    <xf numFmtId="0" fontId="13" fillId="34" borderId="49" xfId="199" applyFont="1" applyFill="1" applyBorder="1" applyAlignment="1">
      <alignment horizontal="center" vertical="center"/>
      <protection/>
    </xf>
    <xf numFmtId="0" fontId="6" fillId="0" borderId="0" xfId="199" applyFont="1" applyBorder="1" applyAlignment="1">
      <alignment horizontal="center" vertical="center"/>
      <protection/>
    </xf>
    <xf numFmtId="0" fontId="13" fillId="0" borderId="0" xfId="199" applyFont="1" applyBorder="1" applyAlignment="1">
      <alignment horizontal="center" vertical="center"/>
      <protection/>
    </xf>
    <xf numFmtId="0" fontId="13" fillId="34" borderId="115" xfId="199" applyFont="1" applyFill="1" applyBorder="1" applyAlignment="1">
      <alignment horizontal="center" vertical="center" wrapText="1"/>
      <protection/>
    </xf>
    <xf numFmtId="0" fontId="13" fillId="34" borderId="70" xfId="199" applyFont="1" applyFill="1" applyBorder="1" applyAlignment="1">
      <alignment horizontal="center" vertical="center" wrapText="1"/>
      <protection/>
    </xf>
    <xf numFmtId="0" fontId="13" fillId="34" borderId="116" xfId="199" applyFont="1" applyFill="1" applyBorder="1" applyAlignment="1">
      <alignment horizontal="center" vertical="center" wrapText="1"/>
      <protection/>
    </xf>
    <xf numFmtId="0" fontId="13" fillId="34" borderId="105" xfId="199" applyFont="1" applyFill="1" applyBorder="1" applyAlignment="1">
      <alignment horizontal="center" vertical="center"/>
      <protection/>
    </xf>
    <xf numFmtId="0" fontId="13" fillId="34" borderId="106" xfId="199" applyFont="1" applyFill="1" applyBorder="1" applyAlignment="1">
      <alignment horizontal="center" vertical="center"/>
      <protection/>
    </xf>
    <xf numFmtId="0" fontId="13" fillId="34" borderId="107" xfId="199" applyFont="1" applyFill="1" applyBorder="1" applyAlignment="1">
      <alignment horizontal="center" vertical="center"/>
      <protection/>
    </xf>
    <xf numFmtId="0" fontId="13" fillId="34" borderId="117" xfId="199" applyFont="1" applyFill="1" applyBorder="1" applyAlignment="1">
      <alignment horizontal="center" vertical="center"/>
      <protection/>
    </xf>
    <xf numFmtId="0" fontId="13" fillId="34" borderId="54" xfId="199" applyFont="1" applyFill="1" applyBorder="1" applyAlignment="1">
      <alignment horizontal="center" vertical="center"/>
      <protection/>
    </xf>
    <xf numFmtId="0" fontId="13" fillId="34" borderId="55" xfId="199" applyFont="1" applyFill="1" applyBorder="1" applyAlignment="1">
      <alignment horizontal="center" vertical="center"/>
      <protection/>
    </xf>
    <xf numFmtId="0" fontId="13" fillId="34" borderId="50" xfId="199" applyFont="1" applyFill="1" applyBorder="1" applyAlignment="1">
      <alignment horizontal="center" vertical="center"/>
      <protection/>
    </xf>
    <xf numFmtId="0" fontId="13" fillId="34" borderId="58" xfId="199" applyFont="1" applyFill="1" applyBorder="1" applyAlignment="1">
      <alignment horizontal="center" vertical="center"/>
      <protection/>
    </xf>
    <xf numFmtId="0" fontId="13" fillId="34" borderId="118" xfId="199" applyFont="1" applyFill="1" applyBorder="1" applyAlignment="1">
      <alignment horizontal="center" vertical="center"/>
      <protection/>
    </xf>
    <xf numFmtId="0" fontId="13" fillId="34" borderId="115" xfId="199" applyFont="1" applyFill="1" applyBorder="1" applyAlignment="1">
      <alignment horizontal="center" vertical="center"/>
      <protection/>
    </xf>
    <xf numFmtId="0" fontId="13" fillId="34" borderId="70" xfId="199" applyFont="1" applyFill="1" applyBorder="1" applyAlignment="1">
      <alignment horizontal="center" vertical="center"/>
      <protection/>
    </xf>
    <xf numFmtId="0" fontId="13" fillId="34" borderId="116" xfId="199" applyFont="1" applyFill="1" applyBorder="1" applyAlignment="1">
      <alignment horizontal="center" vertical="center"/>
      <protection/>
    </xf>
    <xf numFmtId="0" fontId="13" fillId="34" borderId="12" xfId="199" applyFont="1" applyFill="1" applyBorder="1" applyAlignment="1">
      <alignment horizontal="center" vertical="center" wrapText="1"/>
      <protection/>
    </xf>
    <xf numFmtId="0" fontId="13" fillId="34" borderId="25" xfId="199" applyFont="1" applyFill="1" applyBorder="1" applyAlignment="1">
      <alignment horizontal="center" vertical="center" wrapText="1"/>
      <protection/>
    </xf>
    <xf numFmtId="0" fontId="13" fillId="34" borderId="16" xfId="199" applyFont="1" applyFill="1" applyBorder="1" applyAlignment="1">
      <alignment horizontal="center" vertical="center" wrapText="1"/>
      <protection/>
    </xf>
    <xf numFmtId="0" fontId="13" fillId="34" borderId="82" xfId="199" applyFont="1" applyFill="1" applyBorder="1" applyAlignment="1">
      <alignment horizontal="center" vertical="center" wrapText="1"/>
      <protection/>
    </xf>
    <xf numFmtId="0" fontId="13" fillId="0" borderId="0" xfId="199" applyFont="1" applyFill="1" applyBorder="1" applyAlignment="1">
      <alignment horizontal="center" vertical="center"/>
      <protection/>
    </xf>
    <xf numFmtId="0" fontId="13" fillId="34" borderId="113" xfId="199" applyFont="1" applyFill="1" applyBorder="1" applyAlignment="1">
      <alignment horizontal="center" vertical="center" wrapText="1"/>
      <protection/>
    </xf>
    <xf numFmtId="0" fontId="13" fillId="34" borderId="77" xfId="199" applyFont="1" applyFill="1" applyBorder="1" applyAlignment="1">
      <alignment horizontal="center" vertical="center" wrapText="1"/>
      <protection/>
    </xf>
    <xf numFmtId="0" fontId="38" fillId="36" borderId="27" xfId="199" applyFont="1" applyFill="1" applyBorder="1" applyAlignment="1">
      <alignment horizontal="center" vertical="center"/>
      <protection/>
    </xf>
    <xf numFmtId="0" fontId="38" fillId="36" borderId="78" xfId="199" applyFont="1" applyFill="1" applyBorder="1" applyAlignment="1">
      <alignment horizontal="center" vertical="center"/>
      <protection/>
    </xf>
    <xf numFmtId="169" fontId="38" fillId="36" borderId="27" xfId="199" applyNumberFormat="1" applyFont="1" applyFill="1" applyBorder="1" applyAlignment="1">
      <alignment horizontal="center" vertical="center"/>
      <protection/>
    </xf>
    <xf numFmtId="169" fontId="38" fillId="36" borderId="78" xfId="199" applyNumberFormat="1" applyFont="1" applyFill="1" applyBorder="1" applyAlignment="1">
      <alignment horizontal="center" vertical="center"/>
      <protection/>
    </xf>
    <xf numFmtId="0" fontId="13" fillId="0" borderId="0" xfId="199" applyFont="1" applyBorder="1" applyAlignment="1">
      <alignment horizontal="center"/>
      <protection/>
    </xf>
    <xf numFmtId="0" fontId="6" fillId="0" borderId="0" xfId="199" applyFont="1" applyBorder="1" applyAlignment="1">
      <alignment horizontal="center"/>
      <protection/>
    </xf>
    <xf numFmtId="0" fontId="13" fillId="0" borderId="0" xfId="199" applyFont="1" applyFill="1" applyBorder="1" applyAlignment="1">
      <alignment horizontal="center"/>
      <protection/>
    </xf>
    <xf numFmtId="0" fontId="38" fillId="33" borderId="113" xfId="199" applyFont="1" applyFill="1" applyBorder="1" applyAlignment="1">
      <alignment horizontal="center" vertical="center"/>
      <protection/>
    </xf>
    <xf numFmtId="0" fontId="38" fillId="33" borderId="77" xfId="199" applyFont="1" applyFill="1" applyBorder="1" applyAlignment="1">
      <alignment horizontal="center" vertical="center"/>
      <protection/>
    </xf>
    <xf numFmtId="0" fontId="38" fillId="33" borderId="86" xfId="199" applyFont="1" applyFill="1" applyBorder="1" applyAlignment="1">
      <alignment horizontal="center" vertical="center"/>
      <protection/>
    </xf>
    <xf numFmtId="0" fontId="38" fillId="33" borderId="114" xfId="199" applyFont="1" applyFill="1" applyBorder="1" applyAlignment="1">
      <alignment horizontal="center" vertical="center"/>
      <protection/>
    </xf>
  </cellXfs>
  <cellStyles count="2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11" xfId="57"/>
    <cellStyle name="Comma 2 12" xfId="58"/>
    <cellStyle name="Comma 2 13" xfId="59"/>
    <cellStyle name="Comma 2 14" xfId="60"/>
    <cellStyle name="Comma 2 15" xfId="61"/>
    <cellStyle name="Comma 2 16" xfId="62"/>
    <cellStyle name="Comma 2 17" xfId="63"/>
    <cellStyle name="Comma 2 18" xfId="64"/>
    <cellStyle name="Comma 2 19" xfId="65"/>
    <cellStyle name="Comma 2 2" xfId="66"/>
    <cellStyle name="Comma 2 2 2" xfId="67"/>
    <cellStyle name="Comma 2 2 2 2" xfId="68"/>
    <cellStyle name="Comma 2 2 2 2 2" xfId="69"/>
    <cellStyle name="Comma 2 2 2 2 3" xfId="70"/>
    <cellStyle name="Comma 2 2 2 2 3 2" xfId="71"/>
    <cellStyle name="Comma 2 2 2 2 3 3" xfId="72"/>
    <cellStyle name="Comma 2 2 2 2 3 4" xfId="73"/>
    <cellStyle name="Comma 2 2 2 2 3 4 2" xfId="74"/>
    <cellStyle name="Comma 2 2 2 2 4" xfId="75"/>
    <cellStyle name="Comma 2 2 2 2 4 2" xfId="76"/>
    <cellStyle name="Comma 2 2 2 3" xfId="77"/>
    <cellStyle name="Comma 2 2 3" xfId="78"/>
    <cellStyle name="Comma 2 2 3 2" xfId="79"/>
    <cellStyle name="Comma 2 20" xfId="80"/>
    <cellStyle name="Comma 2 21" xfId="81"/>
    <cellStyle name="Comma 2 22" xfId="82"/>
    <cellStyle name="Comma 2 23" xfId="83"/>
    <cellStyle name="Comma 2 24" xfId="84"/>
    <cellStyle name="Comma 2 25" xfId="85"/>
    <cellStyle name="Comma 2 3" xfId="86"/>
    <cellStyle name="Comma 2 4" xfId="87"/>
    <cellStyle name="Comma 2 5" xfId="88"/>
    <cellStyle name="Comma 2 6" xfId="89"/>
    <cellStyle name="Comma 2 7" xfId="90"/>
    <cellStyle name="Comma 2 8" xfId="91"/>
    <cellStyle name="Comma 2 9" xfId="92"/>
    <cellStyle name="Comma 20" xfId="93"/>
    <cellStyle name="Comma 20 2" xfId="94"/>
    <cellStyle name="Comma 27" xfId="95"/>
    <cellStyle name="Comma 27 2" xfId="96"/>
    <cellStyle name="Comma 29" xfId="97"/>
    <cellStyle name="Comma 29 2" xfId="98"/>
    <cellStyle name="Comma 3" xfId="99"/>
    <cellStyle name="Comma 3 2" xfId="100"/>
    <cellStyle name="Comma 3 3" xfId="101"/>
    <cellStyle name="Comma 3 39" xfId="102"/>
    <cellStyle name="Comma 3 4" xfId="103"/>
    <cellStyle name="Comma 3 4 2" xfId="104"/>
    <cellStyle name="Comma 30" xfId="105"/>
    <cellStyle name="Comma 30 2" xfId="106"/>
    <cellStyle name="Comma 4" xfId="107"/>
    <cellStyle name="Comma 4 2" xfId="108"/>
    <cellStyle name="Comma 4 3" xfId="109"/>
    <cellStyle name="Comma 4 4" xfId="110"/>
    <cellStyle name="Comma 5" xfId="111"/>
    <cellStyle name="Comma 6" xfId="112"/>
    <cellStyle name="Comma 67 2" xfId="113"/>
    <cellStyle name="Comma 7" xfId="114"/>
    <cellStyle name="Comma 70" xfId="115"/>
    <cellStyle name="Comma 8" xfId="116"/>
    <cellStyle name="Comma 9" xfId="117"/>
    <cellStyle name="Currency" xfId="118"/>
    <cellStyle name="Currency [0]" xfId="119"/>
    <cellStyle name="Excel Built-in Comma 2" xfId="120"/>
    <cellStyle name="Excel Built-in Normal" xfId="121"/>
    <cellStyle name="Excel Built-in Normal 2" xfId="122"/>
    <cellStyle name="Excel Built-in Normal_50. Bishwo" xfId="123"/>
    <cellStyle name="Explanatory Text" xfId="124"/>
    <cellStyle name="Good" xfId="125"/>
    <cellStyle name="Heading 1" xfId="126"/>
    <cellStyle name="Heading 2" xfId="127"/>
    <cellStyle name="Heading 3" xfId="128"/>
    <cellStyle name="Heading 4" xfId="129"/>
    <cellStyle name="Hyperlink" xfId="130"/>
    <cellStyle name="Input" xfId="131"/>
    <cellStyle name="Linked Cell" xfId="132"/>
    <cellStyle name="Neutral" xfId="133"/>
    <cellStyle name="Normal 10" xfId="134"/>
    <cellStyle name="Normal 10 2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2" xfId="151"/>
    <cellStyle name="Normal 2 2 2" xfId="152"/>
    <cellStyle name="Normal 2 2 2 2 4 2" xfId="153"/>
    <cellStyle name="Normal 2 2 3" xfId="154"/>
    <cellStyle name="Normal 2 2 4" xfId="155"/>
    <cellStyle name="Normal 2 2 5" xfId="156"/>
    <cellStyle name="Normal 2 2 6" xfId="157"/>
    <cellStyle name="Normal 2 2 7" xfId="158"/>
    <cellStyle name="Normal 2 2_50. Bishwo" xfId="159"/>
    <cellStyle name="Normal 2 3" xfId="160"/>
    <cellStyle name="Normal 2 3 2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0" xfId="168"/>
    <cellStyle name="Normal 20 2" xfId="169"/>
    <cellStyle name="Normal 21" xfId="170"/>
    <cellStyle name="Normal 21 2" xfId="171"/>
    <cellStyle name="Normal 22" xfId="172"/>
    <cellStyle name="Normal 22 2" xfId="173"/>
    <cellStyle name="Normal 23" xfId="174"/>
    <cellStyle name="Normal 24" xfId="175"/>
    <cellStyle name="Normal 24 2" xfId="176"/>
    <cellStyle name="Normal 25" xfId="177"/>
    <cellStyle name="Normal 25 2" xfId="178"/>
    <cellStyle name="Normal 26" xfId="179"/>
    <cellStyle name="Normal 26 2" xfId="180"/>
    <cellStyle name="Normal 27" xfId="181"/>
    <cellStyle name="Normal 27 2" xfId="182"/>
    <cellStyle name="Normal 28" xfId="183"/>
    <cellStyle name="Normal 28 2" xfId="184"/>
    <cellStyle name="Normal 29" xfId="185"/>
    <cellStyle name="Normal 3" xfId="186"/>
    <cellStyle name="Normal 3 2" xfId="187"/>
    <cellStyle name="Normal 3 3" xfId="188"/>
    <cellStyle name="Normal 3 4" xfId="189"/>
    <cellStyle name="Normal 3 5" xfId="190"/>
    <cellStyle name="Normal 3 6" xfId="191"/>
    <cellStyle name="Normal 3_9.1 &amp; 9.2" xfId="192"/>
    <cellStyle name="Normal 30" xfId="193"/>
    <cellStyle name="Normal 30 2" xfId="194"/>
    <cellStyle name="Normal 31" xfId="195"/>
    <cellStyle name="Normal 32" xfId="196"/>
    <cellStyle name="Normal 32 2" xfId="197"/>
    <cellStyle name="Normal 33" xfId="198"/>
    <cellStyle name="Normal 34" xfId="199"/>
    <cellStyle name="Normal 39" xfId="200"/>
    <cellStyle name="Normal 4" xfId="201"/>
    <cellStyle name="Normal 4 10" xfId="202"/>
    <cellStyle name="Normal 4 11" xfId="203"/>
    <cellStyle name="Normal 4 12" xfId="204"/>
    <cellStyle name="Normal 4 13" xfId="205"/>
    <cellStyle name="Normal 4 14" xfId="206"/>
    <cellStyle name="Normal 4 15" xfId="207"/>
    <cellStyle name="Normal 4 16" xfId="208"/>
    <cellStyle name="Normal 4 17" xfId="209"/>
    <cellStyle name="Normal 4 18" xfId="210"/>
    <cellStyle name="Normal 4 19" xfId="211"/>
    <cellStyle name="Normal 4 2" xfId="212"/>
    <cellStyle name="Normal 4 20" xfId="213"/>
    <cellStyle name="Normal 4 21" xfId="214"/>
    <cellStyle name="Normal 4 22" xfId="215"/>
    <cellStyle name="Normal 4 23" xfId="216"/>
    <cellStyle name="Normal 4 24" xfId="217"/>
    <cellStyle name="Normal 4 25" xfId="218"/>
    <cellStyle name="Normal 4 3" xfId="219"/>
    <cellStyle name="Normal 4 4" xfId="220"/>
    <cellStyle name="Normal 4 5" xfId="221"/>
    <cellStyle name="Normal 4 6" xfId="222"/>
    <cellStyle name="Normal 4 7" xfId="223"/>
    <cellStyle name="Normal 4 8" xfId="224"/>
    <cellStyle name="Normal 4 9" xfId="225"/>
    <cellStyle name="Normal 4_50. Bishwo" xfId="226"/>
    <cellStyle name="Normal 40" xfId="227"/>
    <cellStyle name="Normal 41" xfId="228"/>
    <cellStyle name="Normal 42" xfId="229"/>
    <cellStyle name="Normal 43" xfId="230"/>
    <cellStyle name="Normal 49" xfId="231"/>
    <cellStyle name="Normal 5" xfId="232"/>
    <cellStyle name="Normal 5 2" xfId="233"/>
    <cellStyle name="Normal 52" xfId="234"/>
    <cellStyle name="Normal 6" xfId="235"/>
    <cellStyle name="Normal 6 2" xfId="236"/>
    <cellStyle name="Normal 67" xfId="237"/>
    <cellStyle name="Normal 7" xfId="238"/>
    <cellStyle name="Normal 8" xfId="239"/>
    <cellStyle name="Normal 8 2" xfId="240"/>
    <cellStyle name="Normal 9" xfId="241"/>
    <cellStyle name="Normal_bartaman point 2" xfId="242"/>
    <cellStyle name="Normal_bartaman point 2 2 2 2" xfId="243"/>
    <cellStyle name="Normal_bartaman point 2 3" xfId="244"/>
    <cellStyle name="Normal_bartaman point 3 3" xfId="245"/>
    <cellStyle name="Normal_bartaman point 3 4" xfId="246"/>
    <cellStyle name="Normal_Bartamane_Book1" xfId="247"/>
    <cellStyle name="Normal_Comm_wt" xfId="248"/>
    <cellStyle name="Normal_CPI 2" xfId="249"/>
    <cellStyle name="Normal_Direction of Trade_BartamanFormat 2063-64" xfId="250"/>
    <cellStyle name="Normal_Direction of Trade_BartamanFormat 2063-64 2" xfId="251"/>
    <cellStyle name="Normal_Sheet1" xfId="252"/>
    <cellStyle name="Normal_Sheet1 2" xfId="253"/>
    <cellStyle name="Normal_Sheet1 2 2" xfId="254"/>
    <cellStyle name="Normal_Sheet1 2 3" xfId="255"/>
    <cellStyle name="Normal_Sheet1 2 4" xfId="256"/>
    <cellStyle name="Normal_Sheet1 3" xfId="257"/>
    <cellStyle name="Normal_Sheet1 4" xfId="258"/>
    <cellStyle name="Normal_Sheet1 5" xfId="259"/>
    <cellStyle name="Normal_Sheet1 6" xfId="260"/>
    <cellStyle name="Note" xfId="261"/>
    <cellStyle name="Output" xfId="262"/>
    <cellStyle name="Percent" xfId="263"/>
    <cellStyle name="Percent 2" xfId="264"/>
    <cellStyle name="Percent 2 2" xfId="265"/>
    <cellStyle name="Percent 2 2 2" xfId="266"/>
    <cellStyle name="Percent 2 3" xfId="267"/>
    <cellStyle name="Percent 2 4" xfId="268"/>
    <cellStyle name="Percent 3" xfId="269"/>
    <cellStyle name="Percent 4" xfId="270"/>
    <cellStyle name="Percent 67 2" xfId="271"/>
    <cellStyle name="SHEET" xfId="272"/>
    <cellStyle name="Title" xfId="273"/>
    <cellStyle name="Total" xfId="274"/>
    <cellStyle name="Warning Text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B1~1\AppData\Local\Temp\18.NWPI-RM%202072%20up%20to%20Paush_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  <sheetName val="Relatives"/>
      <sheetName val="Index"/>
      <sheetName val="Index-Overall"/>
      <sheetName val="Index-Nationl"/>
      <sheetName val="natSD"/>
      <sheetName val="Index-Agri"/>
      <sheetName val="AgriSD"/>
      <sheetName val="Index-Ind"/>
      <sheetName val="IndSD"/>
      <sheetName val="Index-Imp"/>
      <sheetName val="ImpSD"/>
      <sheetName val="Graph"/>
      <sheetName val="Index-Old"/>
      <sheetName val="Weight-Imp"/>
      <sheetName val="Weight-Ind"/>
      <sheetName val="Weight-Agri"/>
      <sheetName val="Production"/>
      <sheetName val="Address"/>
      <sheetName val="inflation"/>
      <sheetName val="livestock"/>
      <sheetName val="annual change"/>
      <sheetName val="Sheet1"/>
      <sheetName val="Sheet2"/>
      <sheetName val="Sheet3"/>
    </sheetNames>
    <sheetDataSet>
      <sheetData sheetId="3">
        <row r="13">
          <cell r="C13">
            <v>99.99999999999999</v>
          </cell>
          <cell r="GC13">
            <v>277.7215640690492</v>
          </cell>
          <cell r="GN13">
            <v>297.2192435284327</v>
          </cell>
          <cell r="GO13">
            <v>292.81879267702834</v>
          </cell>
          <cell r="GP13">
            <v>290.19245544744876</v>
          </cell>
          <cell r="GQ13">
            <v>293.0680760442564</v>
          </cell>
          <cell r="GR13">
            <v>292.0317148496093</v>
          </cell>
          <cell r="GS13">
            <v>297.0716018108867</v>
          </cell>
          <cell r="GT13">
            <v>299.5081092182832</v>
          </cell>
          <cell r="GU13">
            <v>304.4011539673996</v>
          </cell>
          <cell r="GV13">
            <v>309.2141751745819</v>
          </cell>
          <cell r="GW13">
            <v>314.4739411999262</v>
          </cell>
          <cell r="GX13">
            <v>317.6285467867761</v>
          </cell>
          <cell r="GY13">
            <v>322.1263609552701</v>
          </cell>
          <cell r="GZ13">
            <v>320.6523604510862</v>
          </cell>
          <cell r="HA13">
            <v>315.16345996420114</v>
          </cell>
        </row>
        <row r="14">
          <cell r="C14">
            <v>49.593021995747016</v>
          </cell>
          <cell r="GC14">
            <v>305.3696355874757</v>
          </cell>
          <cell r="GN14">
            <v>337.8521211876232</v>
          </cell>
          <cell r="GO14">
            <v>331.03600943113815</v>
          </cell>
          <cell r="GP14">
            <v>327.54141255360435</v>
          </cell>
          <cell r="GQ14">
            <v>332.66232626604966</v>
          </cell>
          <cell r="GR14">
            <v>330.3342014073089</v>
          </cell>
          <cell r="GS14">
            <v>340.7146820029681</v>
          </cell>
          <cell r="GT14">
            <v>345.334781883955</v>
          </cell>
          <cell r="GU14">
            <v>354.5119946780672</v>
          </cell>
          <cell r="GV14">
            <v>363.12946427797357</v>
          </cell>
          <cell r="GW14">
            <v>374.05562635393414</v>
          </cell>
          <cell r="GX14">
            <v>380.16795172133106</v>
          </cell>
          <cell r="GY14">
            <v>387.12689928473753</v>
          </cell>
          <cell r="GZ14">
            <v>383.1831885385128</v>
          </cell>
          <cell r="HA14">
            <v>371.3473174479591</v>
          </cell>
        </row>
        <row r="15">
          <cell r="C15">
            <v>16.585694084141824</v>
          </cell>
          <cell r="GC15">
            <v>249.2680478261571</v>
          </cell>
          <cell r="GN15">
            <v>262.5253042150656</v>
          </cell>
          <cell r="GO15">
            <v>266.25027539844626</v>
          </cell>
          <cell r="GP15">
            <v>269.046110827694</v>
          </cell>
          <cell r="GQ15">
            <v>271.7188764033707</v>
          </cell>
          <cell r="GR15">
            <v>265.2810923307605</v>
          </cell>
          <cell r="GS15">
            <v>271.7620015172695</v>
          </cell>
          <cell r="GT15">
            <v>272.85396252825905</v>
          </cell>
          <cell r="GU15">
            <v>274.8961673873158</v>
          </cell>
          <cell r="GV15">
            <v>263.3850950806913</v>
          </cell>
          <cell r="GW15">
            <v>264.76232196267995</v>
          </cell>
          <cell r="GX15">
            <v>268.13621722348165</v>
          </cell>
          <cell r="GY15">
            <v>277.0212398998113</v>
          </cell>
          <cell r="GZ15">
            <v>283.1494699001333</v>
          </cell>
          <cell r="HA15">
            <v>280.9316229168535</v>
          </cell>
        </row>
        <row r="16">
          <cell r="C16">
            <v>6.086031204033311</v>
          </cell>
          <cell r="GC16">
            <v>373.7179596448086</v>
          </cell>
          <cell r="GN16">
            <v>429.8694366285124</v>
          </cell>
          <cell r="GO16">
            <v>411.8320019854366</v>
          </cell>
          <cell r="GP16">
            <v>380.9402895815488</v>
          </cell>
          <cell r="GQ16">
            <v>376.6977910464479</v>
          </cell>
          <cell r="GR16">
            <v>366.86526941456134</v>
          </cell>
          <cell r="GS16">
            <v>359.9301801407448</v>
          </cell>
          <cell r="GT16">
            <v>349.12669749154884</v>
          </cell>
          <cell r="GU16">
            <v>349.7386615632755</v>
          </cell>
          <cell r="GV16">
            <v>356.9217598328785</v>
          </cell>
          <cell r="GW16">
            <v>379.2164951630293</v>
          </cell>
          <cell r="GX16">
            <v>392.11326902484643</v>
          </cell>
          <cell r="GY16">
            <v>470.102587306333</v>
          </cell>
          <cell r="GZ16">
            <v>450.2796851295127</v>
          </cell>
          <cell r="HA16">
            <v>410.0544455536882</v>
          </cell>
        </row>
        <row r="17">
          <cell r="C17">
            <v>3.770519507075808</v>
          </cell>
          <cell r="GC17">
            <v>285.49544764834803</v>
          </cell>
          <cell r="GN17">
            <v>320.8577487145697</v>
          </cell>
          <cell r="GO17">
            <v>329.5668477735585</v>
          </cell>
          <cell r="GP17">
            <v>329.5668477735585</v>
          </cell>
          <cell r="GQ17">
            <v>330.9623118272852</v>
          </cell>
          <cell r="GR17">
            <v>331.615881638675</v>
          </cell>
          <cell r="GS17">
            <v>390.3213111214083</v>
          </cell>
          <cell r="GT17">
            <v>406.3588245113973</v>
          </cell>
          <cell r="GU17">
            <v>418.2831161831746</v>
          </cell>
          <cell r="GV17">
            <v>421.9711865436469</v>
          </cell>
          <cell r="GW17">
            <v>434.21745713472137</v>
          </cell>
          <cell r="GX17">
            <v>452.2203495870386</v>
          </cell>
          <cell r="GY17">
            <v>490.2212289510554</v>
          </cell>
          <cell r="GZ17">
            <v>510.10919792099594</v>
          </cell>
          <cell r="HA17">
            <v>504.76375528111464</v>
          </cell>
        </row>
        <row r="18">
          <cell r="C18">
            <v>11.183012678383857</v>
          </cell>
          <cell r="GC18">
            <v>238.52943098620324</v>
          </cell>
          <cell r="GN18">
            <v>321.5529394041913</v>
          </cell>
          <cell r="GO18">
            <v>285.1825215040993</v>
          </cell>
          <cell r="GP18">
            <v>279.6945538821366</v>
          </cell>
          <cell r="GQ18">
            <v>293.715860838686</v>
          </cell>
          <cell r="GR18">
            <v>299.53090742502064</v>
          </cell>
          <cell r="GS18">
            <v>319.0387965263252</v>
          </cell>
          <cell r="GT18">
            <v>334.6324770481388</v>
          </cell>
          <cell r="GU18">
            <v>366.27952680914484</v>
          </cell>
          <cell r="GV18">
            <v>394.201372810665</v>
          </cell>
          <cell r="GW18">
            <v>424.98031826324564</v>
          </cell>
          <cell r="GX18">
            <v>441.70661011521213</v>
          </cell>
          <cell r="GY18">
            <v>409.0830827017011</v>
          </cell>
          <cell r="GZ18">
            <v>380.53758745549715</v>
          </cell>
          <cell r="HA18">
            <v>345.0239737887665</v>
          </cell>
        </row>
        <row r="19">
          <cell r="C19">
            <v>1.9487350779721184</v>
          </cell>
          <cell r="GC19">
            <v>319.59479360293415</v>
          </cell>
          <cell r="GN19">
            <v>297.69545771011764</v>
          </cell>
          <cell r="GO19">
            <v>297.17275902135975</v>
          </cell>
          <cell r="GP19">
            <v>303.73430187106345</v>
          </cell>
          <cell r="GQ19">
            <v>321.18182484542405</v>
          </cell>
          <cell r="GR19">
            <v>313.5485117547456</v>
          </cell>
          <cell r="GS19">
            <v>320.99784477989147</v>
          </cell>
          <cell r="GT19">
            <v>327.08045945342224</v>
          </cell>
          <cell r="GU19">
            <v>330.1403102555061</v>
          </cell>
          <cell r="GV19">
            <v>345.50804055966836</v>
          </cell>
          <cell r="GW19">
            <v>358.9215888819118</v>
          </cell>
          <cell r="GX19">
            <v>368.07764557604537</v>
          </cell>
          <cell r="GY19">
            <v>375.17940438145877</v>
          </cell>
          <cell r="GZ19">
            <v>378.22034821449216</v>
          </cell>
          <cell r="HA19">
            <v>380.160862197795</v>
          </cell>
        </row>
        <row r="20">
          <cell r="C20">
            <v>10.019129444140097</v>
          </cell>
          <cell r="GC20">
            <v>436.036976897139</v>
          </cell>
          <cell r="GN20">
            <v>439.04851536334047</v>
          </cell>
          <cell r="GO20">
            <v>447.51982972662097</v>
          </cell>
          <cell r="GP20">
            <v>449.2080739553845</v>
          </cell>
          <cell r="GQ20">
            <v>453.1394748747614</v>
          </cell>
          <cell r="GR20">
            <v>452.9936209754824</v>
          </cell>
          <cell r="GS20">
            <v>452.5437296244001</v>
          </cell>
          <cell r="GT20">
            <v>455.543653697935</v>
          </cell>
          <cell r="GU20">
            <v>456.81092216516566</v>
          </cell>
          <cell r="GV20">
            <v>478.61570970608716</v>
          </cell>
          <cell r="GW20">
            <v>475.3037538931017</v>
          </cell>
          <cell r="GX20">
            <v>464.9143086937213</v>
          </cell>
          <cell r="GY20">
            <v>458.0087550487937</v>
          </cell>
          <cell r="GZ20">
            <v>464.170167183052</v>
          </cell>
          <cell r="HA20">
            <v>474.9637915271548</v>
          </cell>
        </row>
        <row r="21">
          <cell r="C21">
            <v>20.37273710722672</v>
          </cell>
          <cell r="GC21">
            <v>242.25475006603097</v>
          </cell>
          <cell r="GN21">
            <v>249.5765196911184</v>
          </cell>
          <cell r="GO21">
            <v>252.86875930022427</v>
          </cell>
          <cell r="GP21">
            <v>252.47797174812348</v>
          </cell>
          <cell r="GQ21">
            <v>253.9907880901493</v>
          </cell>
          <cell r="GR21">
            <v>254.57110421563806</v>
          </cell>
          <cell r="GS21">
            <v>254.78984183408437</v>
          </cell>
          <cell r="GT21">
            <v>255.05742428545108</v>
          </cell>
          <cell r="GU21">
            <v>256.177943882686</v>
          </cell>
          <cell r="GV21">
            <v>259.1865079807977</v>
          </cell>
          <cell r="GW21">
            <v>260.52141771167874</v>
          </cell>
          <cell r="GX21">
            <v>262.8806113800962</v>
          </cell>
          <cell r="GY21">
            <v>266.46996983422883</v>
          </cell>
          <cell r="GZ21">
            <v>268.2862826891476</v>
          </cell>
          <cell r="HA21">
            <v>269.1530591814038</v>
          </cell>
        </row>
        <row r="22">
          <cell r="C22">
            <v>6.117694570987977</v>
          </cell>
          <cell r="GC22">
            <v>229.1289048805768</v>
          </cell>
          <cell r="GN22">
            <v>234.15697637208567</v>
          </cell>
          <cell r="GO22">
            <v>236.84949033951855</v>
          </cell>
          <cell r="GP22">
            <v>235.01772077499788</v>
          </cell>
          <cell r="GQ22">
            <v>234.64713748432757</v>
          </cell>
          <cell r="GR22">
            <v>234.61895574471896</v>
          </cell>
          <cell r="GS22">
            <v>234.62710185544893</v>
          </cell>
          <cell r="GT22">
            <v>235.3417028402509</v>
          </cell>
          <cell r="GU22">
            <v>235.9248061460209</v>
          </cell>
          <cell r="GV22">
            <v>236.63279045504493</v>
          </cell>
          <cell r="GW22">
            <v>237.87474597707606</v>
          </cell>
          <cell r="GX22">
            <v>240.764338370917</v>
          </cell>
          <cell r="GY22">
            <v>243.64409600181062</v>
          </cell>
          <cell r="GZ22">
            <v>246.54350274657708</v>
          </cell>
          <cell r="HA22">
            <v>244.05391969217635</v>
          </cell>
        </row>
        <row r="23">
          <cell r="C23">
            <v>5.693628753648385</v>
          </cell>
          <cell r="GC23">
            <v>260.8549517355039</v>
          </cell>
          <cell r="GN23">
            <v>280.63551678897414</v>
          </cell>
          <cell r="GO23">
            <v>289.5468745656627</v>
          </cell>
          <cell r="GP23">
            <v>289.61368892347036</v>
          </cell>
          <cell r="GQ23">
            <v>290.6064407011102</v>
          </cell>
          <cell r="GR23">
            <v>291.8822801004435</v>
          </cell>
          <cell r="GS23">
            <v>291.8822801004435</v>
          </cell>
          <cell r="GT23">
            <v>291.8822801004435</v>
          </cell>
          <cell r="GU23">
            <v>291.8822801004435</v>
          </cell>
          <cell r="GV23">
            <v>301.08092261071965</v>
          </cell>
          <cell r="GW23">
            <v>302.3850049945675</v>
          </cell>
          <cell r="GX23">
            <v>305.61782627122165</v>
          </cell>
          <cell r="GY23">
            <v>310.46942823485045</v>
          </cell>
          <cell r="GZ23">
            <v>310.46942823485045</v>
          </cell>
          <cell r="HA23">
            <v>312.4395722883315</v>
          </cell>
        </row>
        <row r="24">
          <cell r="C24">
            <v>4.4957766210627</v>
          </cell>
          <cell r="GC24">
            <v>273.8241732476792</v>
          </cell>
          <cell r="GN24">
            <v>286.32779127574173</v>
          </cell>
          <cell r="GO24">
            <v>285.775794915649</v>
          </cell>
          <cell r="GP24">
            <v>286.40802257027343</v>
          </cell>
          <cell r="GQ24">
            <v>290.3667286359913</v>
          </cell>
          <cell r="GR24">
            <v>290.3667286359913</v>
          </cell>
          <cell r="GS24">
            <v>291.3468593119764</v>
          </cell>
          <cell r="GT24">
            <v>291.587012785349</v>
          </cell>
          <cell r="GU24">
            <v>293.33476067210586</v>
          </cell>
          <cell r="GV24">
            <v>293.33476067210586</v>
          </cell>
          <cell r="GW24">
            <v>296.04209869721836</v>
          </cell>
          <cell r="GX24">
            <v>296.26456280872884</v>
          </cell>
          <cell r="GY24">
            <v>299.34731043537016</v>
          </cell>
          <cell r="GZ24">
            <v>298.43014010969375</v>
          </cell>
          <cell r="HA24">
            <v>298.67409825073605</v>
          </cell>
        </row>
        <row r="25">
          <cell r="C25">
            <v>4.065637161527658</v>
          </cell>
          <cell r="GC25">
            <v>201.0479725689885</v>
          </cell>
          <cell r="GN25">
            <v>188.64342600174845</v>
          </cell>
          <cell r="GO25">
            <v>189.21987769567525</v>
          </cell>
          <cell r="GP25">
            <v>189.22529485366252</v>
          </cell>
          <cell r="GQ25">
            <v>191.59577367009993</v>
          </cell>
          <cell r="GR25">
            <v>192.75939921316527</v>
          </cell>
          <cell r="GS25">
            <v>192.75939921316527</v>
          </cell>
          <cell r="GT25">
            <v>192.75939921316527</v>
          </cell>
          <cell r="GU25">
            <v>195.56420414486044</v>
          </cell>
          <cell r="GV25">
            <v>196.69263691052456</v>
          </cell>
          <cell r="GW25">
            <v>196.69295973769985</v>
          </cell>
          <cell r="GX25">
            <v>199.393386541082</v>
          </cell>
          <cell r="GY25">
            <v>202.8430336291739</v>
          </cell>
          <cell r="GZ25">
            <v>208.59587663376516</v>
          </cell>
          <cell r="HA25">
            <v>213.65660079266084</v>
          </cell>
        </row>
        <row r="26">
          <cell r="C26">
            <v>30.034340897026254</v>
          </cell>
          <cell r="GC26">
            <v>256.12551454629954</v>
          </cell>
          <cell r="GN26">
            <v>262.44157908097674</v>
          </cell>
          <cell r="GO26">
            <v>256.81184219060754</v>
          </cell>
          <cell r="GP26">
            <v>254.10278686758966</v>
          </cell>
          <cell r="GQ26">
            <v>254.1953563593943</v>
          </cell>
          <cell r="GR26">
            <v>254.1953563593943</v>
          </cell>
          <cell r="GS26">
            <v>253.68703854987027</v>
          </cell>
          <cell r="GT26">
            <v>253.98918064828445</v>
          </cell>
          <cell r="GU26">
            <v>254.36710496546974</v>
          </cell>
          <cell r="GV26">
            <v>254.1221545547415</v>
          </cell>
          <cell r="GW26">
            <v>252.68777785959108</v>
          </cell>
          <cell r="GX26">
            <v>251.49809434964834</v>
          </cell>
          <cell r="GY26">
            <v>252.54826292863032</v>
          </cell>
          <cell r="GZ26">
            <v>252.92041090099917</v>
          </cell>
          <cell r="HA26">
            <v>253.60056423303743</v>
          </cell>
        </row>
        <row r="27">
          <cell r="C27">
            <v>5.397977971447429</v>
          </cell>
          <cell r="GC27">
            <v>557.5920847031757</v>
          </cell>
          <cell r="GN27">
            <v>542.0383393179544</v>
          </cell>
          <cell r="GO27">
            <v>508.86090209406615</v>
          </cell>
          <cell r="GP27">
            <v>491.72087259813566</v>
          </cell>
          <cell r="GQ27">
            <v>492.1764318305168</v>
          </cell>
          <cell r="GR27">
            <v>492.1764318305168</v>
          </cell>
          <cell r="GS27">
            <v>492.17643183051683</v>
          </cell>
          <cell r="GT27">
            <v>492.92867490623956</v>
          </cell>
          <cell r="GU27">
            <v>492.92867490623956</v>
          </cell>
          <cell r="GV27">
            <v>476.96314516227545</v>
          </cell>
          <cell r="GW27">
            <v>469.1686653373626</v>
          </cell>
          <cell r="GX27">
            <v>464.6520384725378</v>
          </cell>
          <cell r="GY27">
            <v>464.6520384725378</v>
          </cell>
          <cell r="GZ27">
            <v>464.96474698406735</v>
          </cell>
          <cell r="HA27">
            <v>464.96474698406735</v>
          </cell>
        </row>
        <row r="28">
          <cell r="C28">
            <v>2.4560330063653932</v>
          </cell>
          <cell r="GC28">
            <v>232.63415197120108</v>
          </cell>
          <cell r="GN28">
            <v>250.91641748980203</v>
          </cell>
          <cell r="GO28">
            <v>250.91641748980203</v>
          </cell>
          <cell r="GP28">
            <v>250.91641748980203</v>
          </cell>
          <cell r="GQ28">
            <v>250.91641748980203</v>
          </cell>
          <cell r="GR28">
            <v>250.91641748980203</v>
          </cell>
          <cell r="GS28">
            <v>250.91641748980203</v>
          </cell>
          <cell r="GT28">
            <v>250.91641748980203</v>
          </cell>
          <cell r="GU28">
            <v>250.91641748980203</v>
          </cell>
          <cell r="GV28">
            <v>250.91641748980203</v>
          </cell>
          <cell r="GW28">
            <v>250.91641748980203</v>
          </cell>
          <cell r="GX28">
            <v>250.91641748980203</v>
          </cell>
          <cell r="GY28">
            <v>252.815026921143</v>
          </cell>
          <cell r="GZ28">
            <v>252.815026921143</v>
          </cell>
          <cell r="HA28">
            <v>252.815026921143</v>
          </cell>
        </row>
        <row r="29">
          <cell r="C29">
            <v>6.973714820123034</v>
          </cell>
          <cell r="GC29">
            <v>185.8673645412247</v>
          </cell>
          <cell r="GN29">
            <v>189.86110888505647</v>
          </cell>
          <cell r="GO29">
            <v>189.86110888505647</v>
          </cell>
          <cell r="GP29">
            <v>190.05011237091617</v>
          </cell>
          <cell r="GQ29">
            <v>190.05011237091617</v>
          </cell>
          <cell r="GR29">
            <v>190.05011237091617</v>
          </cell>
          <cell r="GS29">
            <v>190.05011237091617</v>
          </cell>
          <cell r="GT29">
            <v>190.07510456739345</v>
          </cell>
          <cell r="GU29">
            <v>190.07510456739345</v>
          </cell>
          <cell r="GV29">
            <v>195.0168009354547</v>
          </cell>
          <cell r="GW29">
            <v>195.0168009354547</v>
          </cell>
          <cell r="GX29">
            <v>195.0168009354547</v>
          </cell>
          <cell r="GY29">
            <v>197.68398907371179</v>
          </cell>
          <cell r="GZ29">
            <v>197.68833428483342</v>
          </cell>
          <cell r="HA29">
            <v>201.93638371035686</v>
          </cell>
        </row>
        <row r="30">
          <cell r="C30">
            <v>1.8659527269142209</v>
          </cell>
          <cell r="GC30">
            <v>124.56528492995382</v>
          </cell>
          <cell r="GN30">
            <v>122.67634478894402</v>
          </cell>
          <cell r="GO30">
            <v>122.67634478894402</v>
          </cell>
          <cell r="GP30">
            <v>124.32195046688975</v>
          </cell>
          <cell r="GQ30">
            <v>124.32195046688975</v>
          </cell>
          <cell r="GR30">
            <v>124.32195046688975</v>
          </cell>
          <cell r="GS30">
            <v>124.9417785974585</v>
          </cell>
          <cell r="GT30">
            <v>124.9417785974585</v>
          </cell>
          <cell r="GU30">
            <v>124.9417785974585</v>
          </cell>
          <cell r="GV30">
            <v>124.9417785974585</v>
          </cell>
          <cell r="GW30">
            <v>124.9417785974585</v>
          </cell>
          <cell r="GX30">
            <v>124.9417785974585</v>
          </cell>
          <cell r="GY30">
            <v>124.9417785974585</v>
          </cell>
          <cell r="GZ30">
            <v>124.9417785974585</v>
          </cell>
          <cell r="HA30">
            <v>124.9417785974585</v>
          </cell>
        </row>
        <row r="31">
          <cell r="C31">
            <v>2.731641690470963</v>
          </cell>
          <cell r="GC31">
            <v>139.41580006255947</v>
          </cell>
          <cell r="GN31">
            <v>153.96866097133392</v>
          </cell>
          <cell r="GO31">
            <v>153.98678356295525</v>
          </cell>
          <cell r="GP31">
            <v>153.98678356295525</v>
          </cell>
          <cell r="GQ31">
            <v>153.98678356295525</v>
          </cell>
          <cell r="GR31">
            <v>153.98678356295525</v>
          </cell>
          <cell r="GS31">
            <v>153.98678356295525</v>
          </cell>
          <cell r="GT31">
            <v>153.98678356295525</v>
          </cell>
          <cell r="GU31">
            <v>153.98678356295525</v>
          </cell>
          <cell r="GV31">
            <v>153.98678356295525</v>
          </cell>
          <cell r="GW31">
            <v>153.98678356295525</v>
          </cell>
          <cell r="GX31">
            <v>153.98678356295525</v>
          </cell>
          <cell r="GY31">
            <v>155.5475865961158</v>
          </cell>
          <cell r="GZ31">
            <v>155.5475865961158</v>
          </cell>
          <cell r="HA31">
            <v>155.5475865961158</v>
          </cell>
        </row>
        <row r="32">
          <cell r="C32">
            <v>3.1001290737979397</v>
          </cell>
          <cell r="GC32">
            <v>177.03229474019602</v>
          </cell>
          <cell r="GN32">
            <v>191.79303126267783</v>
          </cell>
          <cell r="GO32">
            <v>191.79303126267783</v>
          </cell>
          <cell r="GP32">
            <v>191.79303126267783</v>
          </cell>
          <cell r="GQ32">
            <v>191.79303126267783</v>
          </cell>
          <cell r="GR32">
            <v>191.79303126267783</v>
          </cell>
          <cell r="GS32">
            <v>191.79303126267783</v>
          </cell>
          <cell r="GT32">
            <v>191.79303126267783</v>
          </cell>
          <cell r="GU32">
            <v>191.79303126267783</v>
          </cell>
          <cell r="GV32">
            <v>192.6906447020102</v>
          </cell>
          <cell r="GW32">
            <v>192.6906447020102</v>
          </cell>
          <cell r="GX32">
            <v>192.6906447020102</v>
          </cell>
          <cell r="GY32">
            <v>192.6906447020102</v>
          </cell>
          <cell r="GZ32">
            <v>192.6906447020102</v>
          </cell>
          <cell r="HA32">
            <v>192.6906447020102</v>
          </cell>
        </row>
        <row r="33">
          <cell r="C33">
            <v>7.508891607907275</v>
          </cell>
          <cell r="GC33">
            <v>220.14676109853937</v>
          </cell>
          <cell r="GN33">
            <v>235.98342752819934</v>
          </cell>
          <cell r="GO33">
            <v>237.30934011966866</v>
          </cell>
          <cell r="GP33">
            <v>238.21068909491038</v>
          </cell>
          <cell r="GQ33">
            <v>238.253460383832</v>
          </cell>
          <cell r="GR33">
            <v>238.253460383832</v>
          </cell>
          <cell r="GS33">
            <v>236.0662453828278</v>
          </cell>
          <cell r="GT33">
            <v>236.7107824241045</v>
          </cell>
          <cell r="GU33">
            <v>238.22241801139484</v>
          </cell>
          <cell r="GV33">
            <v>243.7598471253192</v>
          </cell>
          <cell r="GW33">
            <v>243.62585554631315</v>
          </cell>
          <cell r="GX33">
            <v>242.1142199590228</v>
          </cell>
          <cell r="GY33">
            <v>242.64882743462928</v>
          </cell>
          <cell r="GZ33">
            <v>243.90852375737117</v>
          </cell>
          <cell r="HA33">
            <v>242.68374536411028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tco.com/gold.londonfix.html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9"/>
  <sheetViews>
    <sheetView zoomScalePageLayoutView="0" workbookViewId="0" topLeftCell="A10">
      <selection activeCell="F29" sqref="F29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603" t="s">
        <v>0</v>
      </c>
      <c r="B1" s="1603"/>
      <c r="C1" s="1603"/>
      <c r="D1" s="1603"/>
      <c r="E1" s="1604"/>
      <c r="F1" s="1"/>
      <c r="G1" s="1"/>
      <c r="H1" s="1"/>
      <c r="I1" s="1"/>
    </row>
    <row r="2" spans="1:9" s="4" customFormat="1" ht="15.75">
      <c r="A2" s="1605" t="s">
        <v>599</v>
      </c>
      <c r="B2" s="1605"/>
      <c r="C2" s="1605"/>
      <c r="D2" s="1605"/>
      <c r="E2" s="1606"/>
      <c r="F2" s="3"/>
      <c r="G2" s="3"/>
      <c r="H2" s="3"/>
      <c r="I2" s="3"/>
    </row>
    <row r="3" spans="3:4" ht="15.75">
      <c r="C3" s="5"/>
      <c r="D3" s="6"/>
    </row>
    <row r="4" spans="1:10" ht="15.75">
      <c r="A4" s="7" t="s">
        <v>1</v>
      </c>
      <c r="B4" s="7" t="s">
        <v>2</v>
      </c>
      <c r="C4" s="5"/>
      <c r="D4" s="5"/>
      <c r="E4" s="5"/>
      <c r="J4" s="5"/>
    </row>
    <row r="5" spans="1:13" ht="15.75" customHeight="1">
      <c r="A5" s="6">
        <v>1</v>
      </c>
      <c r="B5" s="2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4</v>
      </c>
      <c r="C6" s="5"/>
      <c r="D6" s="5"/>
      <c r="E6" s="5"/>
    </row>
    <row r="7" spans="1:5" ht="15.75">
      <c r="A7" s="6">
        <v>3</v>
      </c>
      <c r="B7" s="9" t="s">
        <v>5</v>
      </c>
      <c r="C7" s="5"/>
      <c r="D7" s="5"/>
      <c r="E7" s="5"/>
    </row>
    <row r="8" spans="1:5" ht="15.75">
      <c r="A8" s="6">
        <v>4</v>
      </c>
      <c r="B8" s="5" t="s">
        <v>6</v>
      </c>
      <c r="C8" s="5"/>
      <c r="D8" s="5"/>
      <c r="E8" s="5"/>
    </row>
    <row r="9" spans="1:19" ht="15.75">
      <c r="A9" s="6">
        <v>5</v>
      </c>
      <c r="B9" s="5" t="s">
        <v>7</v>
      </c>
      <c r="C9" s="5"/>
      <c r="D9" s="5"/>
      <c r="E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5" ht="15.75">
      <c r="A10" s="6">
        <v>6</v>
      </c>
      <c r="B10" s="5" t="s">
        <v>8</v>
      </c>
      <c r="C10" s="5"/>
      <c r="D10" s="5"/>
      <c r="E10" s="5"/>
    </row>
    <row r="11" spans="1:10" s="7" customFormat="1" ht="15.75">
      <c r="A11" s="6"/>
      <c r="B11" s="7" t="s">
        <v>9</v>
      </c>
      <c r="C11" s="11"/>
      <c r="D11" s="11"/>
      <c r="E11" s="11"/>
      <c r="J11" s="2"/>
    </row>
    <row r="12" spans="1:5" ht="15.75">
      <c r="A12" s="6">
        <v>7</v>
      </c>
      <c r="B12" s="2" t="s">
        <v>10</v>
      </c>
      <c r="C12" s="5"/>
      <c r="D12" s="5"/>
      <c r="E12" s="5"/>
    </row>
    <row r="13" spans="1:10" ht="15.75">
      <c r="A13" s="6">
        <f aca="true" t="shared" si="0" ref="A13:A26">A12+1</f>
        <v>8</v>
      </c>
      <c r="B13" s="5" t="s">
        <v>11</v>
      </c>
      <c r="C13" s="5"/>
      <c r="D13" s="5"/>
      <c r="E13" s="5"/>
      <c r="J13" s="7"/>
    </row>
    <row r="14" spans="1:10" ht="15.75">
      <c r="A14" s="6">
        <f t="shared" si="0"/>
        <v>9</v>
      </c>
      <c r="B14" s="5" t="s">
        <v>12</v>
      </c>
      <c r="C14" s="5"/>
      <c r="D14" s="5"/>
      <c r="E14" s="5"/>
      <c r="J14" s="7"/>
    </row>
    <row r="15" spans="1:5" ht="15.75">
      <c r="A15" s="6">
        <f t="shared" si="0"/>
        <v>10</v>
      </c>
      <c r="B15" s="5" t="s">
        <v>13</v>
      </c>
      <c r="C15" s="5"/>
      <c r="D15" s="5"/>
      <c r="E15" s="5"/>
    </row>
    <row r="16" spans="1:5" ht="15.75">
      <c r="A16" s="6">
        <f t="shared" si="0"/>
        <v>11</v>
      </c>
      <c r="B16" s="5" t="s">
        <v>14</v>
      </c>
      <c r="C16" s="5"/>
      <c r="D16" s="5"/>
      <c r="E16" s="5"/>
    </row>
    <row r="17" spans="1:5" ht="15.75">
      <c r="A17" s="6">
        <f t="shared" si="0"/>
        <v>12</v>
      </c>
      <c r="B17" s="5" t="s">
        <v>15</v>
      </c>
      <c r="C17" s="5"/>
      <c r="D17" s="5"/>
      <c r="E17" s="5"/>
    </row>
    <row r="18" spans="1:5" ht="15.75">
      <c r="A18" s="6">
        <f t="shared" si="0"/>
        <v>13</v>
      </c>
      <c r="B18" s="5" t="s">
        <v>16</v>
      </c>
      <c r="C18" s="5"/>
      <c r="D18" s="5"/>
      <c r="E18" s="5"/>
    </row>
    <row r="19" spans="1:5" ht="15.75">
      <c r="A19" s="6">
        <f t="shared" si="0"/>
        <v>14</v>
      </c>
      <c r="B19" s="12" t="s">
        <v>93</v>
      </c>
      <c r="C19" s="5"/>
      <c r="D19" s="5"/>
      <c r="E19" s="5"/>
    </row>
    <row r="20" spans="1:7" ht="15.75">
      <c r="A20" s="6">
        <f t="shared" si="0"/>
        <v>15</v>
      </c>
      <c r="B20" s="5" t="s">
        <v>18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1284</v>
      </c>
      <c r="C21" s="5"/>
      <c r="D21" s="5"/>
      <c r="E21" s="5"/>
      <c r="G21" s="5"/>
    </row>
    <row r="22" spans="1:7" ht="15.75">
      <c r="A22" s="6">
        <f>A21+1</f>
        <v>17</v>
      </c>
      <c r="B22" s="5" t="s">
        <v>17</v>
      </c>
      <c r="C22" s="5"/>
      <c r="D22" s="5"/>
      <c r="E22" s="5"/>
      <c r="G22" s="5"/>
    </row>
    <row r="23" spans="1:10" ht="15.75">
      <c r="A23" s="6">
        <f t="shared" si="0"/>
        <v>18</v>
      </c>
      <c r="B23" s="5" t="s">
        <v>20</v>
      </c>
      <c r="C23" s="5"/>
      <c r="D23" s="5"/>
      <c r="E23" s="5"/>
      <c r="J23" s="7"/>
    </row>
    <row r="24" spans="1:5" ht="15.75">
      <c r="A24" s="6">
        <f t="shared" si="0"/>
        <v>19</v>
      </c>
      <c r="B24" s="5" t="s">
        <v>21</v>
      </c>
      <c r="C24" s="5"/>
      <c r="D24" s="5"/>
      <c r="E24" s="5"/>
    </row>
    <row r="25" spans="1:5" ht="15.75">
      <c r="A25" s="6">
        <f t="shared" si="0"/>
        <v>20</v>
      </c>
      <c r="B25" s="12" t="s">
        <v>22</v>
      </c>
      <c r="C25" s="5"/>
      <c r="D25" s="5"/>
      <c r="E25" s="5"/>
    </row>
    <row r="26" spans="1:5" ht="15.75">
      <c r="A26" s="6">
        <f t="shared" si="0"/>
        <v>21</v>
      </c>
      <c r="B26" s="12" t="s">
        <v>23</v>
      </c>
      <c r="C26" s="5"/>
      <c r="D26" s="5"/>
      <c r="E26" s="5"/>
    </row>
    <row r="27" spans="1:10" ht="15.75">
      <c r="A27" s="6"/>
      <c r="B27" s="11" t="s">
        <v>24</v>
      </c>
      <c r="C27" s="5"/>
      <c r="D27" s="5"/>
      <c r="E27" s="5"/>
      <c r="J27" s="7"/>
    </row>
    <row r="28" spans="1:5" ht="15.75">
      <c r="A28" s="6">
        <f>A26+1</f>
        <v>22</v>
      </c>
      <c r="B28" s="5" t="s">
        <v>25</v>
      </c>
      <c r="C28" s="5"/>
      <c r="D28" s="5"/>
      <c r="E28" s="5"/>
    </row>
    <row r="29" spans="1:5" ht="15.75">
      <c r="A29" s="6">
        <f>A28+1</f>
        <v>23</v>
      </c>
      <c r="B29" s="5" t="s">
        <v>26</v>
      </c>
      <c r="C29" s="5"/>
      <c r="D29" s="5"/>
      <c r="E29" s="5"/>
    </row>
    <row r="30" spans="1:11" ht="15.75">
      <c r="A30" s="6">
        <f>A29+1</f>
        <v>24</v>
      </c>
      <c r="B30" s="5" t="s">
        <v>27</v>
      </c>
      <c r="C30" s="5"/>
      <c r="D30" s="5"/>
      <c r="E30" s="5"/>
      <c r="H30" s="5"/>
      <c r="I30" s="5"/>
      <c r="J30" s="5"/>
      <c r="K30" s="5"/>
    </row>
    <row r="31" spans="1:10" ht="15.75">
      <c r="A31" s="6"/>
      <c r="B31" s="13" t="s">
        <v>28</v>
      </c>
      <c r="C31" s="5"/>
      <c r="D31" s="5"/>
      <c r="E31" s="5"/>
      <c r="J31" s="5"/>
    </row>
    <row r="32" spans="1:10" ht="15.75">
      <c r="A32" s="6">
        <f>A30+1</f>
        <v>25</v>
      </c>
      <c r="B32" s="5" t="s">
        <v>29</v>
      </c>
      <c r="J32" s="5"/>
    </row>
    <row r="33" spans="1:10" ht="15.75">
      <c r="A33" s="6">
        <f aca="true" t="shared" si="1" ref="A33:A41">+A32+1</f>
        <v>26</v>
      </c>
      <c r="B33" s="5" t="s">
        <v>30</v>
      </c>
      <c r="C33" s="5"/>
      <c r="D33" s="5"/>
      <c r="E33" s="5"/>
      <c r="J33" s="5"/>
    </row>
    <row r="34" spans="1:10" ht="15.75">
      <c r="A34" s="6">
        <f t="shared" si="1"/>
        <v>27</v>
      </c>
      <c r="B34" s="2" t="s">
        <v>31</v>
      </c>
      <c r="C34" s="5"/>
      <c r="D34" s="5"/>
      <c r="E34" s="5"/>
      <c r="J34" s="11"/>
    </row>
    <row r="35" spans="1:10" ht="15.75">
      <c r="A35" s="6">
        <f t="shared" si="1"/>
        <v>28</v>
      </c>
      <c r="B35" s="2" t="s">
        <v>32</v>
      </c>
      <c r="C35" s="5"/>
      <c r="D35" s="5"/>
      <c r="E35" s="5"/>
      <c r="J35" s="5"/>
    </row>
    <row r="36" spans="1:10" ht="15.75">
      <c r="A36" s="6">
        <f t="shared" si="1"/>
        <v>29</v>
      </c>
      <c r="B36" s="2" t="s">
        <v>33</v>
      </c>
      <c r="C36" s="5"/>
      <c r="D36" s="5"/>
      <c r="E36" s="5"/>
      <c r="J36" s="5"/>
    </row>
    <row r="37" spans="1:10" ht="15.75">
      <c r="A37" s="6">
        <f t="shared" si="1"/>
        <v>30</v>
      </c>
      <c r="B37" s="2" t="s">
        <v>34</v>
      </c>
      <c r="C37" s="5"/>
      <c r="D37" s="5"/>
      <c r="E37" s="5"/>
      <c r="F37" s="2" t="s">
        <v>35</v>
      </c>
      <c r="J37" s="5"/>
    </row>
    <row r="38" spans="1:10" ht="15.75">
      <c r="A38" s="6">
        <f t="shared" si="1"/>
        <v>31</v>
      </c>
      <c r="B38" s="2" t="s">
        <v>36</v>
      </c>
      <c r="C38" s="5"/>
      <c r="D38" s="5"/>
      <c r="E38" s="5"/>
      <c r="J38" s="11"/>
    </row>
    <row r="39" spans="1:10" ht="15.75">
      <c r="A39" s="6">
        <f t="shared" si="1"/>
        <v>32</v>
      </c>
      <c r="B39" s="2" t="s">
        <v>37</v>
      </c>
      <c r="C39" s="5"/>
      <c r="D39" s="5"/>
      <c r="E39" s="5"/>
      <c r="J39" s="11"/>
    </row>
    <row r="40" spans="1:10" ht="15.75">
      <c r="A40" s="6">
        <f t="shared" si="1"/>
        <v>33</v>
      </c>
      <c r="B40" s="2" t="s">
        <v>38</v>
      </c>
      <c r="C40" s="5"/>
      <c r="D40" s="5"/>
      <c r="E40" s="5"/>
      <c r="J40" s="11"/>
    </row>
    <row r="41" spans="1:10" ht="15.75">
      <c r="A41" s="6">
        <f t="shared" si="1"/>
        <v>34</v>
      </c>
      <c r="B41" s="2" t="s">
        <v>39</v>
      </c>
      <c r="C41" s="5"/>
      <c r="D41" s="5"/>
      <c r="E41" s="5"/>
      <c r="J41" s="11"/>
    </row>
    <row r="42" spans="1:10" ht="15.75">
      <c r="A42" s="6"/>
      <c r="B42" s="7" t="s">
        <v>40</v>
      </c>
      <c r="C42" s="5"/>
      <c r="D42" s="5"/>
      <c r="E42" s="5"/>
      <c r="J42" s="5"/>
    </row>
    <row r="43" spans="1:10" ht="15.75">
      <c r="A43" s="6">
        <f>A41+1</f>
        <v>35</v>
      </c>
      <c r="B43" s="2" t="s">
        <v>40</v>
      </c>
      <c r="C43" s="5"/>
      <c r="D43" s="5"/>
      <c r="E43" s="5"/>
      <c r="J43" s="5"/>
    </row>
    <row r="44" spans="1:5" ht="15.75">
      <c r="A44" s="6">
        <f>A43+1</f>
        <v>36</v>
      </c>
      <c r="B44" s="2" t="s">
        <v>41</v>
      </c>
      <c r="C44" s="5"/>
      <c r="D44" s="5"/>
      <c r="E44" s="5"/>
    </row>
    <row r="45" spans="1:10" ht="15.75">
      <c r="A45" s="6"/>
      <c r="B45" s="7" t="s">
        <v>42</v>
      </c>
      <c r="J45" s="12"/>
    </row>
    <row r="46" spans="1:10" ht="15.75">
      <c r="A46" s="6">
        <f>A44+1</f>
        <v>37</v>
      </c>
      <c r="B46" s="2" t="s">
        <v>43</v>
      </c>
      <c r="C46" s="5"/>
      <c r="D46" s="5"/>
      <c r="E46" s="5"/>
      <c r="J46" s="12"/>
    </row>
    <row r="47" spans="1:2" ht="15.75">
      <c r="A47" s="6">
        <f>+A46+1</f>
        <v>38</v>
      </c>
      <c r="B47" s="2" t="s">
        <v>44</v>
      </c>
    </row>
    <row r="48" spans="1:2" ht="15.75">
      <c r="A48" s="6">
        <f>+A47+1</f>
        <v>39</v>
      </c>
      <c r="B48" s="2" t="s">
        <v>45</v>
      </c>
    </row>
    <row r="49" spans="1:5" ht="15.75">
      <c r="A49" s="6"/>
      <c r="B49" s="7" t="s">
        <v>46</v>
      </c>
      <c r="C49" s="5"/>
      <c r="D49" s="5"/>
      <c r="E49" s="5"/>
    </row>
    <row r="50" spans="1:5" ht="15.75">
      <c r="A50" s="6">
        <f>A48+1</f>
        <v>40</v>
      </c>
      <c r="B50" s="2" t="s">
        <v>47</v>
      </c>
      <c r="C50" s="5"/>
      <c r="D50" s="5"/>
      <c r="E50" s="5"/>
    </row>
    <row r="51" spans="1:5" ht="15.75">
      <c r="A51" s="6">
        <f>+A50+1</f>
        <v>41</v>
      </c>
      <c r="B51" s="2" t="s">
        <v>48</v>
      </c>
      <c r="C51" s="5"/>
      <c r="D51" s="5"/>
      <c r="E51" s="5"/>
    </row>
    <row r="52" spans="1:5" ht="15.75">
      <c r="A52" s="6">
        <f>+A51+1</f>
        <v>42</v>
      </c>
      <c r="B52" s="2" t="s">
        <v>49</v>
      </c>
      <c r="C52" s="5"/>
      <c r="D52" s="5"/>
      <c r="E52" s="5"/>
    </row>
    <row r="53" spans="1:5" ht="15.75">
      <c r="A53" s="6">
        <f>+A52+1</f>
        <v>43</v>
      </c>
      <c r="B53" s="2" t="s">
        <v>50</v>
      </c>
      <c r="C53" s="5"/>
      <c r="D53" s="5"/>
      <c r="E53" s="5"/>
    </row>
    <row r="54" spans="1:5" ht="15.75">
      <c r="A54" s="6">
        <f>+A53+1</f>
        <v>44</v>
      </c>
      <c r="B54" s="5" t="s">
        <v>51</v>
      </c>
      <c r="C54" s="5"/>
      <c r="D54" s="5"/>
      <c r="E54" s="5"/>
    </row>
    <row r="55" spans="1:5" ht="15.75">
      <c r="A55" s="6">
        <f>+A54+1</f>
        <v>45</v>
      </c>
      <c r="B55" s="5" t="s">
        <v>52</v>
      </c>
      <c r="C55" s="5"/>
      <c r="D55" s="5"/>
      <c r="E55" s="5"/>
    </row>
    <row r="56" spans="1:5" ht="15.75">
      <c r="A56" s="5"/>
      <c r="B56" s="5"/>
      <c r="C56" s="5"/>
      <c r="D56" s="5"/>
      <c r="E56" s="5"/>
    </row>
    <row r="57" spans="1:5" ht="15.75">
      <c r="A57" s="5"/>
      <c r="B57" s="5"/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7" ht="15.75">
      <c r="A60" s="5"/>
      <c r="B60" s="5"/>
      <c r="C60" s="5"/>
      <c r="D60" s="5"/>
      <c r="E60" s="5"/>
      <c r="G60" s="2" t="s">
        <v>53</v>
      </c>
    </row>
    <row r="61" spans="1:5" ht="15.75">
      <c r="A61" s="5"/>
      <c r="B61" s="5"/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9.140625" style="44" customWidth="1"/>
    <col min="2" max="2" width="5.00390625" style="44" customWidth="1"/>
    <col min="3" max="3" width="31.28125" style="44" bestFit="1" customWidth="1"/>
    <col min="4" max="5" width="11.7109375" style="44" customWidth="1"/>
    <col min="6" max="6" width="11.140625" style="44" customWidth="1"/>
    <col min="7" max="7" width="9.7109375" style="44" customWidth="1"/>
    <col min="8" max="8" width="9.57421875" style="44" customWidth="1"/>
    <col min="9" max="16384" width="9.140625" style="44" customWidth="1"/>
  </cols>
  <sheetData>
    <row r="1" spans="2:8" ht="15" customHeight="1">
      <c r="B1" s="1696" t="s">
        <v>882</v>
      </c>
      <c r="C1" s="1697"/>
      <c r="D1" s="1697"/>
      <c r="E1" s="1697"/>
      <c r="F1" s="1697"/>
      <c r="G1" s="1698"/>
      <c r="H1" s="1698"/>
    </row>
    <row r="2" spans="2:8" ht="15" customHeight="1">
      <c r="B2" s="1708" t="s">
        <v>883</v>
      </c>
      <c r="C2" s="1709"/>
      <c r="D2" s="1709"/>
      <c r="E2" s="1709"/>
      <c r="F2" s="1709"/>
      <c r="G2" s="1710"/>
      <c r="H2" s="1710"/>
    </row>
    <row r="3" spans="2:8" ht="15" customHeight="1" thickBot="1">
      <c r="B3" s="1711" t="s">
        <v>74</v>
      </c>
      <c r="C3" s="1712"/>
      <c r="D3" s="1712"/>
      <c r="E3" s="1712"/>
      <c r="F3" s="1712"/>
      <c r="G3" s="1713"/>
      <c r="H3" s="1713"/>
    </row>
    <row r="4" spans="2:8" ht="15" customHeight="1" thickTop="1">
      <c r="B4" s="920"/>
      <c r="C4" s="921"/>
      <c r="D4" s="1714" t="str">
        <f>'X-India'!D4:F4</f>
        <v>Six Months</v>
      </c>
      <c r="E4" s="1714"/>
      <c r="F4" s="1714"/>
      <c r="G4" s="1715" t="s">
        <v>192</v>
      </c>
      <c r="H4" s="1716"/>
    </row>
    <row r="5" spans="2:8" ht="15" customHeight="1">
      <c r="B5" s="922"/>
      <c r="C5" s="923"/>
      <c r="D5" s="924" t="s">
        <v>54</v>
      </c>
      <c r="E5" s="924" t="s">
        <v>824</v>
      </c>
      <c r="F5" s="924" t="s">
        <v>825</v>
      </c>
      <c r="G5" s="924" t="s">
        <v>55</v>
      </c>
      <c r="H5" s="925" t="s">
        <v>825</v>
      </c>
    </row>
    <row r="6" spans="2:8" ht="15" customHeight="1">
      <c r="B6" s="900"/>
      <c r="C6" s="901" t="s">
        <v>884</v>
      </c>
      <c r="D6" s="901">
        <v>440.704656</v>
      </c>
      <c r="E6" s="901">
        <v>480.02858000000003</v>
      </c>
      <c r="F6" s="901">
        <v>449.29911699999997</v>
      </c>
      <c r="G6" s="926">
        <v>8.922965406564714</v>
      </c>
      <c r="H6" s="903">
        <v>-6.401590296977744</v>
      </c>
    </row>
    <row r="7" spans="2:8" ht="15" customHeight="1">
      <c r="B7" s="904">
        <v>1</v>
      </c>
      <c r="C7" s="905" t="s">
        <v>885</v>
      </c>
      <c r="D7" s="906">
        <v>29.696695</v>
      </c>
      <c r="E7" s="906">
        <v>0.916729</v>
      </c>
      <c r="F7" s="906">
        <v>0.072338</v>
      </c>
      <c r="G7" s="927">
        <v>-96.91302685366166</v>
      </c>
      <c r="H7" s="907">
        <v>-92.10911839813075</v>
      </c>
    </row>
    <row r="8" spans="2:8" ht="15" customHeight="1">
      <c r="B8" s="904">
        <v>2</v>
      </c>
      <c r="C8" s="905" t="s">
        <v>886</v>
      </c>
      <c r="D8" s="906">
        <v>0</v>
      </c>
      <c r="E8" s="906">
        <v>0</v>
      </c>
      <c r="F8" s="906">
        <v>0</v>
      </c>
      <c r="G8" s="928" t="s">
        <v>142</v>
      </c>
      <c r="H8" s="907" t="s">
        <v>142</v>
      </c>
    </row>
    <row r="9" spans="2:8" ht="15" customHeight="1">
      <c r="B9" s="904">
        <v>3</v>
      </c>
      <c r="C9" s="905" t="s">
        <v>887</v>
      </c>
      <c r="D9" s="906">
        <v>167.639764</v>
      </c>
      <c r="E9" s="906">
        <v>97.81186</v>
      </c>
      <c r="F9" s="906">
        <v>175.929286</v>
      </c>
      <c r="G9" s="927">
        <v>-41.65354468048525</v>
      </c>
      <c r="H9" s="907">
        <v>79.86498365331155</v>
      </c>
    </row>
    <row r="10" spans="2:8" ht="15" customHeight="1">
      <c r="B10" s="904">
        <v>4</v>
      </c>
      <c r="C10" s="905" t="s">
        <v>843</v>
      </c>
      <c r="D10" s="906">
        <v>0</v>
      </c>
      <c r="E10" s="906">
        <v>0</v>
      </c>
      <c r="F10" s="906">
        <v>0</v>
      </c>
      <c r="G10" s="927" t="s">
        <v>142</v>
      </c>
      <c r="H10" s="907" t="s">
        <v>142</v>
      </c>
    </row>
    <row r="11" spans="2:8" ht="15" customHeight="1">
      <c r="B11" s="904">
        <v>5</v>
      </c>
      <c r="C11" s="905" t="s">
        <v>888</v>
      </c>
      <c r="D11" s="906">
        <v>2.3380099999999997</v>
      </c>
      <c r="E11" s="906">
        <v>8.542458</v>
      </c>
      <c r="F11" s="906">
        <v>8.335906</v>
      </c>
      <c r="G11" s="927">
        <f>E11/D11*100-100</f>
        <v>265.3730309109029</v>
      </c>
      <c r="H11" s="907">
        <v>-2.4179457481675684</v>
      </c>
    </row>
    <row r="12" spans="2:8" ht="15" customHeight="1">
      <c r="B12" s="904">
        <v>6</v>
      </c>
      <c r="C12" s="905" t="s">
        <v>889</v>
      </c>
      <c r="D12" s="906">
        <v>0</v>
      </c>
      <c r="E12" s="906">
        <v>0.074141</v>
      </c>
      <c r="F12" s="906">
        <v>0</v>
      </c>
      <c r="G12" s="927" t="s">
        <v>142</v>
      </c>
      <c r="H12" s="907" t="s">
        <v>142</v>
      </c>
    </row>
    <row r="13" spans="2:8" ht="15" customHeight="1">
      <c r="B13" s="904">
        <v>7</v>
      </c>
      <c r="C13" s="905" t="s">
        <v>890</v>
      </c>
      <c r="D13" s="906">
        <v>0</v>
      </c>
      <c r="E13" s="906">
        <v>0</v>
      </c>
      <c r="F13" s="906">
        <v>0</v>
      </c>
      <c r="G13" s="927" t="s">
        <v>142</v>
      </c>
      <c r="H13" s="907" t="s">
        <v>142</v>
      </c>
    </row>
    <row r="14" spans="2:8" ht="15" customHeight="1">
      <c r="B14" s="904">
        <v>8</v>
      </c>
      <c r="C14" s="905" t="s">
        <v>854</v>
      </c>
      <c r="D14" s="906">
        <v>23.526259</v>
      </c>
      <c r="E14" s="906">
        <v>32.925446</v>
      </c>
      <c r="F14" s="906">
        <v>0</v>
      </c>
      <c r="G14" s="927">
        <v>39.95189800469342</v>
      </c>
      <c r="H14" s="907" t="s">
        <v>142</v>
      </c>
    </row>
    <row r="15" spans="2:8" ht="15" customHeight="1">
      <c r="B15" s="904">
        <v>9</v>
      </c>
      <c r="C15" s="905" t="s">
        <v>891</v>
      </c>
      <c r="D15" s="906">
        <v>13.433844</v>
      </c>
      <c r="E15" s="906">
        <v>28.146927</v>
      </c>
      <c r="F15" s="906">
        <v>30.715262</v>
      </c>
      <c r="G15" s="927">
        <v>109.52250897062675</v>
      </c>
      <c r="H15" s="907">
        <f>F15/E15*100-100</f>
        <v>9.124743884119212</v>
      </c>
    </row>
    <row r="16" spans="2:8" ht="15" customHeight="1">
      <c r="B16" s="904">
        <v>10</v>
      </c>
      <c r="C16" s="905" t="s">
        <v>858</v>
      </c>
      <c r="D16" s="906">
        <v>31.84547</v>
      </c>
      <c r="E16" s="906">
        <v>11.816514000000002</v>
      </c>
      <c r="F16" s="906">
        <v>22.610256</v>
      </c>
      <c r="G16" s="927">
        <v>-62.8942075591913</v>
      </c>
      <c r="H16" s="907">
        <v>91.3445539014298</v>
      </c>
    </row>
    <row r="17" spans="2:8" ht="15" customHeight="1">
      <c r="B17" s="904">
        <v>11</v>
      </c>
      <c r="C17" s="905" t="s">
        <v>892</v>
      </c>
      <c r="D17" s="906">
        <v>17.127554</v>
      </c>
      <c r="E17" s="906">
        <v>22.923006</v>
      </c>
      <c r="F17" s="906">
        <v>3.360084</v>
      </c>
      <c r="G17" s="927">
        <v>33.837009067377636</v>
      </c>
      <c r="H17" s="907">
        <f>F17/E17*100-100</f>
        <v>-85.3418700845779</v>
      </c>
    </row>
    <row r="18" spans="2:8" ht="15" customHeight="1">
      <c r="B18" s="904">
        <v>12</v>
      </c>
      <c r="C18" s="905" t="s">
        <v>893</v>
      </c>
      <c r="D18" s="906">
        <v>0.95735</v>
      </c>
      <c r="E18" s="906">
        <v>0.30285</v>
      </c>
      <c r="F18" s="906">
        <v>0</v>
      </c>
      <c r="G18" s="927">
        <v>-68.36580143103359</v>
      </c>
      <c r="H18" s="907" t="s">
        <v>142</v>
      </c>
    </row>
    <row r="19" spans="2:8" ht="15" customHeight="1">
      <c r="B19" s="904">
        <v>13</v>
      </c>
      <c r="C19" s="905" t="s">
        <v>894</v>
      </c>
      <c r="D19" s="906">
        <v>0</v>
      </c>
      <c r="E19" s="906">
        <v>10.122132</v>
      </c>
      <c r="F19" s="906">
        <v>0</v>
      </c>
      <c r="G19" s="927" t="s">
        <v>142</v>
      </c>
      <c r="H19" s="907" t="s">
        <v>142</v>
      </c>
    </row>
    <row r="20" spans="2:8" ht="15" customHeight="1">
      <c r="B20" s="904">
        <v>14</v>
      </c>
      <c r="C20" s="905" t="s">
        <v>895</v>
      </c>
      <c r="D20" s="906">
        <v>3.647558</v>
      </c>
      <c r="E20" s="906">
        <v>3.32398</v>
      </c>
      <c r="F20" s="906">
        <v>0</v>
      </c>
      <c r="G20" s="927">
        <v>-8.871085805900819</v>
      </c>
      <c r="H20" s="907" t="s">
        <v>142</v>
      </c>
    </row>
    <row r="21" spans="2:8" ht="15" customHeight="1">
      <c r="B21" s="904">
        <v>15</v>
      </c>
      <c r="C21" s="905" t="s">
        <v>896</v>
      </c>
      <c r="D21" s="906">
        <v>82.31058800000001</v>
      </c>
      <c r="E21" s="906">
        <v>170.65847200000002</v>
      </c>
      <c r="F21" s="906">
        <v>84.442743</v>
      </c>
      <c r="G21" s="927">
        <v>107.33477447640149</v>
      </c>
      <c r="H21" s="907">
        <v>-50.519454434116824</v>
      </c>
    </row>
    <row r="22" spans="2:8" ht="15" customHeight="1">
      <c r="B22" s="904">
        <v>16</v>
      </c>
      <c r="C22" s="905" t="s">
        <v>897</v>
      </c>
      <c r="D22" s="906">
        <v>5.264872</v>
      </c>
      <c r="E22" s="906">
        <v>11.181797000000001</v>
      </c>
      <c r="F22" s="906">
        <v>9.032449</v>
      </c>
      <c r="G22" s="927">
        <v>112.38497346184295</v>
      </c>
      <c r="H22" s="907">
        <v>-19.22184779423202</v>
      </c>
    </row>
    <row r="23" spans="2:8" ht="15" customHeight="1">
      <c r="B23" s="904">
        <v>17</v>
      </c>
      <c r="C23" s="905" t="s">
        <v>898</v>
      </c>
      <c r="D23" s="906">
        <v>0</v>
      </c>
      <c r="E23" s="906">
        <v>0</v>
      </c>
      <c r="F23" s="906">
        <v>0</v>
      </c>
      <c r="G23" s="927" t="s">
        <v>142</v>
      </c>
      <c r="H23" s="907" t="s">
        <v>142</v>
      </c>
    </row>
    <row r="24" spans="2:8" ht="15" customHeight="1">
      <c r="B24" s="904">
        <v>18</v>
      </c>
      <c r="C24" s="905" t="s">
        <v>899</v>
      </c>
      <c r="D24" s="906">
        <v>33.720535999999996</v>
      </c>
      <c r="E24" s="906">
        <v>14.514541999999999</v>
      </c>
      <c r="F24" s="906">
        <v>0</v>
      </c>
      <c r="G24" s="927">
        <v>-56.956372223739265</v>
      </c>
      <c r="H24" s="907" t="s">
        <v>142</v>
      </c>
    </row>
    <row r="25" spans="2:8" ht="15" customHeight="1">
      <c r="B25" s="904">
        <v>19</v>
      </c>
      <c r="C25" s="905" t="s">
        <v>900</v>
      </c>
      <c r="D25" s="906">
        <v>29.196156000000002</v>
      </c>
      <c r="E25" s="906">
        <v>66.76772600000001</v>
      </c>
      <c r="F25" s="906">
        <v>114.80079299999998</v>
      </c>
      <c r="G25" s="927">
        <v>128.68670108489627</v>
      </c>
      <c r="H25" s="907">
        <v>71.94054654489801</v>
      </c>
    </row>
    <row r="26" spans="2:8" ht="15" customHeight="1">
      <c r="B26" s="929"/>
      <c r="C26" s="901" t="s">
        <v>901</v>
      </c>
      <c r="D26" s="930">
        <v>900.5632469999999</v>
      </c>
      <c r="E26" s="930">
        <v>1087.680181</v>
      </c>
      <c r="F26" s="930">
        <v>148.86537600000003</v>
      </c>
      <c r="G26" s="931">
        <v>20.777767094463726</v>
      </c>
      <c r="H26" s="932">
        <v>-86.31349742319154</v>
      </c>
    </row>
    <row r="27" spans="2:8" ht="15" customHeight="1" thickBot="1">
      <c r="B27" s="933"/>
      <c r="C27" s="934" t="s">
        <v>902</v>
      </c>
      <c r="D27" s="911">
        <v>1341.267903</v>
      </c>
      <c r="E27" s="911">
        <v>1567.7087609999999</v>
      </c>
      <c r="F27" s="911">
        <v>598.164493</v>
      </c>
      <c r="G27" s="935">
        <v>16.882597242021674</v>
      </c>
      <c r="H27" s="936">
        <v>-61.84466733359028</v>
      </c>
    </row>
    <row r="28" spans="2:8" ht="15" customHeight="1" thickTop="1">
      <c r="B28" s="937" t="s">
        <v>881</v>
      </c>
      <c r="C28" s="938"/>
      <c r="D28" s="938"/>
      <c r="E28" s="938"/>
      <c r="F28" s="938"/>
      <c r="G28" s="938"/>
      <c r="H28" s="938"/>
    </row>
    <row r="29" spans="2:8" ht="15" customHeight="1">
      <c r="B29" s="919"/>
      <c r="C29" s="919"/>
      <c r="D29" s="919"/>
      <c r="E29" s="919"/>
      <c r="F29" s="919"/>
      <c r="G29" s="919"/>
      <c r="H29" s="919"/>
    </row>
    <row r="30" spans="4:7" ht="12.75">
      <c r="D30" s="854"/>
      <c r="E30" s="854"/>
      <c r="F30" s="854"/>
      <c r="G30" s="854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4.00390625" style="44" customWidth="1"/>
    <col min="2" max="2" width="6.00390625" style="44" customWidth="1"/>
    <col min="3" max="3" width="24.8515625" style="44" bestFit="1" customWidth="1"/>
    <col min="4" max="8" width="10.7109375" style="44" customWidth="1"/>
    <col min="9" max="16384" width="9.140625" style="44" customWidth="1"/>
  </cols>
  <sheetData>
    <row r="1" spans="2:8" ht="15" customHeight="1">
      <c r="B1" s="1717" t="s">
        <v>903</v>
      </c>
      <c r="C1" s="1717"/>
      <c r="D1" s="1717"/>
      <c r="E1" s="1717"/>
      <c r="F1" s="1717"/>
      <c r="G1" s="1717"/>
      <c r="H1" s="1717"/>
    </row>
    <row r="2" spans="2:8" ht="15" customHeight="1">
      <c r="B2" s="1718" t="s">
        <v>904</v>
      </c>
      <c r="C2" s="1718"/>
      <c r="D2" s="1718"/>
      <c r="E2" s="1718"/>
      <c r="F2" s="1718"/>
      <c r="G2" s="1718"/>
      <c r="H2" s="1718"/>
    </row>
    <row r="3" spans="2:8" ht="15" customHeight="1" thickBot="1">
      <c r="B3" s="1719" t="s">
        <v>74</v>
      </c>
      <c r="C3" s="1719"/>
      <c r="D3" s="1719"/>
      <c r="E3" s="1719"/>
      <c r="F3" s="1719"/>
      <c r="G3" s="1719"/>
      <c r="H3" s="1719"/>
    </row>
    <row r="4" spans="2:8" ht="15" customHeight="1" thickTop="1">
      <c r="B4" s="939"/>
      <c r="C4" s="940"/>
      <c r="D4" s="1720" t="str">
        <f>'X-India'!D4:F4</f>
        <v>Six Months</v>
      </c>
      <c r="E4" s="1720"/>
      <c r="F4" s="1720"/>
      <c r="G4" s="1721" t="s">
        <v>192</v>
      </c>
      <c r="H4" s="1722"/>
    </row>
    <row r="5" spans="2:8" ht="15" customHeight="1">
      <c r="B5" s="941"/>
      <c r="C5" s="942"/>
      <c r="D5" s="943" t="s">
        <v>54</v>
      </c>
      <c r="E5" s="943" t="s">
        <v>824</v>
      </c>
      <c r="F5" s="943" t="s">
        <v>825</v>
      </c>
      <c r="G5" s="943" t="s">
        <v>55</v>
      </c>
      <c r="H5" s="944" t="s">
        <v>825</v>
      </c>
    </row>
    <row r="6" spans="2:8" ht="15" customHeight="1">
      <c r="B6" s="945"/>
      <c r="C6" s="946" t="s">
        <v>826</v>
      </c>
      <c r="D6" s="946">
        <v>8619.588295</v>
      </c>
      <c r="E6" s="947">
        <v>8368.749538</v>
      </c>
      <c r="F6" s="947">
        <v>8666.754884000002</v>
      </c>
      <c r="G6" s="948">
        <v>-2.9101013692905013</v>
      </c>
      <c r="H6" s="949">
        <v>3.5609303952382447</v>
      </c>
    </row>
    <row r="7" spans="2:8" ht="15" customHeight="1">
      <c r="B7" s="950">
        <v>1</v>
      </c>
      <c r="C7" s="951" t="s">
        <v>905</v>
      </c>
      <c r="D7" s="952">
        <v>58.532563999999994</v>
      </c>
      <c r="E7" s="953">
        <v>49.384935</v>
      </c>
      <c r="F7" s="953">
        <v>47.472558</v>
      </c>
      <c r="G7" s="954">
        <v>-15.628273177986856</v>
      </c>
      <c r="H7" s="955">
        <v>-3.872389424021719</v>
      </c>
    </row>
    <row r="8" spans="2:8" ht="15" customHeight="1">
      <c r="B8" s="950">
        <v>2</v>
      </c>
      <c r="C8" s="951" t="s">
        <v>843</v>
      </c>
      <c r="D8" s="952">
        <v>17.912861999999997</v>
      </c>
      <c r="E8" s="953">
        <v>13.017298</v>
      </c>
      <c r="F8" s="953">
        <v>93.03111</v>
      </c>
      <c r="G8" s="954">
        <v>-27.32988173525814</v>
      </c>
      <c r="H8" s="955">
        <v>614.6729682304269</v>
      </c>
    </row>
    <row r="9" spans="2:8" ht="15" customHeight="1">
      <c r="B9" s="950">
        <v>3</v>
      </c>
      <c r="C9" s="951" t="s">
        <v>890</v>
      </c>
      <c r="D9" s="952">
        <v>116.19090600000001</v>
      </c>
      <c r="E9" s="953">
        <v>115.44871</v>
      </c>
      <c r="F9" s="953">
        <v>131.491809</v>
      </c>
      <c r="G9" s="954">
        <v>-0.6387728829655686</v>
      </c>
      <c r="H9" s="955">
        <v>13.89629992400954</v>
      </c>
    </row>
    <row r="10" spans="2:8" ht="15" customHeight="1">
      <c r="B10" s="950">
        <v>4</v>
      </c>
      <c r="C10" s="951" t="s">
        <v>906</v>
      </c>
      <c r="D10" s="952">
        <v>0</v>
      </c>
      <c r="E10" s="953">
        <v>0</v>
      </c>
      <c r="F10" s="953">
        <v>0</v>
      </c>
      <c r="G10" s="956" t="s">
        <v>142</v>
      </c>
      <c r="H10" s="957" t="s">
        <v>142</v>
      </c>
    </row>
    <row r="11" spans="2:8" ht="15" customHeight="1">
      <c r="B11" s="950">
        <v>5</v>
      </c>
      <c r="C11" s="951" t="s">
        <v>858</v>
      </c>
      <c r="D11" s="952">
        <v>1138.545868</v>
      </c>
      <c r="E11" s="953">
        <v>1272.251791</v>
      </c>
      <c r="F11" s="953">
        <v>1481.454518</v>
      </c>
      <c r="G11" s="954">
        <v>11.743569298167273</v>
      </c>
      <c r="H11" s="955">
        <v>16.4435002945105</v>
      </c>
    </row>
    <row r="12" spans="2:8" ht="15" customHeight="1">
      <c r="B12" s="950">
        <v>6</v>
      </c>
      <c r="C12" s="951" t="s">
        <v>861</v>
      </c>
      <c r="D12" s="952">
        <v>963.596961</v>
      </c>
      <c r="E12" s="953">
        <v>793.543844</v>
      </c>
      <c r="F12" s="953">
        <v>399.907611</v>
      </c>
      <c r="G12" s="954">
        <v>-17.647743183366046</v>
      </c>
      <c r="H12" s="955">
        <v>-49.60484993693682</v>
      </c>
    </row>
    <row r="13" spans="2:8" ht="15" customHeight="1">
      <c r="B13" s="950">
        <v>7</v>
      </c>
      <c r="C13" s="951" t="s">
        <v>892</v>
      </c>
      <c r="D13" s="952">
        <v>1972.975843</v>
      </c>
      <c r="E13" s="953">
        <v>2014.346658</v>
      </c>
      <c r="F13" s="953">
        <v>2167.204701</v>
      </c>
      <c r="G13" s="954">
        <v>2.0968738743954276</v>
      </c>
      <c r="H13" s="955">
        <v>7.588467575475292</v>
      </c>
    </row>
    <row r="14" spans="2:8" ht="15" customHeight="1">
      <c r="B14" s="950">
        <v>8</v>
      </c>
      <c r="C14" s="951" t="s">
        <v>893</v>
      </c>
      <c r="D14" s="952">
        <v>130.81088499999998</v>
      </c>
      <c r="E14" s="953">
        <v>123.91458</v>
      </c>
      <c r="F14" s="953">
        <v>106.346111</v>
      </c>
      <c r="G14" s="954">
        <v>-5.27196570835828</v>
      </c>
      <c r="H14" s="955">
        <v>-14.177886895956888</v>
      </c>
    </row>
    <row r="15" spans="2:8" ht="15" customHeight="1">
      <c r="B15" s="950">
        <v>9</v>
      </c>
      <c r="C15" s="951" t="s">
        <v>907</v>
      </c>
      <c r="D15" s="952">
        <v>50.97617400000001</v>
      </c>
      <c r="E15" s="953">
        <v>52.016225999999996</v>
      </c>
      <c r="F15" s="953">
        <v>78.731171</v>
      </c>
      <c r="G15" s="954">
        <v>2.040270813576541</v>
      </c>
      <c r="H15" s="955">
        <v>51.35886828852213</v>
      </c>
    </row>
    <row r="16" spans="2:8" ht="15" customHeight="1">
      <c r="B16" s="950">
        <v>10</v>
      </c>
      <c r="C16" s="951" t="s">
        <v>896</v>
      </c>
      <c r="D16" s="952">
        <v>439.091966</v>
      </c>
      <c r="E16" s="953">
        <v>335.93497</v>
      </c>
      <c r="F16" s="953">
        <v>188.082563</v>
      </c>
      <c r="G16" s="954">
        <v>-23.49325516923713</v>
      </c>
      <c r="H16" s="955">
        <v>-44.01221075614724</v>
      </c>
    </row>
    <row r="17" spans="2:8" ht="15" customHeight="1">
      <c r="B17" s="950">
        <v>11</v>
      </c>
      <c r="C17" s="951" t="s">
        <v>897</v>
      </c>
      <c r="D17" s="952">
        <v>108.45452799999998</v>
      </c>
      <c r="E17" s="953">
        <v>138.079937</v>
      </c>
      <c r="F17" s="953">
        <v>126.50727599999999</v>
      </c>
      <c r="G17" s="954">
        <v>27.31597245990507</v>
      </c>
      <c r="H17" s="955">
        <v>-8.381131431136154</v>
      </c>
    </row>
    <row r="18" spans="2:8" ht="15" customHeight="1">
      <c r="B18" s="950">
        <v>12</v>
      </c>
      <c r="C18" s="951" t="s">
        <v>908</v>
      </c>
      <c r="D18" s="952">
        <v>3622.499738</v>
      </c>
      <c r="E18" s="953">
        <v>3460.8105889999997</v>
      </c>
      <c r="F18" s="953">
        <v>3846.5254560000003</v>
      </c>
      <c r="G18" s="954">
        <v>-4.463468894252273</v>
      </c>
      <c r="H18" s="955">
        <v>11.14521748823742</v>
      </c>
    </row>
    <row r="19" spans="2:8" ht="15" customHeight="1">
      <c r="B19" s="945"/>
      <c r="C19" s="946" t="s">
        <v>878</v>
      </c>
      <c r="D19" s="958">
        <v>5615.90029</v>
      </c>
      <c r="E19" s="959">
        <v>6290.633468</v>
      </c>
      <c r="F19" s="959">
        <v>4918.050685999997</v>
      </c>
      <c r="G19" s="960">
        <v>12.011486974886253</v>
      </c>
      <c r="H19" s="949">
        <v>-21.81946840460874</v>
      </c>
    </row>
    <row r="20" spans="2:8" ht="15" customHeight="1" thickBot="1">
      <c r="B20" s="961"/>
      <c r="C20" s="962" t="s">
        <v>909</v>
      </c>
      <c r="D20" s="962">
        <v>14235.49324</v>
      </c>
      <c r="E20" s="962">
        <v>14659.383006</v>
      </c>
      <c r="F20" s="962">
        <v>13584.805569999999</v>
      </c>
      <c r="G20" s="963">
        <v>2.9765672949362454</v>
      </c>
      <c r="H20" s="964">
        <v>-7.330304662619042</v>
      </c>
    </row>
    <row r="21" ht="13.5" thickTop="1">
      <c r="B21" s="44" t="s">
        <v>881</v>
      </c>
    </row>
    <row r="23" spans="4:5" ht="12.75">
      <c r="D23" s="965"/>
      <c r="E23" s="966"/>
    </row>
    <row r="24" spans="4:7" ht="12.75">
      <c r="D24" s="854"/>
      <c r="E24" s="854"/>
      <c r="F24" s="854"/>
      <c r="G24" s="854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9.140625" style="44" customWidth="1"/>
    <col min="2" max="2" width="6.140625" style="44" customWidth="1"/>
    <col min="3" max="3" width="29.421875" style="44" bestFit="1" customWidth="1"/>
    <col min="4" max="6" width="11.7109375" style="44" customWidth="1"/>
    <col min="7" max="7" width="9.00390625" style="44" customWidth="1"/>
    <col min="8" max="20" width="8.421875" style="44" customWidth="1"/>
    <col min="21" max="22" width="9.140625" style="44" customWidth="1"/>
    <col min="23" max="23" width="16.8515625" style="44" bestFit="1" customWidth="1"/>
    <col min="24" max="16384" width="9.140625" style="44" customWidth="1"/>
  </cols>
  <sheetData>
    <row r="1" spans="2:20" ht="12.75">
      <c r="B1" s="1717" t="s">
        <v>910</v>
      </c>
      <c r="C1" s="1717"/>
      <c r="D1" s="1717"/>
      <c r="E1" s="1717"/>
      <c r="F1" s="1717"/>
      <c r="G1" s="1717"/>
      <c r="H1" s="1717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</row>
    <row r="2" spans="2:20" ht="15" customHeight="1">
      <c r="B2" s="1723" t="s">
        <v>14</v>
      </c>
      <c r="C2" s="1723"/>
      <c r="D2" s="1723"/>
      <c r="E2" s="1723"/>
      <c r="F2" s="1723"/>
      <c r="G2" s="1723"/>
      <c r="H2" s="1723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</row>
    <row r="3" spans="2:20" ht="15" customHeight="1" thickBot="1">
      <c r="B3" s="1724" t="s">
        <v>74</v>
      </c>
      <c r="C3" s="1724"/>
      <c r="D3" s="1724"/>
      <c r="E3" s="1724"/>
      <c r="F3" s="1724"/>
      <c r="G3" s="1724"/>
      <c r="H3" s="1724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</row>
    <row r="4" spans="2:20" ht="15" customHeight="1" thickTop="1">
      <c r="B4" s="969"/>
      <c r="C4" s="970"/>
      <c r="D4" s="1725" t="str">
        <f>'X-India'!D4:F4</f>
        <v>Six Months</v>
      </c>
      <c r="E4" s="1725"/>
      <c r="F4" s="1725"/>
      <c r="G4" s="1726" t="s">
        <v>192</v>
      </c>
      <c r="H4" s="1727"/>
      <c r="I4" s="971"/>
      <c r="J4" s="971"/>
      <c r="K4" s="971"/>
      <c r="L4" s="971"/>
      <c r="M4" s="971"/>
      <c r="N4" s="971"/>
      <c r="O4" s="971"/>
      <c r="P4" s="971"/>
      <c r="Q4" s="971"/>
      <c r="R4" s="971"/>
      <c r="S4" s="971"/>
      <c r="T4" s="971"/>
    </row>
    <row r="5" spans="2:20" ht="15" customHeight="1">
      <c r="B5" s="972"/>
      <c r="C5" s="973"/>
      <c r="D5" s="974" t="s">
        <v>54</v>
      </c>
      <c r="E5" s="974" t="s">
        <v>824</v>
      </c>
      <c r="F5" s="974" t="s">
        <v>825</v>
      </c>
      <c r="G5" s="974" t="s">
        <v>55</v>
      </c>
      <c r="H5" s="975" t="s">
        <v>825</v>
      </c>
      <c r="I5" s="976"/>
      <c r="J5" s="976"/>
      <c r="K5" s="976"/>
      <c r="L5" s="976"/>
      <c r="M5" s="976"/>
      <c r="N5" s="976"/>
      <c r="O5" s="976"/>
      <c r="P5" s="976"/>
      <c r="Q5" s="976"/>
      <c r="R5" s="976"/>
      <c r="S5" s="976"/>
      <c r="T5" s="976"/>
    </row>
    <row r="6" spans="2:20" ht="15" customHeight="1">
      <c r="B6" s="977"/>
      <c r="C6" s="978" t="s">
        <v>826</v>
      </c>
      <c r="D6" s="979">
        <v>173185.776039</v>
      </c>
      <c r="E6" s="979">
        <v>183232.32311599996</v>
      </c>
      <c r="F6" s="979">
        <v>118122.29252299998</v>
      </c>
      <c r="G6" s="980">
        <v>5.801023217251739</v>
      </c>
      <c r="H6" s="981">
        <v>-35.53414020286169</v>
      </c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</row>
    <row r="7" spans="2:20" ht="15" customHeight="1">
      <c r="B7" s="983">
        <v>1</v>
      </c>
      <c r="C7" s="984" t="s">
        <v>911</v>
      </c>
      <c r="D7" s="985">
        <v>4077.910699</v>
      </c>
      <c r="E7" s="985">
        <v>4680.151596</v>
      </c>
      <c r="F7" s="985">
        <v>3131.7718189999996</v>
      </c>
      <c r="G7" s="986">
        <v>14.768368938233081</v>
      </c>
      <c r="H7" s="987">
        <v>-33.083966304069264</v>
      </c>
      <c r="I7" s="988"/>
      <c r="J7" s="988"/>
      <c r="K7" s="988"/>
      <c r="L7" s="988"/>
      <c r="M7" s="988"/>
      <c r="N7" s="988"/>
      <c r="O7" s="988"/>
      <c r="P7" s="988"/>
      <c r="Q7" s="988"/>
      <c r="R7" s="988"/>
      <c r="S7" s="988"/>
      <c r="T7" s="988"/>
    </row>
    <row r="8" spans="2:26" ht="15" customHeight="1">
      <c r="B8" s="983">
        <v>2</v>
      </c>
      <c r="C8" s="984" t="s">
        <v>912</v>
      </c>
      <c r="D8" s="985">
        <v>899.7499200000001</v>
      </c>
      <c r="E8" s="985">
        <v>1408.930088</v>
      </c>
      <c r="F8" s="985">
        <v>852.666195</v>
      </c>
      <c r="G8" s="986">
        <v>56.591299057853774</v>
      </c>
      <c r="H8" s="987">
        <v>-39.481298450345825</v>
      </c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W8" s="984" t="s">
        <v>913</v>
      </c>
      <c r="X8" s="44">
        <v>3374.433478</v>
      </c>
      <c r="Y8" s="44">
        <v>6592.159254999999</v>
      </c>
      <c r="Z8" s="44">
        <v>8512.235342</v>
      </c>
    </row>
    <row r="9" spans="2:26" ht="15" customHeight="1">
      <c r="B9" s="983">
        <v>3</v>
      </c>
      <c r="C9" s="984" t="s">
        <v>914</v>
      </c>
      <c r="D9" s="985">
        <v>2102.1844159999996</v>
      </c>
      <c r="E9" s="985">
        <v>2582.8026680000003</v>
      </c>
      <c r="F9" s="985">
        <v>1449.3304600000001</v>
      </c>
      <c r="G9" s="986">
        <v>22.862801585909992</v>
      </c>
      <c r="H9" s="987">
        <v>-43.88535841484581</v>
      </c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W9" s="44" t="s">
        <v>912</v>
      </c>
      <c r="X9" s="44">
        <v>1021.8463490000001</v>
      </c>
      <c r="Y9" s="44">
        <v>1172.9670520000002</v>
      </c>
      <c r="Z9" s="44">
        <v>1983.2649170000002</v>
      </c>
    </row>
    <row r="10" spans="2:26" ht="15" customHeight="1">
      <c r="B10" s="983">
        <v>4</v>
      </c>
      <c r="C10" s="984" t="s">
        <v>915</v>
      </c>
      <c r="D10" s="985">
        <v>151.606109</v>
      </c>
      <c r="E10" s="985">
        <v>245.353671</v>
      </c>
      <c r="F10" s="985">
        <v>22.837688</v>
      </c>
      <c r="G10" s="986">
        <v>61.836269407850835</v>
      </c>
      <c r="H10" s="987">
        <v>-90.69193140378975</v>
      </c>
      <c r="I10" s="988"/>
      <c r="J10" s="988"/>
      <c r="K10" s="988"/>
      <c r="L10" s="988"/>
      <c r="M10" s="988"/>
      <c r="N10" s="988"/>
      <c r="O10" s="988"/>
      <c r="P10" s="988"/>
      <c r="Q10" s="988"/>
      <c r="R10" s="988"/>
      <c r="S10" s="988"/>
      <c r="T10" s="988"/>
      <c r="W10" s="44" t="s">
        <v>916</v>
      </c>
      <c r="X10" s="44">
        <v>1290.0760940000002</v>
      </c>
      <c r="Y10" s="44">
        <v>4417.751405</v>
      </c>
      <c r="Z10" s="44">
        <v>4929.188715</v>
      </c>
    </row>
    <row r="11" spans="2:26" ht="15" customHeight="1">
      <c r="B11" s="983">
        <v>5</v>
      </c>
      <c r="C11" s="984" t="s">
        <v>917</v>
      </c>
      <c r="D11" s="985">
        <v>512.935905</v>
      </c>
      <c r="E11" s="985">
        <v>764.3837700000001</v>
      </c>
      <c r="F11" s="985">
        <v>496.500956</v>
      </c>
      <c r="G11" s="986">
        <v>49.02130315872509</v>
      </c>
      <c r="H11" s="987">
        <v>-35.0455915619454</v>
      </c>
      <c r="I11" s="988"/>
      <c r="J11" s="988"/>
      <c r="K11" s="988"/>
      <c r="L11" s="988"/>
      <c r="M11" s="988"/>
      <c r="N11" s="988"/>
      <c r="O11" s="988"/>
      <c r="P11" s="988"/>
      <c r="Q11" s="988"/>
      <c r="R11" s="988"/>
      <c r="S11" s="988"/>
      <c r="T11" s="988"/>
      <c r="W11" s="44" t="s">
        <v>918</v>
      </c>
      <c r="X11" s="44">
        <v>14419.625415</v>
      </c>
      <c r="Y11" s="44">
        <v>14481.437372</v>
      </c>
      <c r="Z11" s="44">
        <v>17657.955496</v>
      </c>
    </row>
    <row r="12" spans="2:26" ht="15" customHeight="1">
      <c r="B12" s="983">
        <v>6</v>
      </c>
      <c r="C12" s="984" t="s">
        <v>919</v>
      </c>
      <c r="D12" s="985">
        <v>3328.043262</v>
      </c>
      <c r="E12" s="985">
        <v>3733.7804040000005</v>
      </c>
      <c r="F12" s="985">
        <v>2032.1153910000003</v>
      </c>
      <c r="G12" s="986">
        <v>12.191462371681155</v>
      </c>
      <c r="H12" s="987">
        <v>-45.574855210472634</v>
      </c>
      <c r="I12" s="988"/>
      <c r="J12" s="988"/>
      <c r="K12" s="988"/>
      <c r="L12" s="988"/>
      <c r="M12" s="988"/>
      <c r="N12" s="988"/>
      <c r="O12" s="988"/>
      <c r="P12" s="988"/>
      <c r="Q12" s="988"/>
      <c r="R12" s="988"/>
      <c r="S12" s="988"/>
      <c r="T12" s="988"/>
      <c r="W12" s="44" t="s">
        <v>920</v>
      </c>
      <c r="X12" s="44">
        <v>2678.225284</v>
      </c>
      <c r="Y12" s="44">
        <v>4548.39026</v>
      </c>
      <c r="Z12" s="44">
        <v>2749.112312</v>
      </c>
    </row>
    <row r="13" spans="2:20" ht="15" customHeight="1">
      <c r="B13" s="983">
        <v>7</v>
      </c>
      <c r="C13" s="984" t="s">
        <v>921</v>
      </c>
      <c r="D13" s="985">
        <v>5369.001586</v>
      </c>
      <c r="E13" s="985">
        <v>2772.345112</v>
      </c>
      <c r="F13" s="985">
        <v>1218.893396</v>
      </c>
      <c r="G13" s="986">
        <v>-48.36386118363125</v>
      </c>
      <c r="H13" s="987">
        <v>-56.03385052156523</v>
      </c>
      <c r="I13" s="988"/>
      <c r="J13" s="988"/>
      <c r="K13" s="988"/>
      <c r="L13" s="988"/>
      <c r="M13" s="988"/>
      <c r="N13" s="988"/>
      <c r="O13" s="988"/>
      <c r="P13" s="988"/>
      <c r="Q13" s="988"/>
      <c r="R13" s="988"/>
      <c r="S13" s="988"/>
      <c r="T13" s="988"/>
    </row>
    <row r="14" spans="2:26" ht="15" customHeight="1">
      <c r="B14" s="983">
        <v>8</v>
      </c>
      <c r="C14" s="984" t="s">
        <v>834</v>
      </c>
      <c r="D14" s="985">
        <v>1437.821995</v>
      </c>
      <c r="E14" s="985">
        <v>1509.7743189999999</v>
      </c>
      <c r="F14" s="985">
        <v>1121.239811</v>
      </c>
      <c r="G14" s="986">
        <v>5.004258124455802</v>
      </c>
      <c r="H14" s="987">
        <v>-25.734608352415606</v>
      </c>
      <c r="I14" s="988"/>
      <c r="J14" s="988"/>
      <c r="K14" s="988"/>
      <c r="L14" s="988"/>
      <c r="M14" s="988"/>
      <c r="N14" s="988"/>
      <c r="O14" s="988"/>
      <c r="P14" s="988"/>
      <c r="Q14" s="988"/>
      <c r="R14" s="988"/>
      <c r="S14" s="988"/>
      <c r="T14" s="988"/>
      <c r="X14" s="854">
        <f>SUM(X8:X12)</f>
        <v>22784.20662</v>
      </c>
      <c r="Y14" s="854">
        <f>SUM(Y8:Y12)</f>
        <v>31212.705343999998</v>
      </c>
      <c r="Z14" s="854">
        <f>SUM(Z8:Z12)</f>
        <v>35831.756782</v>
      </c>
    </row>
    <row r="15" spans="2:20" ht="15" customHeight="1">
      <c r="B15" s="983">
        <v>9</v>
      </c>
      <c r="C15" s="984" t="s">
        <v>922</v>
      </c>
      <c r="D15" s="985">
        <v>4060.4363859999994</v>
      </c>
      <c r="E15" s="985">
        <v>2292.7205480000002</v>
      </c>
      <c r="F15" s="985">
        <v>2513.0478080000003</v>
      </c>
      <c r="G15" s="986">
        <v>-43.53511962642528</v>
      </c>
      <c r="H15" s="987">
        <v>9.609861096774196</v>
      </c>
      <c r="I15" s="988"/>
      <c r="J15" s="988"/>
      <c r="K15" s="988"/>
      <c r="L15" s="988"/>
      <c r="M15" s="988"/>
      <c r="N15" s="988"/>
      <c r="O15" s="988"/>
      <c r="P15" s="988"/>
      <c r="Q15" s="988"/>
      <c r="R15" s="988"/>
      <c r="S15" s="988"/>
      <c r="T15" s="988"/>
    </row>
    <row r="16" spans="2:26" ht="15" customHeight="1">
      <c r="B16" s="983">
        <v>10</v>
      </c>
      <c r="C16" s="984" t="s">
        <v>916</v>
      </c>
      <c r="D16" s="985">
        <v>3489.1990610000003</v>
      </c>
      <c r="E16" s="985">
        <v>3505.07921</v>
      </c>
      <c r="F16" s="985">
        <v>3643.098486</v>
      </c>
      <c r="G16" s="986">
        <v>0.45512304464074305</v>
      </c>
      <c r="H16" s="987">
        <v>3.9376934936657335</v>
      </c>
      <c r="I16" s="988"/>
      <c r="J16" s="988"/>
      <c r="K16" s="988"/>
      <c r="L16" s="988"/>
      <c r="M16" s="988"/>
      <c r="N16" s="988"/>
      <c r="O16" s="988"/>
      <c r="P16" s="988"/>
      <c r="Q16" s="988"/>
      <c r="R16" s="988"/>
      <c r="S16" s="988"/>
      <c r="T16" s="988"/>
      <c r="Y16" s="44">
        <v>457852.9917770999</v>
      </c>
      <c r="Z16" s="44">
        <v>505918.50000000006</v>
      </c>
    </row>
    <row r="17" spans="2:20" ht="15" customHeight="1">
      <c r="B17" s="983">
        <v>11</v>
      </c>
      <c r="C17" s="984" t="s">
        <v>923</v>
      </c>
      <c r="D17" s="985">
        <v>105.031833</v>
      </c>
      <c r="E17" s="985">
        <v>117.84204300000002</v>
      </c>
      <c r="F17" s="985">
        <v>101.564464</v>
      </c>
      <c r="G17" s="986">
        <v>12.196502368953247</v>
      </c>
      <c r="H17" s="987">
        <v>-13.813048879337586</v>
      </c>
      <c r="I17" s="988"/>
      <c r="J17" s="988"/>
      <c r="K17" s="988"/>
      <c r="L17" s="988"/>
      <c r="M17" s="988"/>
      <c r="N17" s="988"/>
      <c r="O17" s="988"/>
      <c r="P17" s="988"/>
      <c r="Q17" s="988"/>
      <c r="R17" s="988"/>
      <c r="S17" s="988"/>
      <c r="T17" s="988"/>
    </row>
    <row r="18" spans="2:26" ht="15" customHeight="1">
      <c r="B18" s="983">
        <v>12</v>
      </c>
      <c r="C18" s="984" t="s">
        <v>924</v>
      </c>
      <c r="D18" s="985">
        <v>655.294541</v>
      </c>
      <c r="E18" s="985">
        <v>1029.798121</v>
      </c>
      <c r="F18" s="985">
        <v>704.612446</v>
      </c>
      <c r="G18" s="986">
        <v>57.15041963091832</v>
      </c>
      <c r="H18" s="987">
        <v>-31.57761393895572</v>
      </c>
      <c r="I18" s="988"/>
      <c r="J18" s="988"/>
      <c r="K18" s="988"/>
      <c r="L18" s="988"/>
      <c r="M18" s="988"/>
      <c r="N18" s="988"/>
      <c r="O18" s="988"/>
      <c r="P18" s="988"/>
      <c r="Q18" s="988"/>
      <c r="R18" s="988"/>
      <c r="S18" s="988"/>
      <c r="T18" s="988"/>
      <c r="Y18" s="854">
        <f>Y14/Y16*100</f>
        <v>6.817189339060937</v>
      </c>
      <c r="Z18" s="854">
        <f>Z14/Z16*100</f>
        <v>7.082515619017686</v>
      </c>
    </row>
    <row r="19" spans="2:20" ht="15" customHeight="1">
      <c r="B19" s="983">
        <v>13</v>
      </c>
      <c r="C19" s="984" t="s">
        <v>925</v>
      </c>
      <c r="D19" s="985">
        <v>531.6620899999999</v>
      </c>
      <c r="E19" s="985">
        <v>529.5992190000001</v>
      </c>
      <c r="F19" s="985">
        <v>517.943698</v>
      </c>
      <c r="G19" s="986">
        <v>-0.3880041550451381</v>
      </c>
      <c r="H19" s="987">
        <v>-2.2008191443348863</v>
      </c>
      <c r="I19" s="988"/>
      <c r="J19" s="988"/>
      <c r="K19" s="988"/>
      <c r="L19" s="988"/>
      <c r="M19" s="988"/>
      <c r="N19" s="988"/>
      <c r="O19" s="988"/>
      <c r="P19" s="988"/>
      <c r="Q19" s="988"/>
      <c r="R19" s="988"/>
      <c r="S19" s="988"/>
      <c r="T19" s="988"/>
    </row>
    <row r="20" spans="2:20" ht="15" customHeight="1">
      <c r="B20" s="983">
        <v>14</v>
      </c>
      <c r="C20" s="984" t="s">
        <v>926</v>
      </c>
      <c r="D20" s="985">
        <v>1390.8675380000002</v>
      </c>
      <c r="E20" s="985">
        <v>1988.444779</v>
      </c>
      <c r="F20" s="985">
        <v>1323.630263</v>
      </c>
      <c r="G20" s="986">
        <v>42.96435315898498</v>
      </c>
      <c r="H20" s="987">
        <v>-33.43389381596701</v>
      </c>
      <c r="I20" s="988"/>
      <c r="J20" s="988"/>
      <c r="K20" s="988"/>
      <c r="L20" s="988"/>
      <c r="M20" s="988"/>
      <c r="N20" s="988"/>
      <c r="O20" s="988"/>
      <c r="P20" s="988"/>
      <c r="Q20" s="988"/>
      <c r="R20" s="988"/>
      <c r="S20" s="988"/>
      <c r="T20" s="988"/>
    </row>
    <row r="21" spans="2:20" ht="15" customHeight="1">
      <c r="B21" s="983">
        <v>15</v>
      </c>
      <c r="C21" s="984" t="s">
        <v>927</v>
      </c>
      <c r="D21" s="985">
        <v>3005.724667</v>
      </c>
      <c r="E21" s="985">
        <v>4236.117027</v>
      </c>
      <c r="F21" s="985">
        <v>2983.134657</v>
      </c>
      <c r="G21" s="986">
        <v>40.93496565099721</v>
      </c>
      <c r="H21" s="987">
        <v>-29.57855890226331</v>
      </c>
      <c r="I21" s="988"/>
      <c r="J21" s="988"/>
      <c r="K21" s="988"/>
      <c r="L21" s="988"/>
      <c r="M21" s="988"/>
      <c r="N21" s="988"/>
      <c r="O21" s="988"/>
      <c r="P21" s="988"/>
      <c r="Q21" s="988"/>
      <c r="R21" s="988"/>
      <c r="S21" s="988"/>
      <c r="T21" s="988"/>
    </row>
    <row r="22" spans="2:20" ht="15" customHeight="1">
      <c r="B22" s="983">
        <v>16</v>
      </c>
      <c r="C22" s="984" t="s">
        <v>928</v>
      </c>
      <c r="D22" s="985">
        <v>820.585364</v>
      </c>
      <c r="E22" s="985">
        <v>996.48813</v>
      </c>
      <c r="F22" s="985">
        <v>695.8171030000001</v>
      </c>
      <c r="G22" s="986">
        <v>21.436254376089494</v>
      </c>
      <c r="H22" s="987">
        <v>-30.173066587356118</v>
      </c>
      <c r="I22" s="988"/>
      <c r="J22" s="988"/>
      <c r="K22" s="988"/>
      <c r="L22" s="988"/>
      <c r="M22" s="988"/>
      <c r="N22" s="988"/>
      <c r="O22" s="988"/>
      <c r="P22" s="988"/>
      <c r="Q22" s="988"/>
      <c r="R22" s="988"/>
      <c r="S22" s="988"/>
      <c r="T22" s="988"/>
    </row>
    <row r="23" spans="2:20" ht="15" customHeight="1">
      <c r="B23" s="983">
        <v>17</v>
      </c>
      <c r="C23" s="984" t="s">
        <v>837</v>
      </c>
      <c r="D23" s="985">
        <v>1139.575253</v>
      </c>
      <c r="E23" s="985">
        <v>1468.7525899999998</v>
      </c>
      <c r="F23" s="985">
        <v>1995.337227</v>
      </c>
      <c r="G23" s="986">
        <v>28.885967480727658</v>
      </c>
      <c r="H23" s="987">
        <v>35.85250780732241</v>
      </c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</row>
    <row r="24" spans="2:20" ht="15" customHeight="1">
      <c r="B24" s="983">
        <v>18</v>
      </c>
      <c r="C24" s="984" t="s">
        <v>929</v>
      </c>
      <c r="D24" s="985">
        <v>1305.895694</v>
      </c>
      <c r="E24" s="985">
        <v>1345.501171</v>
      </c>
      <c r="F24" s="985">
        <v>1146.387242</v>
      </c>
      <c r="G24" s="986">
        <v>3.0328208586619496</v>
      </c>
      <c r="H24" s="987">
        <v>-14.798495407626817</v>
      </c>
      <c r="I24" s="988"/>
      <c r="J24" s="988"/>
      <c r="K24" s="988"/>
      <c r="L24" s="988"/>
      <c r="M24" s="988"/>
      <c r="N24" s="988"/>
      <c r="O24" s="988"/>
      <c r="P24" s="988"/>
      <c r="Q24" s="988"/>
      <c r="R24" s="988"/>
      <c r="S24" s="988"/>
      <c r="T24" s="988"/>
    </row>
    <row r="25" spans="2:20" ht="15" customHeight="1">
      <c r="B25" s="983">
        <v>19</v>
      </c>
      <c r="C25" s="984" t="s">
        <v>913</v>
      </c>
      <c r="D25" s="985">
        <v>4718.027158999999</v>
      </c>
      <c r="E25" s="985">
        <v>6175.359632000001</v>
      </c>
      <c r="F25" s="985">
        <v>5368.316250000001</v>
      </c>
      <c r="G25" s="986">
        <v>30.88859864276168</v>
      </c>
      <c r="H25" s="987">
        <v>-13.068767328432088</v>
      </c>
      <c r="I25" s="988"/>
      <c r="J25" s="988"/>
      <c r="K25" s="988"/>
      <c r="L25" s="988"/>
      <c r="M25" s="988"/>
      <c r="N25" s="988"/>
      <c r="O25" s="988"/>
      <c r="P25" s="988"/>
      <c r="Q25" s="988"/>
      <c r="R25" s="988"/>
      <c r="S25" s="988"/>
      <c r="T25" s="988"/>
    </row>
    <row r="26" spans="2:20" ht="15" customHeight="1">
      <c r="B26" s="983">
        <v>20</v>
      </c>
      <c r="C26" s="984" t="s">
        <v>930</v>
      </c>
      <c r="D26" s="985">
        <v>369.931656</v>
      </c>
      <c r="E26" s="985">
        <v>404.071464</v>
      </c>
      <c r="F26" s="985">
        <v>182.528582</v>
      </c>
      <c r="G26" s="986">
        <v>9.22867979700554</v>
      </c>
      <c r="H26" s="987">
        <v>-54.82764850724524</v>
      </c>
      <c r="I26" s="988"/>
      <c r="J26" s="988"/>
      <c r="K26" s="988"/>
      <c r="L26" s="988"/>
      <c r="M26" s="988"/>
      <c r="N26" s="988"/>
      <c r="O26" s="988"/>
      <c r="P26" s="988"/>
      <c r="Q26" s="988"/>
      <c r="R26" s="988"/>
      <c r="S26" s="988"/>
      <c r="T26" s="988"/>
    </row>
    <row r="27" spans="2:20" ht="15" customHeight="1">
      <c r="B27" s="983">
        <v>21</v>
      </c>
      <c r="C27" s="984" t="s">
        <v>931</v>
      </c>
      <c r="D27" s="985">
        <v>622.7604859999999</v>
      </c>
      <c r="E27" s="985">
        <v>682.4913630000001</v>
      </c>
      <c r="F27" s="985">
        <v>493.87545700000004</v>
      </c>
      <c r="G27" s="986">
        <v>9.591308110065327</v>
      </c>
      <c r="H27" s="987">
        <v>-27.636379920019593</v>
      </c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</row>
    <row r="28" spans="2:20" ht="15" customHeight="1">
      <c r="B28" s="983">
        <v>22</v>
      </c>
      <c r="C28" s="984" t="s">
        <v>849</v>
      </c>
      <c r="D28" s="985">
        <v>673.295601</v>
      </c>
      <c r="E28" s="985">
        <v>876.596694</v>
      </c>
      <c r="F28" s="985">
        <v>1234.9667299999999</v>
      </c>
      <c r="G28" s="986">
        <v>30.194923700385203</v>
      </c>
      <c r="H28" s="987">
        <v>40.8819743963123</v>
      </c>
      <c r="I28" s="988"/>
      <c r="J28" s="988"/>
      <c r="K28" s="988"/>
      <c r="L28" s="988"/>
      <c r="M28" s="988"/>
      <c r="N28" s="988"/>
      <c r="O28" s="988"/>
      <c r="P28" s="988"/>
      <c r="Q28" s="988"/>
      <c r="R28" s="988"/>
      <c r="S28" s="988"/>
      <c r="T28" s="988"/>
    </row>
    <row r="29" spans="2:20" ht="15" customHeight="1">
      <c r="B29" s="983">
        <v>23</v>
      </c>
      <c r="C29" s="984" t="s">
        <v>918</v>
      </c>
      <c r="D29" s="985">
        <v>10393.552207</v>
      </c>
      <c r="E29" s="985">
        <v>13476.901725999998</v>
      </c>
      <c r="F29" s="985">
        <v>6986.0483970000005</v>
      </c>
      <c r="G29" s="986">
        <v>29.66598384836493</v>
      </c>
      <c r="H29" s="987">
        <v>-48.1628007754755</v>
      </c>
      <c r="I29" s="988"/>
      <c r="J29" s="988"/>
      <c r="K29" s="988"/>
      <c r="L29" s="988"/>
      <c r="M29" s="988"/>
      <c r="N29" s="988"/>
      <c r="O29" s="988"/>
      <c r="P29" s="988"/>
      <c r="Q29" s="988"/>
      <c r="R29" s="988"/>
      <c r="S29" s="988"/>
      <c r="T29" s="988"/>
    </row>
    <row r="30" spans="2:20" ht="15" customHeight="1">
      <c r="B30" s="983">
        <v>24</v>
      </c>
      <c r="C30" s="984" t="s">
        <v>920</v>
      </c>
      <c r="D30" s="985">
        <v>2998.236919</v>
      </c>
      <c r="E30" s="985">
        <v>1995.046222</v>
      </c>
      <c r="F30" s="985">
        <v>3617.214579</v>
      </c>
      <c r="G30" s="986">
        <v>-33.45935375028981</v>
      </c>
      <c r="H30" s="987">
        <v>81.30981323198637</v>
      </c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</row>
    <row r="31" spans="2:20" ht="15" customHeight="1">
      <c r="B31" s="983">
        <v>25</v>
      </c>
      <c r="C31" s="984" t="s">
        <v>932</v>
      </c>
      <c r="D31" s="985">
        <v>7409.623712999999</v>
      </c>
      <c r="E31" s="985">
        <v>8872.435423</v>
      </c>
      <c r="F31" s="985">
        <v>7726.252501000001</v>
      </c>
      <c r="G31" s="986">
        <v>19.74205123849319</v>
      </c>
      <c r="H31" s="987">
        <v>-12.918470153400634</v>
      </c>
      <c r="I31" s="988"/>
      <c r="J31" s="988"/>
      <c r="K31" s="988"/>
      <c r="L31" s="988"/>
      <c r="M31" s="988"/>
      <c r="N31" s="988"/>
      <c r="O31" s="988"/>
      <c r="P31" s="988"/>
      <c r="Q31" s="988"/>
      <c r="R31" s="988"/>
      <c r="S31" s="988"/>
      <c r="T31" s="988"/>
    </row>
    <row r="32" spans="2:20" ht="15" customHeight="1">
      <c r="B32" s="983">
        <v>26</v>
      </c>
      <c r="C32" s="984" t="s">
        <v>933</v>
      </c>
      <c r="D32" s="985">
        <v>53.449335999999995</v>
      </c>
      <c r="E32" s="985">
        <v>22.170741</v>
      </c>
      <c r="F32" s="985">
        <v>14.830138999999999</v>
      </c>
      <c r="G32" s="986">
        <v>-58.52008152168625</v>
      </c>
      <c r="H32" s="987">
        <v>-33.109412085053904</v>
      </c>
      <c r="I32" s="988"/>
      <c r="J32" s="988"/>
      <c r="K32" s="988"/>
      <c r="L32" s="988"/>
      <c r="M32" s="988"/>
      <c r="N32" s="988"/>
      <c r="O32" s="988"/>
      <c r="P32" s="988"/>
      <c r="Q32" s="988"/>
      <c r="R32" s="988"/>
      <c r="S32" s="988"/>
      <c r="T32" s="988"/>
    </row>
    <row r="33" spans="2:20" ht="15" customHeight="1">
      <c r="B33" s="983">
        <v>27</v>
      </c>
      <c r="C33" s="984" t="s">
        <v>934</v>
      </c>
      <c r="D33" s="985">
        <v>7381.897605</v>
      </c>
      <c r="E33" s="985">
        <v>8555.572779</v>
      </c>
      <c r="F33" s="985">
        <v>5408.957088</v>
      </c>
      <c r="G33" s="986">
        <v>15.899369468428162</v>
      </c>
      <c r="H33" s="987">
        <v>-36.77855091974082</v>
      </c>
      <c r="I33" s="988"/>
      <c r="J33" s="988"/>
      <c r="K33" s="988"/>
      <c r="L33" s="988"/>
      <c r="M33" s="988"/>
      <c r="N33" s="988"/>
      <c r="O33" s="988"/>
      <c r="P33" s="988"/>
      <c r="Q33" s="988"/>
      <c r="R33" s="988"/>
      <c r="S33" s="988"/>
      <c r="T33" s="988"/>
    </row>
    <row r="34" spans="2:20" ht="15" customHeight="1">
      <c r="B34" s="983">
        <v>28</v>
      </c>
      <c r="C34" s="984" t="s">
        <v>935</v>
      </c>
      <c r="D34" s="985">
        <v>113.37165300000001</v>
      </c>
      <c r="E34" s="985">
        <v>218.563702</v>
      </c>
      <c r="F34" s="985">
        <v>159.70854100000003</v>
      </c>
      <c r="G34" s="986">
        <v>92.78514180259856</v>
      </c>
      <c r="H34" s="987">
        <v>-26.92814976203138</v>
      </c>
      <c r="I34" s="988"/>
      <c r="J34" s="988"/>
      <c r="K34" s="988"/>
      <c r="L34" s="988"/>
      <c r="M34" s="988"/>
      <c r="N34" s="988"/>
      <c r="O34" s="988"/>
      <c r="P34" s="988"/>
      <c r="Q34" s="988"/>
      <c r="R34" s="988"/>
      <c r="S34" s="988"/>
      <c r="T34" s="988"/>
    </row>
    <row r="35" spans="2:20" ht="15" customHeight="1">
      <c r="B35" s="983">
        <v>29</v>
      </c>
      <c r="C35" s="984" t="s">
        <v>856</v>
      </c>
      <c r="D35" s="985">
        <v>2064.262837</v>
      </c>
      <c r="E35" s="985">
        <v>2535.1002009999997</v>
      </c>
      <c r="F35" s="985">
        <v>1628.199446</v>
      </c>
      <c r="G35" s="986">
        <v>22.808983214766826</v>
      </c>
      <c r="H35" s="987">
        <v>-35.77376368169834</v>
      </c>
      <c r="I35" s="988"/>
      <c r="J35" s="988"/>
      <c r="K35" s="988"/>
      <c r="L35" s="988"/>
      <c r="M35" s="988"/>
      <c r="N35" s="988"/>
      <c r="O35" s="988"/>
      <c r="P35" s="988"/>
      <c r="Q35" s="988"/>
      <c r="R35" s="988"/>
      <c r="S35" s="988"/>
      <c r="T35" s="988"/>
    </row>
    <row r="36" spans="2:20" ht="15" customHeight="1">
      <c r="B36" s="983">
        <v>30</v>
      </c>
      <c r="C36" s="984" t="s">
        <v>936</v>
      </c>
      <c r="D36" s="985">
        <v>60710.890737999995</v>
      </c>
      <c r="E36" s="985">
        <v>56573.131084</v>
      </c>
      <c r="F36" s="985">
        <v>20759.526036000003</v>
      </c>
      <c r="G36" s="986">
        <v>-6.815514652645504</v>
      </c>
      <c r="H36" s="987">
        <v>-63.304972452070615</v>
      </c>
      <c r="I36" s="988"/>
      <c r="J36" s="988"/>
      <c r="K36" s="988"/>
      <c r="L36" s="988"/>
      <c r="M36" s="988"/>
      <c r="N36" s="988"/>
      <c r="O36" s="988"/>
      <c r="P36" s="988"/>
      <c r="Q36" s="988"/>
      <c r="R36" s="988"/>
      <c r="S36" s="988"/>
      <c r="T36" s="988"/>
    </row>
    <row r="37" spans="2:20" ht="15" customHeight="1">
      <c r="B37" s="983">
        <v>31</v>
      </c>
      <c r="C37" s="984" t="s">
        <v>937</v>
      </c>
      <c r="D37" s="985">
        <v>396.864156</v>
      </c>
      <c r="E37" s="985">
        <v>743.0796660000001</v>
      </c>
      <c r="F37" s="985">
        <v>337.3185710000001</v>
      </c>
      <c r="G37" s="986">
        <v>87.23778773309024</v>
      </c>
      <c r="H37" s="987">
        <v>-54.60532881813509</v>
      </c>
      <c r="I37" s="988"/>
      <c r="J37" s="988"/>
      <c r="K37" s="988"/>
      <c r="L37" s="988"/>
      <c r="M37" s="988"/>
      <c r="N37" s="988"/>
      <c r="O37" s="988"/>
      <c r="P37" s="988"/>
      <c r="Q37" s="988"/>
      <c r="R37" s="988"/>
      <c r="S37" s="988"/>
      <c r="T37" s="988"/>
    </row>
    <row r="38" spans="2:20" ht="15" customHeight="1">
      <c r="B38" s="983">
        <v>32</v>
      </c>
      <c r="C38" s="984" t="s">
        <v>859</v>
      </c>
      <c r="D38" s="985">
        <v>929.098542</v>
      </c>
      <c r="E38" s="985">
        <v>923.4574010000001</v>
      </c>
      <c r="F38" s="985">
        <v>691.2365159999999</v>
      </c>
      <c r="G38" s="986">
        <v>-0.6071628298820286</v>
      </c>
      <c r="H38" s="987">
        <v>-25.146897382438127</v>
      </c>
      <c r="I38" s="988"/>
      <c r="J38" s="988"/>
      <c r="K38" s="988"/>
      <c r="L38" s="988"/>
      <c r="M38" s="988"/>
      <c r="N38" s="988"/>
      <c r="O38" s="988"/>
      <c r="P38" s="988"/>
      <c r="Q38" s="988"/>
      <c r="R38" s="988"/>
      <c r="S38" s="988"/>
      <c r="T38" s="988"/>
    </row>
    <row r="39" spans="2:20" ht="15" customHeight="1">
      <c r="B39" s="983">
        <v>33</v>
      </c>
      <c r="C39" s="984" t="s">
        <v>938</v>
      </c>
      <c r="D39" s="985">
        <v>470.16424100000006</v>
      </c>
      <c r="E39" s="985">
        <v>498.26257899999996</v>
      </c>
      <c r="F39" s="985">
        <v>387.09571099999994</v>
      </c>
      <c r="G39" s="986">
        <v>5.976281382062808</v>
      </c>
      <c r="H39" s="987">
        <v>-22.310900453955227</v>
      </c>
      <c r="I39" s="988"/>
      <c r="J39" s="988"/>
      <c r="K39" s="988"/>
      <c r="L39" s="988"/>
      <c r="M39" s="988"/>
      <c r="N39" s="988"/>
      <c r="O39" s="988"/>
      <c r="P39" s="988"/>
      <c r="Q39" s="988"/>
      <c r="R39" s="988"/>
      <c r="S39" s="988"/>
      <c r="T39" s="988"/>
    </row>
    <row r="40" spans="2:20" ht="15" customHeight="1">
      <c r="B40" s="983">
        <v>34</v>
      </c>
      <c r="C40" s="984" t="s">
        <v>939</v>
      </c>
      <c r="D40" s="985">
        <v>123.255146</v>
      </c>
      <c r="E40" s="985">
        <v>74.672153</v>
      </c>
      <c r="F40" s="985">
        <v>86.129222</v>
      </c>
      <c r="G40" s="986">
        <v>-39.41660415541596</v>
      </c>
      <c r="H40" s="987">
        <v>15.343161459399738</v>
      </c>
      <c r="I40" s="988"/>
      <c r="J40" s="988"/>
      <c r="K40" s="988"/>
      <c r="L40" s="988"/>
      <c r="M40" s="988"/>
      <c r="N40" s="988"/>
      <c r="O40" s="988"/>
      <c r="P40" s="988"/>
      <c r="Q40" s="988"/>
      <c r="R40" s="988"/>
      <c r="S40" s="988"/>
      <c r="T40" s="988"/>
    </row>
    <row r="41" spans="2:20" ht="15" customHeight="1">
      <c r="B41" s="983">
        <v>35</v>
      </c>
      <c r="C41" s="984" t="s">
        <v>892</v>
      </c>
      <c r="D41" s="985">
        <v>1906.3938630000002</v>
      </c>
      <c r="E41" s="985">
        <v>2302.620041</v>
      </c>
      <c r="F41" s="985">
        <v>2045.6094849999997</v>
      </c>
      <c r="G41" s="986">
        <v>20.784067012074715</v>
      </c>
      <c r="H41" s="987">
        <v>-11.161657217592179</v>
      </c>
      <c r="I41" s="988"/>
      <c r="J41" s="988"/>
      <c r="K41" s="988"/>
      <c r="L41" s="988"/>
      <c r="M41" s="988"/>
      <c r="N41" s="988"/>
      <c r="O41" s="988"/>
      <c r="P41" s="988"/>
      <c r="Q41" s="988"/>
      <c r="R41" s="988"/>
      <c r="S41" s="988"/>
      <c r="T41" s="988"/>
    </row>
    <row r="42" spans="2:20" ht="15" customHeight="1">
      <c r="B42" s="983">
        <v>36</v>
      </c>
      <c r="C42" s="984" t="s">
        <v>940</v>
      </c>
      <c r="D42" s="985">
        <v>5032.668548</v>
      </c>
      <c r="E42" s="985">
        <v>6746.573095</v>
      </c>
      <c r="F42" s="986" t="s">
        <v>941</v>
      </c>
      <c r="G42" s="986">
        <v>34.055581659179836</v>
      </c>
      <c r="H42" s="987">
        <v>15.628385109788837</v>
      </c>
      <c r="I42" s="988"/>
      <c r="J42" s="988"/>
      <c r="K42" s="988"/>
      <c r="L42" s="988"/>
      <c r="M42" s="988"/>
      <c r="N42" s="988"/>
      <c r="O42" s="988"/>
      <c r="P42" s="988"/>
      <c r="Q42" s="988"/>
      <c r="R42" s="988"/>
      <c r="S42" s="988"/>
      <c r="T42" s="988"/>
    </row>
    <row r="43" spans="2:20" ht="15" customHeight="1">
      <c r="B43" s="983">
        <v>37</v>
      </c>
      <c r="C43" s="984" t="s">
        <v>942</v>
      </c>
      <c r="D43" s="985">
        <v>239.51133499999997</v>
      </c>
      <c r="E43" s="985">
        <v>346.434416</v>
      </c>
      <c r="F43" s="985">
        <v>355.798464</v>
      </c>
      <c r="G43" s="986">
        <v>44.642179878459615</v>
      </c>
      <c r="H43" s="987">
        <v>2.7029785631921754</v>
      </c>
      <c r="I43" s="988"/>
      <c r="J43" s="988"/>
      <c r="K43" s="988"/>
      <c r="L43" s="988"/>
      <c r="M43" s="988"/>
      <c r="N43" s="988"/>
      <c r="O43" s="988"/>
      <c r="P43" s="988"/>
      <c r="Q43" s="988"/>
      <c r="R43" s="988"/>
      <c r="S43" s="988"/>
      <c r="T43" s="988"/>
    </row>
    <row r="44" spans="2:20" ht="15" customHeight="1">
      <c r="B44" s="983">
        <v>38</v>
      </c>
      <c r="C44" s="984" t="s">
        <v>943</v>
      </c>
      <c r="D44" s="985">
        <v>1174.7665339999999</v>
      </c>
      <c r="E44" s="985">
        <v>1641.3565680000002</v>
      </c>
      <c r="F44" s="985">
        <v>1599.2316520000002</v>
      </c>
      <c r="G44" s="986">
        <v>39.71768181132066</v>
      </c>
      <c r="H44" s="987">
        <v>-2.5664695180358876</v>
      </c>
      <c r="I44" s="988"/>
      <c r="J44" s="988"/>
      <c r="K44" s="988"/>
      <c r="L44" s="988"/>
      <c r="M44" s="988"/>
      <c r="N44" s="988"/>
      <c r="O44" s="988"/>
      <c r="P44" s="988"/>
      <c r="Q44" s="988"/>
      <c r="R44" s="988"/>
      <c r="S44" s="988"/>
      <c r="T44" s="988"/>
    </row>
    <row r="45" spans="2:20" ht="15" customHeight="1">
      <c r="B45" s="983">
        <v>39</v>
      </c>
      <c r="C45" s="984" t="s">
        <v>944</v>
      </c>
      <c r="D45" s="985">
        <v>246.07752000000002</v>
      </c>
      <c r="E45" s="985">
        <v>419.17481499999997</v>
      </c>
      <c r="F45" s="985">
        <v>311.571468</v>
      </c>
      <c r="G45" s="986">
        <v>70.34258757159125</v>
      </c>
      <c r="H45" s="987">
        <v>-25.670279594445574</v>
      </c>
      <c r="I45" s="988"/>
      <c r="J45" s="988"/>
      <c r="K45" s="988"/>
      <c r="L45" s="988"/>
      <c r="M45" s="988"/>
      <c r="N45" s="988"/>
      <c r="O45" s="988"/>
      <c r="P45" s="988"/>
      <c r="Q45" s="988"/>
      <c r="R45" s="988"/>
      <c r="S45" s="988"/>
      <c r="T45" s="988"/>
    </row>
    <row r="46" spans="2:20" ht="15" customHeight="1">
      <c r="B46" s="983">
        <v>40</v>
      </c>
      <c r="C46" s="984" t="s">
        <v>945</v>
      </c>
      <c r="D46" s="985">
        <v>16.197794000000002</v>
      </c>
      <c r="E46" s="985">
        <v>10.674506000000001</v>
      </c>
      <c r="F46" s="985">
        <v>24.311377</v>
      </c>
      <c r="G46" s="986">
        <v>-34.09901372989434</v>
      </c>
      <c r="H46" s="987">
        <v>127.75177605408624</v>
      </c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8"/>
      <c r="T46" s="988"/>
    </row>
    <row r="47" spans="2:20" ht="15" customHeight="1">
      <c r="B47" s="983">
        <v>41</v>
      </c>
      <c r="C47" s="984" t="s">
        <v>946</v>
      </c>
      <c r="D47" s="985">
        <v>50.740427000000004</v>
      </c>
      <c r="E47" s="985">
        <v>7.180608</v>
      </c>
      <c r="F47" s="985">
        <v>14.008904999999999</v>
      </c>
      <c r="G47" s="986">
        <v>-85.8483492856692</v>
      </c>
      <c r="H47" s="987">
        <v>95.09357703414528</v>
      </c>
      <c r="I47" s="988"/>
      <c r="J47" s="988"/>
      <c r="K47" s="988"/>
      <c r="L47" s="988"/>
      <c r="M47" s="988"/>
      <c r="N47" s="988"/>
      <c r="O47" s="988"/>
      <c r="P47" s="988"/>
      <c r="Q47" s="988"/>
      <c r="R47" s="988"/>
      <c r="S47" s="988"/>
      <c r="T47" s="988"/>
    </row>
    <row r="48" spans="2:20" ht="15" customHeight="1">
      <c r="B48" s="983">
        <v>42</v>
      </c>
      <c r="C48" s="984" t="s">
        <v>897</v>
      </c>
      <c r="D48" s="985">
        <v>27.514849</v>
      </c>
      <c r="E48" s="985">
        <v>34.593543999999994</v>
      </c>
      <c r="F48" s="985">
        <v>21.419932000000003</v>
      </c>
      <c r="G48" s="986">
        <v>25.726817544955424</v>
      </c>
      <c r="H48" s="987">
        <v>-38.081128663776084</v>
      </c>
      <c r="I48" s="988"/>
      <c r="J48" s="988"/>
      <c r="K48" s="988"/>
      <c r="L48" s="988"/>
      <c r="M48" s="988"/>
      <c r="N48" s="988"/>
      <c r="O48" s="988"/>
      <c r="P48" s="988"/>
      <c r="Q48" s="988"/>
      <c r="R48" s="988"/>
      <c r="S48" s="988"/>
      <c r="T48" s="988"/>
    </row>
    <row r="49" spans="2:20" ht="15" customHeight="1">
      <c r="B49" s="983">
        <v>43</v>
      </c>
      <c r="C49" s="984" t="s">
        <v>947</v>
      </c>
      <c r="D49" s="985">
        <v>1785.861686</v>
      </c>
      <c r="E49" s="985">
        <v>2033.5168519999997</v>
      </c>
      <c r="F49" s="985">
        <v>1876.797223</v>
      </c>
      <c r="G49" s="986">
        <v>13.8675446111788</v>
      </c>
      <c r="H49" s="987">
        <v>-7.706827157388105</v>
      </c>
      <c r="I49" s="988"/>
      <c r="J49" s="988"/>
      <c r="K49" s="988"/>
      <c r="L49" s="988"/>
      <c r="M49" s="988"/>
      <c r="N49" s="988"/>
      <c r="O49" s="988"/>
      <c r="P49" s="988"/>
      <c r="Q49" s="988"/>
      <c r="R49" s="988"/>
      <c r="S49" s="988"/>
      <c r="T49" s="988"/>
    </row>
    <row r="50" spans="2:20" ht="15" customHeight="1">
      <c r="B50" s="983">
        <v>44</v>
      </c>
      <c r="C50" s="984" t="s">
        <v>873</v>
      </c>
      <c r="D50" s="985">
        <v>5354.321995</v>
      </c>
      <c r="E50" s="985">
        <v>4083.356624</v>
      </c>
      <c r="F50" s="985">
        <v>2822.997206</v>
      </c>
      <c r="G50" s="986">
        <v>-23.737186000148284</v>
      </c>
      <c r="H50" s="987">
        <v>-30.865768877305882</v>
      </c>
      <c r="I50" s="988"/>
      <c r="J50" s="988"/>
      <c r="K50" s="988"/>
      <c r="L50" s="988"/>
      <c r="M50" s="988"/>
      <c r="N50" s="988"/>
      <c r="O50" s="988"/>
      <c r="P50" s="988"/>
      <c r="Q50" s="988"/>
      <c r="R50" s="988"/>
      <c r="S50" s="988"/>
      <c r="T50" s="988"/>
    </row>
    <row r="51" spans="2:20" ht="15" customHeight="1">
      <c r="B51" s="983">
        <v>45</v>
      </c>
      <c r="C51" s="984" t="s">
        <v>948</v>
      </c>
      <c r="D51" s="985">
        <v>1177.5845940000002</v>
      </c>
      <c r="E51" s="985">
        <v>1026.0413170000002</v>
      </c>
      <c r="F51" s="985">
        <v>961.936279</v>
      </c>
      <c r="G51" s="986">
        <v>-12.868992832628706</v>
      </c>
      <c r="H51" s="987">
        <v>-6.24780278706848</v>
      </c>
      <c r="I51" s="988"/>
      <c r="J51" s="988"/>
      <c r="K51" s="988"/>
      <c r="L51" s="988"/>
      <c r="M51" s="988"/>
      <c r="N51" s="988"/>
      <c r="O51" s="988"/>
      <c r="P51" s="988"/>
      <c r="Q51" s="988"/>
      <c r="R51" s="988"/>
      <c r="S51" s="988"/>
      <c r="T51" s="988"/>
    </row>
    <row r="52" spans="2:20" ht="15" customHeight="1">
      <c r="B52" s="983">
        <v>46</v>
      </c>
      <c r="C52" s="984" t="s">
        <v>949</v>
      </c>
      <c r="D52" s="985">
        <v>1702.811976</v>
      </c>
      <c r="E52" s="985">
        <v>2117.27427</v>
      </c>
      <c r="F52" s="985">
        <v>1355.481354</v>
      </c>
      <c r="G52" s="986">
        <v>24.339874269242273</v>
      </c>
      <c r="H52" s="987">
        <v>-35.979888236208524</v>
      </c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</row>
    <row r="53" spans="2:20" ht="15" customHeight="1">
      <c r="B53" s="983">
        <v>47</v>
      </c>
      <c r="C53" s="984" t="s">
        <v>898</v>
      </c>
      <c r="D53" s="985">
        <v>3304.110015</v>
      </c>
      <c r="E53" s="985">
        <v>3062.277277</v>
      </c>
      <c r="F53" s="985">
        <v>3603.7396169999997</v>
      </c>
      <c r="G53" s="986">
        <v>-7.319149087110532</v>
      </c>
      <c r="H53" s="987">
        <v>17.681688855114075</v>
      </c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</row>
    <row r="54" spans="2:20" ht="15" customHeight="1">
      <c r="B54" s="983">
        <v>48</v>
      </c>
      <c r="C54" s="984" t="s">
        <v>950</v>
      </c>
      <c r="D54" s="985">
        <v>16883.749688</v>
      </c>
      <c r="E54" s="985">
        <v>20969.567108</v>
      </c>
      <c r="F54" s="985">
        <v>13884.471083</v>
      </c>
      <c r="G54" s="986">
        <v>24.19970383062457</v>
      </c>
      <c r="H54" s="987">
        <v>-33.787516873903414</v>
      </c>
      <c r="I54" s="988"/>
      <c r="J54" s="988"/>
      <c r="K54" s="988"/>
      <c r="L54" s="988"/>
      <c r="M54" s="988"/>
      <c r="N54" s="988"/>
      <c r="O54" s="988"/>
      <c r="P54" s="988"/>
      <c r="Q54" s="988"/>
      <c r="R54" s="988"/>
      <c r="S54" s="988"/>
      <c r="T54" s="988"/>
    </row>
    <row r="55" spans="2:20" ht="15" customHeight="1">
      <c r="B55" s="983">
        <v>49</v>
      </c>
      <c r="C55" s="984" t="s">
        <v>951</v>
      </c>
      <c r="D55" s="985">
        <v>471.256901</v>
      </c>
      <c r="E55" s="985">
        <v>596.904779</v>
      </c>
      <c r="F55" s="985">
        <v>411.832082</v>
      </c>
      <c r="G55" s="986">
        <v>26.662289238285325</v>
      </c>
      <c r="H55" s="987">
        <v>-31.005397093662737</v>
      </c>
      <c r="I55" s="988"/>
      <c r="J55" s="988"/>
      <c r="K55" s="988"/>
      <c r="L55" s="988"/>
      <c r="M55" s="988"/>
      <c r="N55" s="988"/>
      <c r="O55" s="988"/>
      <c r="P55" s="988"/>
      <c r="Q55" s="988"/>
      <c r="R55" s="988"/>
      <c r="S55" s="988"/>
      <c r="T55" s="988"/>
    </row>
    <row r="56" spans="2:20" ht="15" customHeight="1">
      <c r="B56" s="989"/>
      <c r="C56" s="990" t="s">
        <v>878</v>
      </c>
      <c r="D56" s="991">
        <v>47331.138051000016</v>
      </c>
      <c r="E56" s="991">
        <v>53751.92020200004</v>
      </c>
      <c r="F56" s="991">
        <v>38670.139811999994</v>
      </c>
      <c r="G56" s="980">
        <v>13.565661877983004</v>
      </c>
      <c r="H56" s="981">
        <v>-28.058123939242776</v>
      </c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982"/>
    </row>
    <row r="57" spans="2:20" ht="15" customHeight="1" thickBot="1">
      <c r="B57" s="992"/>
      <c r="C57" s="993" t="s">
        <v>879</v>
      </c>
      <c r="D57" s="994">
        <v>220516.91409</v>
      </c>
      <c r="E57" s="994">
        <v>236984.243318</v>
      </c>
      <c r="F57" s="994">
        <v>156792.432335</v>
      </c>
      <c r="G57" s="995">
        <v>7.46760369650336</v>
      </c>
      <c r="H57" s="996">
        <v>-33.838456878077636</v>
      </c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982"/>
    </row>
    <row r="58" ht="13.5" thickTop="1">
      <c r="B58" s="44" t="s">
        <v>952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9.140625" style="44" customWidth="1"/>
    <col min="2" max="2" width="6.140625" style="44" customWidth="1"/>
    <col min="3" max="3" width="41.140625" style="44" bestFit="1" customWidth="1"/>
    <col min="4" max="8" width="10.7109375" style="44" customWidth="1"/>
    <col min="9" max="16384" width="9.140625" style="44" customWidth="1"/>
  </cols>
  <sheetData>
    <row r="1" spans="2:8" ht="12.75">
      <c r="B1" s="1717" t="s">
        <v>953</v>
      </c>
      <c r="C1" s="1717"/>
      <c r="D1" s="1717"/>
      <c r="E1" s="1717"/>
      <c r="F1" s="1717"/>
      <c r="G1" s="1717"/>
      <c r="H1" s="1717"/>
    </row>
    <row r="2" spans="2:8" ht="15" customHeight="1">
      <c r="B2" s="1728" t="s">
        <v>15</v>
      </c>
      <c r="C2" s="1728"/>
      <c r="D2" s="1728"/>
      <c r="E2" s="1728"/>
      <c r="F2" s="1728"/>
      <c r="G2" s="1728"/>
      <c r="H2" s="1728"/>
    </row>
    <row r="3" spans="2:8" ht="15" customHeight="1" thickBot="1">
      <c r="B3" s="1729" t="s">
        <v>74</v>
      </c>
      <c r="C3" s="1729"/>
      <c r="D3" s="1729"/>
      <c r="E3" s="1729"/>
      <c r="F3" s="1729"/>
      <c r="G3" s="1729"/>
      <c r="H3" s="1729"/>
    </row>
    <row r="4" spans="2:8" ht="15" customHeight="1" thickTop="1">
      <c r="B4" s="997"/>
      <c r="C4" s="998"/>
      <c r="D4" s="1730" t="str">
        <f>'X-India'!D4:F4</f>
        <v>Six Months</v>
      </c>
      <c r="E4" s="1730"/>
      <c r="F4" s="1730"/>
      <c r="G4" s="1731" t="s">
        <v>192</v>
      </c>
      <c r="H4" s="1732"/>
    </row>
    <row r="5" spans="2:8" ht="15" customHeight="1">
      <c r="B5" s="999"/>
      <c r="C5" s="1000"/>
      <c r="D5" s="1001" t="s">
        <v>54</v>
      </c>
      <c r="E5" s="1001" t="s">
        <v>824</v>
      </c>
      <c r="F5" s="1001" t="s">
        <v>825</v>
      </c>
      <c r="G5" s="1002" t="s">
        <v>55</v>
      </c>
      <c r="H5" s="1003" t="s">
        <v>825</v>
      </c>
    </row>
    <row r="6" spans="2:8" ht="15" customHeight="1">
      <c r="B6" s="977"/>
      <c r="C6" s="978" t="s">
        <v>884</v>
      </c>
      <c r="D6" s="979">
        <v>27560.704341</v>
      </c>
      <c r="E6" s="979">
        <v>36891.719903</v>
      </c>
      <c r="F6" s="979">
        <v>34234.43993500001</v>
      </c>
      <c r="G6" s="1004">
        <v>33.85623040162636</v>
      </c>
      <c r="H6" s="981">
        <v>-7.202917009526303</v>
      </c>
    </row>
    <row r="7" spans="2:8" ht="15" customHeight="1">
      <c r="B7" s="983">
        <v>1</v>
      </c>
      <c r="C7" s="984" t="s">
        <v>954</v>
      </c>
      <c r="D7" s="985">
        <v>557.004983</v>
      </c>
      <c r="E7" s="985">
        <v>707.770831</v>
      </c>
      <c r="F7" s="985">
        <v>772.6523569999999</v>
      </c>
      <c r="G7" s="1005">
        <v>27.067235052006694</v>
      </c>
      <c r="H7" s="987">
        <v>9.167024573240695</v>
      </c>
    </row>
    <row r="8" spans="2:8" ht="15" customHeight="1">
      <c r="B8" s="983">
        <v>2</v>
      </c>
      <c r="C8" s="984" t="s">
        <v>955</v>
      </c>
      <c r="D8" s="985">
        <v>232.22614700000003</v>
      </c>
      <c r="E8" s="985">
        <v>329.20842300000004</v>
      </c>
      <c r="F8" s="985">
        <v>226.27025099999997</v>
      </c>
      <c r="G8" s="1005">
        <v>41.76199676602309</v>
      </c>
      <c r="H8" s="987">
        <v>-31.268389508976824</v>
      </c>
    </row>
    <row r="9" spans="2:8" ht="15" customHeight="1">
      <c r="B9" s="983">
        <v>3</v>
      </c>
      <c r="C9" s="984" t="s">
        <v>956</v>
      </c>
      <c r="D9" s="985">
        <v>128.011105</v>
      </c>
      <c r="E9" s="985">
        <v>366.440525</v>
      </c>
      <c r="F9" s="985">
        <v>134.168303</v>
      </c>
      <c r="G9" s="1005">
        <v>186.25682514028762</v>
      </c>
      <c r="H9" s="987">
        <v>-63.38606299071316</v>
      </c>
    </row>
    <row r="10" spans="2:8" ht="15" customHeight="1">
      <c r="B10" s="983">
        <v>4</v>
      </c>
      <c r="C10" s="984" t="s">
        <v>957</v>
      </c>
      <c r="D10" s="985">
        <v>462.46400400000005</v>
      </c>
      <c r="E10" s="985">
        <v>600.0194290000001</v>
      </c>
      <c r="F10" s="985">
        <v>489.51446999999996</v>
      </c>
      <c r="G10" s="1005">
        <v>29.744028467132324</v>
      </c>
      <c r="H10" s="987">
        <v>-18.416896796853564</v>
      </c>
    </row>
    <row r="11" spans="2:8" ht="15" customHeight="1">
      <c r="B11" s="983">
        <v>5</v>
      </c>
      <c r="C11" s="984" t="s">
        <v>921</v>
      </c>
      <c r="D11" s="985">
        <v>2325.1810009999995</v>
      </c>
      <c r="E11" s="985">
        <v>3905.7923060000003</v>
      </c>
      <c r="F11" s="985">
        <v>7214.167352</v>
      </c>
      <c r="G11" s="1005">
        <f>E11/D11*100-100</f>
        <v>67.97798985628307</v>
      </c>
      <c r="H11" s="987">
        <f>F11/E11*100-100</f>
        <v>84.70432595501148</v>
      </c>
    </row>
    <row r="12" spans="2:8" ht="15" customHeight="1">
      <c r="B12" s="983">
        <v>6</v>
      </c>
      <c r="C12" s="984" t="s">
        <v>958</v>
      </c>
      <c r="D12" s="985">
        <v>137.016338</v>
      </c>
      <c r="E12" s="985">
        <v>152.559807</v>
      </c>
      <c r="F12" s="985">
        <v>132.227016</v>
      </c>
      <c r="G12" s="1005">
        <v>11.344244946905533</v>
      </c>
      <c r="H12" s="987">
        <v>-13.327750866910847</v>
      </c>
    </row>
    <row r="13" spans="2:8" ht="15" customHeight="1">
      <c r="B13" s="983">
        <v>7</v>
      </c>
      <c r="C13" s="984" t="s">
        <v>926</v>
      </c>
      <c r="D13" s="985">
        <v>62.242443</v>
      </c>
      <c r="E13" s="985">
        <v>117.397714</v>
      </c>
      <c r="F13" s="985">
        <v>77.865084</v>
      </c>
      <c r="G13" s="1005">
        <v>88.61360245773128</v>
      </c>
      <c r="H13" s="987">
        <v>-33.6741054429731</v>
      </c>
    </row>
    <row r="14" spans="2:8" ht="15" customHeight="1">
      <c r="B14" s="983">
        <v>8</v>
      </c>
      <c r="C14" s="984" t="s">
        <v>959</v>
      </c>
      <c r="D14" s="985">
        <v>3203.179735</v>
      </c>
      <c r="E14" s="985">
        <v>3021.100949</v>
      </c>
      <c r="F14" s="985">
        <v>3261.617404</v>
      </c>
      <c r="G14" s="1005">
        <v>-5.684313746446705</v>
      </c>
      <c r="H14" s="987">
        <v>7.961218743107935</v>
      </c>
    </row>
    <row r="15" spans="2:8" ht="15" customHeight="1">
      <c r="B15" s="983">
        <v>9</v>
      </c>
      <c r="C15" s="984" t="s">
        <v>960</v>
      </c>
      <c r="D15" s="985">
        <v>100.66738</v>
      </c>
      <c r="E15" s="985">
        <v>122.332967</v>
      </c>
      <c r="F15" s="985">
        <v>61.224661</v>
      </c>
      <c r="G15" s="1005">
        <v>21.5219537848308</v>
      </c>
      <c r="H15" s="987">
        <v>-49.95244331807959</v>
      </c>
    </row>
    <row r="16" spans="2:8" ht="15" customHeight="1">
      <c r="B16" s="983">
        <v>10</v>
      </c>
      <c r="C16" s="984" t="s">
        <v>961</v>
      </c>
      <c r="D16" s="985">
        <v>187.91260599999998</v>
      </c>
      <c r="E16" s="985">
        <v>263.542745</v>
      </c>
      <c r="F16" s="985">
        <v>352.78214399999996</v>
      </c>
      <c r="G16" s="1005">
        <v>40.24750686497322</v>
      </c>
      <c r="H16" s="987">
        <v>33.861451583499274</v>
      </c>
    </row>
    <row r="17" spans="2:8" ht="15" customHeight="1">
      <c r="B17" s="983">
        <v>11</v>
      </c>
      <c r="C17" s="984" t="s">
        <v>841</v>
      </c>
      <c r="D17" s="985">
        <v>0</v>
      </c>
      <c r="E17" s="985">
        <v>0</v>
      </c>
      <c r="F17" s="985">
        <v>0</v>
      </c>
      <c r="G17" s="1006" t="s">
        <v>142</v>
      </c>
      <c r="H17" s="987" t="s">
        <v>142</v>
      </c>
    </row>
    <row r="18" spans="2:8" ht="15" customHeight="1">
      <c r="B18" s="983">
        <v>12</v>
      </c>
      <c r="C18" s="984" t="s">
        <v>962</v>
      </c>
      <c r="D18" s="985">
        <v>262.063819</v>
      </c>
      <c r="E18" s="985">
        <v>492.702581</v>
      </c>
      <c r="F18" s="985">
        <v>476.667651</v>
      </c>
      <c r="G18" s="1005">
        <v>88.00862434199661</v>
      </c>
      <c r="H18" s="987">
        <v>-3.2544846766288913</v>
      </c>
    </row>
    <row r="19" spans="2:8" ht="15" customHeight="1">
      <c r="B19" s="983">
        <v>13</v>
      </c>
      <c r="C19" s="984" t="s">
        <v>963</v>
      </c>
      <c r="D19" s="985">
        <v>281.504327</v>
      </c>
      <c r="E19" s="985">
        <v>1262.121796</v>
      </c>
      <c r="F19" s="985">
        <v>259.243866</v>
      </c>
      <c r="G19" s="1005">
        <v>348.3489861241103</v>
      </c>
      <c r="H19" s="987">
        <v>-79.45967918297482</v>
      </c>
    </row>
    <row r="20" spans="2:8" ht="15" customHeight="1">
      <c r="B20" s="983">
        <v>14</v>
      </c>
      <c r="C20" s="984" t="s">
        <v>932</v>
      </c>
      <c r="D20" s="985">
        <v>156.571651</v>
      </c>
      <c r="E20" s="985">
        <v>190.80888900000002</v>
      </c>
      <c r="F20" s="985">
        <v>199.35410099999999</v>
      </c>
      <c r="G20" s="1005">
        <v>21.866818023142656</v>
      </c>
      <c r="H20" s="987">
        <v>4.478414000932602</v>
      </c>
    </row>
    <row r="21" spans="2:8" ht="15" customHeight="1">
      <c r="B21" s="983">
        <v>15</v>
      </c>
      <c r="C21" s="984" t="s">
        <v>964</v>
      </c>
      <c r="D21" s="985">
        <v>421.33544</v>
      </c>
      <c r="E21" s="985">
        <v>345.913002</v>
      </c>
      <c r="F21" s="985">
        <v>328.536768</v>
      </c>
      <c r="G21" s="1005">
        <v>-17.900805590908746</v>
      </c>
      <c r="H21" s="987">
        <v>-5.023296002039274</v>
      </c>
    </row>
    <row r="22" spans="2:8" ht="15" customHeight="1">
      <c r="B22" s="983">
        <v>16</v>
      </c>
      <c r="C22" s="984" t="s">
        <v>965</v>
      </c>
      <c r="D22" s="985">
        <v>284.607536</v>
      </c>
      <c r="E22" s="985">
        <v>441.725394</v>
      </c>
      <c r="F22" s="985">
        <v>206.803614</v>
      </c>
      <c r="G22" s="1005">
        <v>55.20509407734025</v>
      </c>
      <c r="H22" s="987">
        <v>-53.18276539926522</v>
      </c>
    </row>
    <row r="23" spans="2:8" ht="15" customHeight="1">
      <c r="B23" s="983">
        <v>17</v>
      </c>
      <c r="C23" s="984" t="s">
        <v>966</v>
      </c>
      <c r="D23" s="985">
        <v>2292.749568</v>
      </c>
      <c r="E23" s="985">
        <v>4700.630697</v>
      </c>
      <c r="F23" s="985">
        <v>2585.921142</v>
      </c>
      <c r="G23" s="1005">
        <v>105.02154978489125</v>
      </c>
      <c r="H23" s="987">
        <v>-44.98778337021101</v>
      </c>
    </row>
    <row r="24" spans="2:8" ht="15" customHeight="1">
      <c r="B24" s="983">
        <v>18</v>
      </c>
      <c r="C24" s="984" t="s">
        <v>967</v>
      </c>
      <c r="D24" s="985">
        <v>139.638473</v>
      </c>
      <c r="E24" s="985">
        <v>172.59281900000002</v>
      </c>
      <c r="F24" s="985">
        <v>160.646696</v>
      </c>
      <c r="G24" s="1005">
        <v>23.59976107730712</v>
      </c>
      <c r="H24" s="987">
        <v>-6.921564332291268</v>
      </c>
    </row>
    <row r="25" spans="2:8" ht="15" customHeight="1">
      <c r="B25" s="983">
        <v>19</v>
      </c>
      <c r="C25" s="984" t="s">
        <v>968</v>
      </c>
      <c r="D25" s="985">
        <v>83.23767600000001</v>
      </c>
      <c r="E25" s="985">
        <v>174.176876</v>
      </c>
      <c r="F25" s="985">
        <v>73.853073</v>
      </c>
      <c r="G25" s="1005">
        <v>109.25244957583868</v>
      </c>
      <c r="H25" s="987">
        <v>-57.5988072033167</v>
      </c>
    </row>
    <row r="26" spans="2:8" ht="15" customHeight="1">
      <c r="B26" s="983">
        <v>20</v>
      </c>
      <c r="C26" s="984" t="s">
        <v>937</v>
      </c>
      <c r="D26" s="985">
        <v>63.48688</v>
      </c>
      <c r="E26" s="985">
        <v>283.147089</v>
      </c>
      <c r="F26" s="985">
        <v>62.60716000000001</v>
      </c>
      <c r="G26" s="1005">
        <v>345.99307604972876</v>
      </c>
      <c r="H26" s="987">
        <v>-77.88882088771888</v>
      </c>
    </row>
    <row r="27" spans="2:8" ht="15" customHeight="1">
      <c r="B27" s="983">
        <v>21</v>
      </c>
      <c r="C27" s="984" t="s">
        <v>969</v>
      </c>
      <c r="D27" s="985">
        <v>108.062994</v>
      </c>
      <c r="E27" s="985">
        <v>221.24757700000004</v>
      </c>
      <c r="F27" s="985">
        <v>107.252184</v>
      </c>
      <c r="G27" s="1005">
        <v>104.73944762255988</v>
      </c>
      <c r="H27" s="987">
        <v>-51.523905728468165</v>
      </c>
    </row>
    <row r="28" spans="2:8" ht="15" customHeight="1">
      <c r="B28" s="983">
        <v>22</v>
      </c>
      <c r="C28" s="984" t="s">
        <v>970</v>
      </c>
      <c r="D28" s="985">
        <v>71.921292</v>
      </c>
      <c r="E28" s="985">
        <v>36.879679</v>
      </c>
      <c r="F28" s="985">
        <v>0</v>
      </c>
      <c r="G28" s="1007">
        <v>-48.72216839486142</v>
      </c>
      <c r="H28" s="987">
        <v>-100</v>
      </c>
    </row>
    <row r="29" spans="2:8" ht="15" customHeight="1">
      <c r="B29" s="983">
        <v>23</v>
      </c>
      <c r="C29" s="984" t="s">
        <v>971</v>
      </c>
      <c r="D29" s="985">
        <v>746.52183</v>
      </c>
      <c r="E29" s="985">
        <v>862.7631869999999</v>
      </c>
      <c r="F29" s="985">
        <v>736.6340919999999</v>
      </c>
      <c r="G29" s="1005">
        <v>15.571059321868702</v>
      </c>
      <c r="H29" s="987">
        <v>-14.61920222147819</v>
      </c>
    </row>
    <row r="30" spans="2:8" ht="15" customHeight="1">
      <c r="B30" s="983">
        <v>24</v>
      </c>
      <c r="C30" s="984" t="s">
        <v>972</v>
      </c>
      <c r="D30" s="985">
        <v>254.75936000000002</v>
      </c>
      <c r="E30" s="985">
        <v>296.88526</v>
      </c>
      <c r="F30" s="985">
        <v>178.361226</v>
      </c>
      <c r="G30" s="1005">
        <v>16.535565170206112</v>
      </c>
      <c r="H30" s="987">
        <v>-39.922505415054964</v>
      </c>
    </row>
    <row r="31" spans="2:8" ht="15" customHeight="1">
      <c r="B31" s="983">
        <v>25</v>
      </c>
      <c r="C31" s="984" t="s">
        <v>892</v>
      </c>
      <c r="D31" s="985">
        <v>3852.9390789999998</v>
      </c>
      <c r="E31" s="985">
        <v>2752.2457839999997</v>
      </c>
      <c r="F31" s="985">
        <v>2688.1557839999996</v>
      </c>
      <c r="G31" s="1005">
        <v>-28.56762778833442</v>
      </c>
      <c r="H31" s="987">
        <v>-2.3286437705739473</v>
      </c>
    </row>
    <row r="32" spans="2:8" ht="15" customHeight="1">
      <c r="B32" s="983">
        <v>26</v>
      </c>
      <c r="C32" s="984" t="s">
        <v>973</v>
      </c>
      <c r="D32" s="985">
        <v>27.776944</v>
      </c>
      <c r="E32" s="985">
        <v>27.041240000000002</v>
      </c>
      <c r="F32" s="985">
        <v>16.474935000000002</v>
      </c>
      <c r="G32" s="1005">
        <v>-2.6486139007948424</v>
      </c>
      <c r="H32" s="987">
        <v>-39.07477985476997</v>
      </c>
    </row>
    <row r="33" spans="2:8" ht="15" customHeight="1">
      <c r="B33" s="983">
        <v>27</v>
      </c>
      <c r="C33" s="984" t="s">
        <v>867</v>
      </c>
      <c r="D33" s="985">
        <v>1168.465332</v>
      </c>
      <c r="E33" s="985">
        <v>1116.5804480000002</v>
      </c>
      <c r="F33" s="985">
        <v>1056.772166</v>
      </c>
      <c r="G33" s="1005">
        <v>-4.4404299022882725</v>
      </c>
      <c r="H33" s="987">
        <v>-5.356379122268152</v>
      </c>
    </row>
    <row r="34" spans="2:8" ht="15" customHeight="1">
      <c r="B34" s="983">
        <v>28</v>
      </c>
      <c r="C34" s="984" t="s">
        <v>974</v>
      </c>
      <c r="D34" s="985">
        <v>180.81718999999998</v>
      </c>
      <c r="E34" s="985">
        <v>125.17755500000001</v>
      </c>
      <c r="F34" s="985">
        <v>40.455258</v>
      </c>
      <c r="G34" s="1005">
        <v>-30.77120875509678</v>
      </c>
      <c r="H34" s="987">
        <v>-67.6816998063271</v>
      </c>
    </row>
    <row r="35" spans="2:8" ht="15" customHeight="1">
      <c r="B35" s="983">
        <v>29</v>
      </c>
      <c r="C35" s="984" t="s">
        <v>975</v>
      </c>
      <c r="D35" s="985">
        <v>466.82767600000005</v>
      </c>
      <c r="E35" s="985">
        <v>394.26727600000004</v>
      </c>
      <c r="F35" s="985">
        <v>215.52153000000004</v>
      </c>
      <c r="G35" s="1005">
        <v>-15.543294395424837</v>
      </c>
      <c r="H35" s="987">
        <v>-45.33618610538704</v>
      </c>
    </row>
    <row r="36" spans="2:8" ht="15" customHeight="1">
      <c r="B36" s="983">
        <v>30</v>
      </c>
      <c r="C36" s="984" t="s">
        <v>976</v>
      </c>
      <c r="D36" s="985">
        <v>15.656805</v>
      </c>
      <c r="E36" s="985">
        <v>456.426315</v>
      </c>
      <c r="F36" s="985">
        <v>26.24382</v>
      </c>
      <c r="G36" s="1007">
        <v>2815.194479333427</v>
      </c>
      <c r="H36" s="1008">
        <v>-94.25015185638453</v>
      </c>
    </row>
    <row r="37" spans="2:8" ht="15" customHeight="1">
      <c r="B37" s="983">
        <v>31</v>
      </c>
      <c r="C37" s="984" t="s">
        <v>977</v>
      </c>
      <c r="D37" s="985">
        <v>334.300459</v>
      </c>
      <c r="E37" s="985">
        <v>313.984414</v>
      </c>
      <c r="F37" s="985">
        <v>221.16932000000003</v>
      </c>
      <c r="G37" s="1005">
        <v>-6.077181305934118</v>
      </c>
      <c r="H37" s="987">
        <v>-29.5604144223541</v>
      </c>
    </row>
    <row r="38" spans="2:8" ht="15" customHeight="1">
      <c r="B38" s="983">
        <v>32</v>
      </c>
      <c r="C38" s="984" t="s">
        <v>978</v>
      </c>
      <c r="D38" s="985">
        <v>5515.868339</v>
      </c>
      <c r="E38" s="985">
        <v>8087.623243</v>
      </c>
      <c r="F38" s="985">
        <v>8223.195601</v>
      </c>
      <c r="G38" s="1005">
        <v>46.62466081389911</v>
      </c>
      <c r="H38" s="987">
        <v>1.6762941834282543</v>
      </c>
    </row>
    <row r="39" spans="2:8" ht="15" customHeight="1">
      <c r="B39" s="983">
        <v>33</v>
      </c>
      <c r="C39" s="984" t="s">
        <v>979</v>
      </c>
      <c r="D39" s="985">
        <v>144.977526</v>
      </c>
      <c r="E39" s="985">
        <v>226.765918</v>
      </c>
      <c r="F39" s="985">
        <v>114.489183</v>
      </c>
      <c r="G39" s="1005">
        <v>56.414531449515835</v>
      </c>
      <c r="H39" s="987">
        <v>-49.51217360626477</v>
      </c>
    </row>
    <row r="40" spans="2:8" ht="15" customHeight="1">
      <c r="B40" s="983">
        <v>34</v>
      </c>
      <c r="C40" s="984" t="s">
        <v>980</v>
      </c>
      <c r="D40" s="985">
        <v>251.41655799999995</v>
      </c>
      <c r="E40" s="985">
        <v>309.677546</v>
      </c>
      <c r="F40" s="985">
        <v>229.80371</v>
      </c>
      <c r="G40" s="1005">
        <v>23.173091089728487</v>
      </c>
      <c r="H40" s="987">
        <v>-25.792582326908516</v>
      </c>
    </row>
    <row r="41" spans="2:8" ht="15" customHeight="1">
      <c r="B41" s="983">
        <v>35</v>
      </c>
      <c r="C41" s="984" t="s">
        <v>981</v>
      </c>
      <c r="D41" s="985">
        <v>555.843742</v>
      </c>
      <c r="E41" s="985">
        <v>659.0424189999999</v>
      </c>
      <c r="F41" s="985">
        <v>604.481862</v>
      </c>
      <c r="G41" s="1005">
        <v>18.566130946923536</v>
      </c>
      <c r="H41" s="987">
        <v>-8.278762554129287</v>
      </c>
    </row>
    <row r="42" spans="2:8" ht="15" customHeight="1">
      <c r="B42" s="983">
        <v>36</v>
      </c>
      <c r="C42" s="984" t="s">
        <v>982</v>
      </c>
      <c r="D42" s="985">
        <v>81.263762</v>
      </c>
      <c r="E42" s="985">
        <v>102.766621</v>
      </c>
      <c r="F42" s="985">
        <v>60.97261399999999</v>
      </c>
      <c r="G42" s="1005">
        <v>26.46057537922009</v>
      </c>
      <c r="H42" s="987">
        <v>-40.66885394626336</v>
      </c>
    </row>
    <row r="43" spans="2:8" ht="15" customHeight="1">
      <c r="B43" s="983">
        <v>37</v>
      </c>
      <c r="C43" s="984" t="s">
        <v>983</v>
      </c>
      <c r="D43" s="985">
        <v>1812.018908</v>
      </c>
      <c r="E43" s="985">
        <v>2703.354907</v>
      </c>
      <c r="F43" s="985">
        <v>2259.0414920000003</v>
      </c>
      <c r="G43" s="1005">
        <v>49.190215127711014</v>
      </c>
      <c r="H43" s="987">
        <v>-16.43563018120578</v>
      </c>
    </row>
    <row r="44" spans="2:8" ht="15" customHeight="1">
      <c r="B44" s="983">
        <v>38</v>
      </c>
      <c r="C44" s="984" t="s">
        <v>984</v>
      </c>
      <c r="D44" s="985">
        <v>236.669462</v>
      </c>
      <c r="E44" s="985">
        <v>158.592246</v>
      </c>
      <c r="F44" s="985">
        <v>124.203228</v>
      </c>
      <c r="G44" s="1005">
        <v>-32.989983304225376</v>
      </c>
      <c r="H44" s="987">
        <v>-21.68392141946208</v>
      </c>
    </row>
    <row r="45" spans="2:8" ht="15" customHeight="1">
      <c r="B45" s="983">
        <v>39</v>
      </c>
      <c r="C45" s="984" t="s">
        <v>985</v>
      </c>
      <c r="D45" s="985">
        <v>82.070082</v>
      </c>
      <c r="E45" s="985">
        <v>69.948314</v>
      </c>
      <c r="F45" s="985">
        <v>70.817859</v>
      </c>
      <c r="G45" s="1005">
        <v>-14.77002057826627</v>
      </c>
      <c r="H45" s="987">
        <v>1.2431250308620747</v>
      </c>
    </row>
    <row r="46" spans="2:8" ht="15" customHeight="1">
      <c r="B46" s="983">
        <v>40</v>
      </c>
      <c r="C46" s="984" t="s">
        <v>986</v>
      </c>
      <c r="D46" s="985">
        <v>271.425889</v>
      </c>
      <c r="E46" s="985">
        <v>320.46511499999997</v>
      </c>
      <c r="F46" s="985">
        <v>184.27095799999998</v>
      </c>
      <c r="G46" s="1005">
        <v>18.06726181525005</v>
      </c>
      <c r="H46" s="987">
        <v>-42.498902571657446</v>
      </c>
    </row>
    <row r="47" spans="2:8" ht="15" customHeight="1">
      <c r="B47" s="983"/>
      <c r="C47" s="990" t="s">
        <v>987</v>
      </c>
      <c r="D47" s="991">
        <v>8607.741863999998</v>
      </c>
      <c r="E47" s="991">
        <v>17064.791767</v>
      </c>
      <c r="F47" s="991">
        <v>11962.373546000003</v>
      </c>
      <c r="G47" s="1009">
        <v>98.24934386531464</v>
      </c>
      <c r="H47" s="1010">
        <v>-29.90026652928215</v>
      </c>
    </row>
    <row r="48" spans="2:8" ht="15" customHeight="1" thickBot="1">
      <c r="B48" s="1011"/>
      <c r="C48" s="993" t="s">
        <v>988</v>
      </c>
      <c r="D48" s="994">
        <v>36168.446205</v>
      </c>
      <c r="E48" s="994">
        <v>53956.51166999999</v>
      </c>
      <c r="F48" s="994">
        <v>46196.813481</v>
      </c>
      <c r="G48" s="1012">
        <v>49.181171245727796</v>
      </c>
      <c r="H48" s="1013">
        <v>-14.381393364453572</v>
      </c>
    </row>
    <row r="49" spans="2:8" ht="15" customHeight="1" thickTop="1">
      <c r="B49" s="937" t="s">
        <v>881</v>
      </c>
      <c r="C49" s="937"/>
      <c r="D49" s="937"/>
      <c r="E49" s="1014"/>
      <c r="F49" s="1014"/>
      <c r="G49" s="1014"/>
      <c r="H49" s="1015"/>
    </row>
    <row r="50" spans="2:8" ht="15" customHeight="1">
      <c r="B50" s="1016"/>
      <c r="C50" s="1017"/>
      <c r="D50" s="1017"/>
      <c r="E50" s="1018"/>
      <c r="F50" s="1018"/>
      <c r="G50" s="1018"/>
      <c r="H50" s="988"/>
    </row>
    <row r="51" spans="2:8" ht="15" customHeight="1">
      <c r="B51" s="1016"/>
      <c r="C51" s="1017"/>
      <c r="D51" s="1017"/>
      <c r="E51" s="1018"/>
      <c r="F51" s="1018"/>
      <c r="G51" s="1018"/>
      <c r="H51" s="988"/>
    </row>
    <row r="52" spans="2:8" ht="15" customHeight="1">
      <c r="B52" s="1016"/>
      <c r="C52" s="1017"/>
      <c r="D52" s="1017"/>
      <c r="E52" s="1018"/>
      <c r="F52" s="1018"/>
      <c r="G52" s="1018"/>
      <c r="H52" s="988"/>
    </row>
    <row r="53" spans="2:9" ht="15" customHeight="1">
      <c r="B53" s="1016"/>
      <c r="C53" s="1017"/>
      <c r="D53" s="1019"/>
      <c r="E53" s="1020"/>
      <c r="F53" s="1020"/>
      <c r="G53" s="1020"/>
      <c r="H53" s="1021"/>
      <c r="I53" s="966"/>
    </row>
    <row r="54" spans="2:8" ht="15" customHeight="1">
      <c r="B54" s="1016"/>
      <c r="C54" s="1017"/>
      <c r="D54" s="1017"/>
      <c r="E54" s="1018"/>
      <c r="F54" s="1018"/>
      <c r="G54" s="1018"/>
      <c r="H54" s="988"/>
    </row>
    <row r="55" spans="2:8" ht="15" customHeight="1">
      <c r="B55" s="1016"/>
      <c r="C55" s="1017"/>
      <c r="D55" s="1017"/>
      <c r="E55" s="1018"/>
      <c r="F55" s="1018"/>
      <c r="G55" s="1018"/>
      <c r="H55" s="988"/>
    </row>
    <row r="56" spans="2:8" ht="15" customHeight="1">
      <c r="B56" s="1017"/>
      <c r="C56" s="1022"/>
      <c r="D56" s="1022"/>
      <c r="E56" s="1023"/>
      <c r="F56" s="1023"/>
      <c r="G56" s="1023"/>
      <c r="H56" s="982"/>
    </row>
    <row r="57" spans="2:8" ht="15" customHeight="1">
      <c r="B57" s="1017"/>
      <c r="C57" s="1022"/>
      <c r="D57" s="1022"/>
      <c r="E57" s="1023"/>
      <c r="F57" s="1023"/>
      <c r="G57" s="1023"/>
      <c r="H57" s="982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9.140625" style="187" customWidth="1"/>
    <col min="2" max="2" width="4.7109375" style="187" customWidth="1"/>
    <col min="3" max="3" width="30.00390625" style="187" bestFit="1" customWidth="1"/>
    <col min="4" max="8" width="10.7109375" style="187" customWidth="1"/>
    <col min="9" max="16384" width="9.140625" style="187" customWidth="1"/>
  </cols>
  <sheetData>
    <row r="1" spans="2:8" ht="12.75">
      <c r="B1" s="1717" t="s">
        <v>989</v>
      </c>
      <c r="C1" s="1717"/>
      <c r="D1" s="1717"/>
      <c r="E1" s="1717"/>
      <c r="F1" s="1717"/>
      <c r="G1" s="1717"/>
      <c r="H1" s="1717"/>
    </row>
    <row r="2" spans="2:8" ht="15" customHeight="1">
      <c r="B2" s="1733" t="s">
        <v>16</v>
      </c>
      <c r="C2" s="1733"/>
      <c r="D2" s="1733"/>
      <c r="E2" s="1733"/>
      <c r="F2" s="1733"/>
      <c r="G2" s="1733"/>
      <c r="H2" s="1733"/>
    </row>
    <row r="3" spans="2:8" ht="15" customHeight="1" thickBot="1">
      <c r="B3" s="1734" t="s">
        <v>74</v>
      </c>
      <c r="C3" s="1734"/>
      <c r="D3" s="1734"/>
      <c r="E3" s="1734"/>
      <c r="F3" s="1734"/>
      <c r="G3" s="1734"/>
      <c r="H3" s="1734"/>
    </row>
    <row r="4" spans="2:8" ht="15" customHeight="1" thickTop="1">
      <c r="B4" s="1024"/>
      <c r="C4" s="1025"/>
      <c r="D4" s="1735" t="str">
        <f>'X-India'!D4:F4</f>
        <v>Six Months</v>
      </c>
      <c r="E4" s="1735"/>
      <c r="F4" s="1735"/>
      <c r="G4" s="1736" t="s">
        <v>192</v>
      </c>
      <c r="H4" s="1737"/>
    </row>
    <row r="5" spans="2:8" ht="15" customHeight="1">
      <c r="B5" s="1026"/>
      <c r="C5" s="1027"/>
      <c r="D5" s="1028" t="s">
        <v>54</v>
      </c>
      <c r="E5" s="1028" t="s">
        <v>55</v>
      </c>
      <c r="F5" s="1028" t="s">
        <v>99</v>
      </c>
      <c r="G5" s="1028" t="s">
        <v>55</v>
      </c>
      <c r="H5" s="1029" t="s">
        <v>99</v>
      </c>
    </row>
    <row r="6" spans="2:8" ht="15" customHeight="1">
      <c r="B6" s="1030"/>
      <c r="C6" s="1031" t="s">
        <v>826</v>
      </c>
      <c r="D6" s="1032">
        <v>60094.45341699999</v>
      </c>
      <c r="E6" s="1032">
        <v>58733.565917</v>
      </c>
      <c r="F6" s="1032">
        <v>54363.53559100001</v>
      </c>
      <c r="G6" s="1033">
        <v>-2.2645808766354634</v>
      </c>
      <c r="H6" s="1034">
        <v>-7.440430795868153</v>
      </c>
    </row>
    <row r="7" spans="2:8" ht="15" customHeight="1">
      <c r="B7" s="1035">
        <v>1</v>
      </c>
      <c r="C7" s="1036" t="s">
        <v>990</v>
      </c>
      <c r="D7" s="1037">
        <v>1063.28416</v>
      </c>
      <c r="E7" s="1037">
        <v>1772.405579</v>
      </c>
      <c r="F7" s="1037">
        <v>2156.545567</v>
      </c>
      <c r="G7" s="1038">
        <v>66.69161882370184</v>
      </c>
      <c r="H7" s="1039">
        <v>21.673368248859475</v>
      </c>
    </row>
    <row r="8" spans="2:8" ht="15" customHeight="1">
      <c r="B8" s="1035">
        <v>2</v>
      </c>
      <c r="C8" s="1036" t="s">
        <v>955</v>
      </c>
      <c r="D8" s="1037">
        <v>10.473778000000001</v>
      </c>
      <c r="E8" s="1037">
        <v>20.834550999999998</v>
      </c>
      <c r="F8" s="1037">
        <v>23.631963</v>
      </c>
      <c r="G8" s="1038">
        <v>98.92106745054167</v>
      </c>
      <c r="H8" s="1039">
        <v>13.42679283081263</v>
      </c>
    </row>
    <row r="9" spans="2:8" ht="15" customHeight="1">
      <c r="B9" s="1035">
        <v>3</v>
      </c>
      <c r="C9" s="1036" t="s">
        <v>991</v>
      </c>
      <c r="D9" s="1037">
        <v>3975.5103099999997</v>
      </c>
      <c r="E9" s="1037">
        <v>1350.561218</v>
      </c>
      <c r="F9" s="1037">
        <v>1037.457408</v>
      </c>
      <c r="G9" s="1038">
        <v>-66.02797848108209</v>
      </c>
      <c r="H9" s="1039">
        <v>-23.183237148158668</v>
      </c>
    </row>
    <row r="10" spans="2:8" ht="15" customHeight="1">
      <c r="B10" s="1035">
        <v>4</v>
      </c>
      <c r="C10" s="1036" t="s">
        <v>992</v>
      </c>
      <c r="D10" s="1037">
        <v>2.9916129999999996</v>
      </c>
      <c r="E10" s="1037">
        <v>1.050911</v>
      </c>
      <c r="F10" s="1037">
        <v>2.216576</v>
      </c>
      <c r="G10" s="1038">
        <v>-64.87142554869229</v>
      </c>
      <c r="H10" s="1039">
        <v>110.91947843347344</v>
      </c>
    </row>
    <row r="11" spans="2:8" ht="15" customHeight="1">
      <c r="B11" s="1035">
        <v>5</v>
      </c>
      <c r="C11" s="1036" t="s">
        <v>956</v>
      </c>
      <c r="D11" s="1037">
        <v>427.49695700000007</v>
      </c>
      <c r="E11" s="1037">
        <v>274.938729</v>
      </c>
      <c r="F11" s="1037">
        <v>118.68360399999999</v>
      </c>
      <c r="G11" s="1038">
        <v>-35.686389224988105</v>
      </c>
      <c r="H11" s="1039">
        <v>-56.8327079885497</v>
      </c>
    </row>
    <row r="12" spans="2:8" ht="15" customHeight="1">
      <c r="B12" s="1035">
        <v>6</v>
      </c>
      <c r="C12" s="1036" t="s">
        <v>921</v>
      </c>
      <c r="D12" s="1037">
        <v>1381.939006</v>
      </c>
      <c r="E12" s="1037">
        <v>642.8248570000001</v>
      </c>
      <c r="F12" s="1037">
        <v>0.026745</v>
      </c>
      <c r="G12" s="1038">
        <v>-53.48384739058447</v>
      </c>
      <c r="H12" s="1039">
        <v>-99.99583945771407</v>
      </c>
    </row>
    <row r="13" spans="2:8" ht="15" customHeight="1">
      <c r="B13" s="1035">
        <v>7</v>
      </c>
      <c r="C13" s="1036" t="s">
        <v>993</v>
      </c>
      <c r="D13" s="1037">
        <v>12.423402</v>
      </c>
      <c r="E13" s="1037">
        <v>16.306055999999998</v>
      </c>
      <c r="F13" s="1037">
        <v>16.057476</v>
      </c>
      <c r="G13" s="1038">
        <v>31.25274381365105</v>
      </c>
      <c r="H13" s="1039">
        <v>-1.5244642849257701</v>
      </c>
    </row>
    <row r="14" spans="2:8" ht="15" customHeight="1">
      <c r="B14" s="1035">
        <v>8</v>
      </c>
      <c r="C14" s="1036" t="s">
        <v>994</v>
      </c>
      <c r="D14" s="1037">
        <v>19.157615999999997</v>
      </c>
      <c r="E14" s="1037">
        <v>13.103244</v>
      </c>
      <c r="F14" s="1037">
        <v>14.990175</v>
      </c>
      <c r="G14" s="1038">
        <v>-31.602951014364194</v>
      </c>
      <c r="H14" s="1039">
        <v>14.400487390756055</v>
      </c>
    </row>
    <row r="15" spans="2:8" ht="15" customHeight="1">
      <c r="B15" s="1035">
        <v>9</v>
      </c>
      <c r="C15" s="1036" t="s">
        <v>995</v>
      </c>
      <c r="D15" s="1037">
        <v>6.8931000000000004</v>
      </c>
      <c r="E15" s="1037">
        <v>24.422676</v>
      </c>
      <c r="F15" s="1037">
        <v>5.388888</v>
      </c>
      <c r="G15" s="1038">
        <v>254.30613221917565</v>
      </c>
      <c r="H15" s="1039">
        <v>-77.93489951715365</v>
      </c>
    </row>
    <row r="16" spans="2:8" ht="15" customHeight="1">
      <c r="B16" s="1035">
        <v>10</v>
      </c>
      <c r="C16" s="1036" t="s">
        <v>996</v>
      </c>
      <c r="D16" s="1037">
        <v>532.0422149999999</v>
      </c>
      <c r="E16" s="1037">
        <v>818.689271</v>
      </c>
      <c r="F16" s="1037">
        <v>567.694788</v>
      </c>
      <c r="G16" s="1038">
        <v>53.87675036275084</v>
      </c>
      <c r="H16" s="1039">
        <v>-30.658088714588757</v>
      </c>
    </row>
    <row r="17" spans="2:8" ht="15" customHeight="1">
      <c r="B17" s="1035">
        <v>11</v>
      </c>
      <c r="C17" s="1036" t="s">
        <v>997</v>
      </c>
      <c r="D17" s="1037">
        <v>1663.624401</v>
      </c>
      <c r="E17" s="1037">
        <v>1690.281963</v>
      </c>
      <c r="F17" s="1037">
        <v>738.297694</v>
      </c>
      <c r="G17" s="1038">
        <v>1.6023786369072184</v>
      </c>
      <c r="H17" s="1039">
        <v>-56.32103340382152</v>
      </c>
    </row>
    <row r="18" spans="2:8" ht="15" customHeight="1">
      <c r="B18" s="1035">
        <v>12</v>
      </c>
      <c r="C18" s="1036" t="s">
        <v>958</v>
      </c>
      <c r="D18" s="1037">
        <v>414.78730300000007</v>
      </c>
      <c r="E18" s="1037">
        <v>492.33266000000003</v>
      </c>
      <c r="F18" s="1037">
        <v>330.61275900000004</v>
      </c>
      <c r="G18" s="1038">
        <v>18.695209915815568</v>
      </c>
      <c r="H18" s="1039">
        <v>-32.84768899954757</v>
      </c>
    </row>
    <row r="19" spans="2:8" ht="15" customHeight="1">
      <c r="B19" s="1035">
        <v>13</v>
      </c>
      <c r="C19" s="1036" t="s">
        <v>998</v>
      </c>
      <c r="D19" s="1037">
        <v>3.593279</v>
      </c>
      <c r="E19" s="1037">
        <v>9.097388</v>
      </c>
      <c r="F19" s="1037">
        <v>9.695153000000001</v>
      </c>
      <c r="G19" s="1038">
        <v>153.17789127980325</v>
      </c>
      <c r="H19" s="1039">
        <v>6.570732170596671</v>
      </c>
    </row>
    <row r="20" spans="2:8" ht="15" customHeight="1">
      <c r="B20" s="1035">
        <v>14</v>
      </c>
      <c r="C20" s="1036" t="s">
        <v>999</v>
      </c>
      <c r="D20" s="1037">
        <v>1834.1662429999997</v>
      </c>
      <c r="E20" s="1037">
        <v>2746.516978</v>
      </c>
      <c r="F20" s="1037">
        <v>1230.2952</v>
      </c>
      <c r="G20" s="1038">
        <v>49.74198704626366</v>
      </c>
      <c r="H20" s="1039">
        <v>-55.20525779178344</v>
      </c>
    </row>
    <row r="21" spans="2:8" ht="15" customHeight="1">
      <c r="B21" s="1035">
        <v>15</v>
      </c>
      <c r="C21" s="1036" t="s">
        <v>1000</v>
      </c>
      <c r="D21" s="1037">
        <v>9329.66522</v>
      </c>
      <c r="E21" s="1037">
        <v>6477.565187</v>
      </c>
      <c r="F21" s="1037">
        <v>4766.3391010000005</v>
      </c>
      <c r="G21" s="1038">
        <v>-30.57022911053609</v>
      </c>
      <c r="H21" s="1039">
        <v>-26.417736241918576</v>
      </c>
    </row>
    <row r="22" spans="2:8" ht="15" customHeight="1">
      <c r="B22" s="1035">
        <v>16</v>
      </c>
      <c r="C22" s="1036" t="s">
        <v>1001</v>
      </c>
      <c r="D22" s="1037">
        <v>0.39461</v>
      </c>
      <c r="E22" s="1037">
        <v>0</v>
      </c>
      <c r="F22" s="1037">
        <v>0.134528</v>
      </c>
      <c r="G22" s="1038">
        <v>-100</v>
      </c>
      <c r="H22" s="1040" t="s">
        <v>142</v>
      </c>
    </row>
    <row r="23" spans="2:8" ht="15" customHeight="1">
      <c r="B23" s="1035">
        <v>17</v>
      </c>
      <c r="C23" s="1036" t="s">
        <v>1002</v>
      </c>
      <c r="D23" s="1037">
        <v>1.7205780000000002</v>
      </c>
      <c r="E23" s="1037">
        <v>1.811655</v>
      </c>
      <c r="F23" s="1037">
        <v>1.8027479999999998</v>
      </c>
      <c r="G23" s="1038">
        <v>5.293395591481456</v>
      </c>
      <c r="H23" s="1039">
        <v>-0.49164990022936195</v>
      </c>
    </row>
    <row r="24" spans="2:8" ht="15" customHeight="1">
      <c r="B24" s="1035">
        <v>18</v>
      </c>
      <c r="C24" s="1036" t="s">
        <v>1003</v>
      </c>
      <c r="D24" s="1037">
        <v>5.5867949999999995</v>
      </c>
      <c r="E24" s="1037">
        <v>11.285353</v>
      </c>
      <c r="F24" s="1037">
        <v>12.740701999999999</v>
      </c>
      <c r="G24" s="1038">
        <v>102.00048507238947</v>
      </c>
      <c r="H24" s="1039">
        <v>12.895910300723415</v>
      </c>
    </row>
    <row r="25" spans="2:8" ht="15" customHeight="1">
      <c r="B25" s="1035">
        <v>19</v>
      </c>
      <c r="C25" s="1036" t="s">
        <v>1004</v>
      </c>
      <c r="D25" s="1037">
        <v>638.8172</v>
      </c>
      <c r="E25" s="1037">
        <v>1741.7049710000001</v>
      </c>
      <c r="F25" s="1037">
        <v>195.045113</v>
      </c>
      <c r="G25" s="1038">
        <v>172.64528428476882</v>
      </c>
      <c r="H25" s="1039">
        <v>-88.80148381915596</v>
      </c>
    </row>
    <row r="26" spans="2:8" ht="15" customHeight="1">
      <c r="B26" s="1035">
        <v>20</v>
      </c>
      <c r="C26" s="1036" t="s">
        <v>959</v>
      </c>
      <c r="D26" s="1037">
        <v>637.3226450000001</v>
      </c>
      <c r="E26" s="1037">
        <v>798.2651249999999</v>
      </c>
      <c r="F26" s="1037">
        <v>684.606399</v>
      </c>
      <c r="G26" s="1038">
        <v>25.252904672797214</v>
      </c>
      <c r="H26" s="1039">
        <v>-14.238217659828237</v>
      </c>
    </row>
    <row r="27" spans="2:8" ht="15" customHeight="1">
      <c r="B27" s="1035">
        <v>21</v>
      </c>
      <c r="C27" s="1036" t="s">
        <v>960</v>
      </c>
      <c r="D27" s="1037">
        <v>6.894605</v>
      </c>
      <c r="E27" s="1037">
        <v>8.567167</v>
      </c>
      <c r="F27" s="1037">
        <v>9.352220999999998</v>
      </c>
      <c r="G27" s="1038">
        <v>24.258996708295825</v>
      </c>
      <c r="H27" s="1039">
        <v>9.1635192823952</v>
      </c>
    </row>
    <row r="28" spans="2:8" ht="15" customHeight="1">
      <c r="B28" s="1035">
        <v>22</v>
      </c>
      <c r="C28" s="1036" t="s">
        <v>1005</v>
      </c>
      <c r="D28" s="1037">
        <v>9.460081</v>
      </c>
      <c r="E28" s="1037">
        <v>6.819358</v>
      </c>
      <c r="F28" s="1037">
        <v>3.9664669999999997</v>
      </c>
      <c r="G28" s="1038">
        <v>-27.914380437123114</v>
      </c>
      <c r="H28" s="1039">
        <v>-41.83518448510842</v>
      </c>
    </row>
    <row r="29" spans="2:8" ht="15" customHeight="1">
      <c r="B29" s="1035">
        <v>23</v>
      </c>
      <c r="C29" s="1036" t="s">
        <v>1006</v>
      </c>
      <c r="D29" s="1037">
        <v>2.917553</v>
      </c>
      <c r="E29" s="1037">
        <v>1.194289</v>
      </c>
      <c r="F29" s="1037">
        <v>0.411617</v>
      </c>
      <c r="G29" s="1038">
        <v>-59.065388015230575</v>
      </c>
      <c r="H29" s="1039">
        <v>-65.53455654368415</v>
      </c>
    </row>
    <row r="30" spans="2:8" ht="15" customHeight="1">
      <c r="B30" s="1035">
        <v>24</v>
      </c>
      <c r="C30" s="1036" t="s">
        <v>962</v>
      </c>
      <c r="D30" s="1037">
        <v>114.01993099999999</v>
      </c>
      <c r="E30" s="1037">
        <v>115.798082</v>
      </c>
      <c r="F30" s="1037">
        <v>34.770663</v>
      </c>
      <c r="G30" s="1038">
        <v>1.5595089248036942</v>
      </c>
      <c r="H30" s="1039">
        <v>-69.97302338738218</v>
      </c>
    </row>
    <row r="31" spans="2:8" ht="15" customHeight="1">
      <c r="B31" s="1035">
        <v>25</v>
      </c>
      <c r="C31" s="1036" t="s">
        <v>1007</v>
      </c>
      <c r="D31" s="1037">
        <v>12159.675609999998</v>
      </c>
      <c r="E31" s="1037">
        <v>1834.9384680000003</v>
      </c>
      <c r="F31" s="1037">
        <v>11276.064623</v>
      </c>
      <c r="G31" s="1038">
        <v>-84.9096429308446</v>
      </c>
      <c r="H31" s="1039">
        <v>514.5200408431352</v>
      </c>
    </row>
    <row r="32" spans="2:8" ht="15" customHeight="1">
      <c r="B32" s="1035">
        <v>26</v>
      </c>
      <c r="C32" s="1036" t="s">
        <v>931</v>
      </c>
      <c r="D32" s="1037">
        <v>22.136866</v>
      </c>
      <c r="E32" s="1037">
        <v>32.899034</v>
      </c>
      <c r="F32" s="1037">
        <v>30.622363</v>
      </c>
      <c r="G32" s="1038">
        <v>48.61649340968137</v>
      </c>
      <c r="H32" s="1039">
        <v>-6.9201758325183675</v>
      </c>
    </row>
    <row r="33" spans="2:8" ht="15" customHeight="1">
      <c r="B33" s="1035">
        <v>27</v>
      </c>
      <c r="C33" s="1036" t="s">
        <v>918</v>
      </c>
      <c r="D33" s="1037">
        <v>0</v>
      </c>
      <c r="E33" s="1037">
        <v>0</v>
      </c>
      <c r="F33" s="1037">
        <v>0</v>
      </c>
      <c r="G33" s="1038" t="s">
        <v>142</v>
      </c>
      <c r="H33" s="1039" t="s">
        <v>142</v>
      </c>
    </row>
    <row r="34" spans="2:8" ht="15" customHeight="1">
      <c r="B34" s="1035">
        <v>28</v>
      </c>
      <c r="C34" s="1036" t="s">
        <v>1008</v>
      </c>
      <c r="D34" s="1037">
        <v>0.004421</v>
      </c>
      <c r="E34" s="1037">
        <v>41.078621000000005</v>
      </c>
      <c r="F34" s="1037">
        <v>1.198458</v>
      </c>
      <c r="G34" s="1038" t="s">
        <v>142</v>
      </c>
      <c r="H34" s="1039">
        <v>-97.08252621235752</v>
      </c>
    </row>
    <row r="35" spans="2:8" ht="15" customHeight="1">
      <c r="B35" s="1035">
        <v>29</v>
      </c>
      <c r="C35" s="1036" t="s">
        <v>963</v>
      </c>
      <c r="D35" s="1037">
        <v>1909.1809040000003</v>
      </c>
      <c r="E35" s="1037">
        <v>2308.883276</v>
      </c>
      <c r="F35" s="1037">
        <v>2092.547966</v>
      </c>
      <c r="G35" s="1038">
        <v>20.935803996497526</v>
      </c>
      <c r="H35" s="1039">
        <v>-9.369694529330559</v>
      </c>
    </row>
    <row r="36" spans="2:8" ht="15" customHeight="1">
      <c r="B36" s="1035">
        <v>30</v>
      </c>
      <c r="C36" s="1036" t="s">
        <v>932</v>
      </c>
      <c r="D36" s="1037">
        <v>1325.2547640000003</v>
      </c>
      <c r="E36" s="1037">
        <v>1429.5771690000001</v>
      </c>
      <c r="F36" s="1037">
        <v>7018.372497</v>
      </c>
      <c r="G36" s="1038">
        <v>7.871875493971061</v>
      </c>
      <c r="H36" s="1039">
        <v>390.94044373340154</v>
      </c>
    </row>
    <row r="37" spans="2:8" ht="15" customHeight="1">
      <c r="B37" s="1035">
        <v>31</v>
      </c>
      <c r="C37" s="1036" t="s">
        <v>965</v>
      </c>
      <c r="D37" s="1037">
        <v>192.152118</v>
      </c>
      <c r="E37" s="1037">
        <v>230.68009</v>
      </c>
      <c r="F37" s="1037">
        <v>206.182704</v>
      </c>
      <c r="G37" s="1038">
        <v>20.05076623719549</v>
      </c>
      <c r="H37" s="1039">
        <v>-10.619636050948316</v>
      </c>
    </row>
    <row r="38" spans="2:8" ht="15" customHeight="1">
      <c r="B38" s="1035">
        <v>32</v>
      </c>
      <c r="C38" s="1036" t="s">
        <v>1009</v>
      </c>
      <c r="D38" s="1037">
        <v>2104.884661</v>
      </c>
      <c r="E38" s="1037">
        <v>2922.948299</v>
      </c>
      <c r="F38" s="1037">
        <v>2471.03699</v>
      </c>
      <c r="G38" s="1038">
        <v>38.865010190693766</v>
      </c>
      <c r="H38" s="1039">
        <v>-15.460804050301135</v>
      </c>
    </row>
    <row r="39" spans="2:8" ht="15" customHeight="1">
      <c r="B39" s="1035">
        <v>33</v>
      </c>
      <c r="C39" s="1036" t="s">
        <v>967</v>
      </c>
      <c r="D39" s="1037">
        <v>1447.783868</v>
      </c>
      <c r="E39" s="1037">
        <v>338.95187300000003</v>
      </c>
      <c r="F39" s="1037">
        <v>302.06541</v>
      </c>
      <c r="G39" s="1038">
        <v>-76.58822697974695</v>
      </c>
      <c r="H39" s="1039">
        <v>-10.88250749981843</v>
      </c>
    </row>
    <row r="40" spans="2:8" ht="15" customHeight="1">
      <c r="B40" s="1035">
        <v>34</v>
      </c>
      <c r="C40" s="1036" t="s">
        <v>1010</v>
      </c>
      <c r="D40" s="1037">
        <v>716.220774</v>
      </c>
      <c r="E40" s="1037">
        <v>1252.275749</v>
      </c>
      <c r="F40" s="1037">
        <v>671.221359</v>
      </c>
      <c r="G40" s="1038">
        <v>74.84493531319993</v>
      </c>
      <c r="H40" s="1039">
        <v>-46.39987562355964</v>
      </c>
    </row>
    <row r="41" spans="2:8" ht="15" customHeight="1">
      <c r="B41" s="1035">
        <v>35</v>
      </c>
      <c r="C41" s="1036" t="s">
        <v>1011</v>
      </c>
      <c r="D41" s="1037">
        <v>243.608088</v>
      </c>
      <c r="E41" s="1037">
        <v>277.667245</v>
      </c>
      <c r="F41" s="1037">
        <v>246.50667400000003</v>
      </c>
      <c r="G41" s="1038">
        <v>13.981127342537164</v>
      </c>
      <c r="H41" s="1039">
        <v>-11.222271103673009</v>
      </c>
    </row>
    <row r="42" spans="2:8" ht="15" customHeight="1">
      <c r="B42" s="1035">
        <v>36</v>
      </c>
      <c r="C42" s="1036" t="s">
        <v>968</v>
      </c>
      <c r="D42" s="1037">
        <v>35.427291</v>
      </c>
      <c r="E42" s="1037">
        <v>73.311235</v>
      </c>
      <c r="F42" s="1037">
        <v>13.476101</v>
      </c>
      <c r="G42" s="1038">
        <v>106.93435182498149</v>
      </c>
      <c r="H42" s="1039">
        <v>-81.61795937553092</v>
      </c>
    </row>
    <row r="43" spans="2:8" ht="15" customHeight="1">
      <c r="B43" s="1035">
        <v>37</v>
      </c>
      <c r="C43" s="1036" t="s">
        <v>936</v>
      </c>
      <c r="D43" s="1037">
        <v>508.786156</v>
      </c>
      <c r="E43" s="1037">
        <v>1053.688917</v>
      </c>
      <c r="F43" s="1037">
        <v>755.184451</v>
      </c>
      <c r="G43" s="1038">
        <v>107.09858249366357</v>
      </c>
      <c r="H43" s="1039">
        <v>-28.32946813656197</v>
      </c>
    </row>
    <row r="44" spans="2:8" ht="15" customHeight="1">
      <c r="B44" s="1035">
        <v>38</v>
      </c>
      <c r="C44" s="1036" t="s">
        <v>1012</v>
      </c>
      <c r="D44" s="1037">
        <v>18.651774</v>
      </c>
      <c r="E44" s="1037">
        <v>142.84430600000002</v>
      </c>
      <c r="F44" s="1037">
        <v>107.65359000000001</v>
      </c>
      <c r="G44" s="1038">
        <v>665.8483638071104</v>
      </c>
      <c r="H44" s="1039">
        <v>-24.635714916070924</v>
      </c>
    </row>
    <row r="45" spans="2:8" ht="15" customHeight="1">
      <c r="B45" s="1035">
        <v>39</v>
      </c>
      <c r="C45" s="1036" t="s">
        <v>1013</v>
      </c>
      <c r="D45" s="1037">
        <v>3132.682893</v>
      </c>
      <c r="E45" s="1037">
        <v>3505.755375</v>
      </c>
      <c r="F45" s="1037">
        <v>4019.804567</v>
      </c>
      <c r="G45" s="1038">
        <v>11.909040740562446</v>
      </c>
      <c r="H45" s="1039">
        <v>14.663008025766771</v>
      </c>
    </row>
    <row r="46" spans="2:8" ht="15" customHeight="1">
      <c r="B46" s="1035">
        <v>40</v>
      </c>
      <c r="C46" s="1036" t="s">
        <v>1014</v>
      </c>
      <c r="D46" s="1037">
        <v>43.55457</v>
      </c>
      <c r="E46" s="1037">
        <v>304.04001800000003</v>
      </c>
      <c r="F46" s="1037">
        <v>66.94989</v>
      </c>
      <c r="G46" s="1038">
        <v>598.0668572781226</v>
      </c>
      <c r="H46" s="1039">
        <v>-77.97990855269586</v>
      </c>
    </row>
    <row r="47" spans="2:8" ht="15" customHeight="1">
      <c r="B47" s="1035">
        <v>41</v>
      </c>
      <c r="C47" s="1036" t="s">
        <v>971</v>
      </c>
      <c r="D47" s="1037">
        <v>0.14796600000000001</v>
      </c>
      <c r="E47" s="1037">
        <v>17.120677999999998</v>
      </c>
      <c r="F47" s="1037">
        <v>2.032536</v>
      </c>
      <c r="G47" s="1038" t="s">
        <v>142</v>
      </c>
      <c r="H47" s="1039">
        <v>-88.12818043771398</v>
      </c>
    </row>
    <row r="48" spans="2:8" ht="15" customHeight="1">
      <c r="B48" s="1035">
        <v>42</v>
      </c>
      <c r="C48" s="1036" t="s">
        <v>972</v>
      </c>
      <c r="D48" s="1037">
        <v>406.002524</v>
      </c>
      <c r="E48" s="1037">
        <v>391.51788100000005</v>
      </c>
      <c r="F48" s="1037">
        <v>383.966869</v>
      </c>
      <c r="G48" s="1038">
        <v>-3.5676238800919293</v>
      </c>
      <c r="H48" s="1039">
        <v>-1.928650609957728</v>
      </c>
    </row>
    <row r="49" spans="2:8" ht="15" customHeight="1">
      <c r="B49" s="1035">
        <v>43</v>
      </c>
      <c r="C49" s="1036" t="s">
        <v>892</v>
      </c>
      <c r="D49" s="1037">
        <v>225.399786</v>
      </c>
      <c r="E49" s="1037">
        <v>363.152868</v>
      </c>
      <c r="F49" s="1037">
        <v>756.013309</v>
      </c>
      <c r="G49" s="1038">
        <v>61.115001236070384</v>
      </c>
      <c r="H49" s="1039">
        <v>108.18045942019108</v>
      </c>
    </row>
    <row r="50" spans="2:8" ht="15" customHeight="1">
      <c r="B50" s="1035">
        <v>44</v>
      </c>
      <c r="C50" s="1036" t="s">
        <v>1015</v>
      </c>
      <c r="D50" s="1037">
        <v>58.192249000000004</v>
      </c>
      <c r="E50" s="1037">
        <v>89.33467399999999</v>
      </c>
      <c r="F50" s="1037">
        <v>108.754751</v>
      </c>
      <c r="G50" s="1038">
        <v>53.51644855657665</v>
      </c>
      <c r="H50" s="1039">
        <v>21.738565923462147</v>
      </c>
    </row>
    <row r="51" spans="2:8" ht="15" customHeight="1">
      <c r="B51" s="1035">
        <v>45</v>
      </c>
      <c r="C51" s="1036" t="s">
        <v>1016</v>
      </c>
      <c r="D51" s="1037">
        <v>5235.370656</v>
      </c>
      <c r="E51" s="1037">
        <v>12860.785039999999</v>
      </c>
      <c r="F51" s="1037">
        <v>4220.031193</v>
      </c>
      <c r="G51" s="1038">
        <v>145.6518532314591</v>
      </c>
      <c r="H51" s="1039">
        <v>-67.18683050937612</v>
      </c>
    </row>
    <row r="52" spans="2:8" ht="15" customHeight="1">
      <c r="B52" s="1035">
        <v>46</v>
      </c>
      <c r="C52" s="1036" t="s">
        <v>1017</v>
      </c>
      <c r="D52" s="1037">
        <v>71.084841</v>
      </c>
      <c r="E52" s="1037">
        <v>196.084331</v>
      </c>
      <c r="F52" s="1037">
        <v>40.091859</v>
      </c>
      <c r="G52" s="1038">
        <v>175.84549425945823</v>
      </c>
      <c r="H52" s="1039">
        <v>-79.55376709830017</v>
      </c>
    </row>
    <row r="53" spans="2:8" ht="15" customHeight="1">
      <c r="B53" s="1035">
        <v>47</v>
      </c>
      <c r="C53" s="1036" t="s">
        <v>976</v>
      </c>
      <c r="D53" s="1037">
        <v>2.013841</v>
      </c>
      <c r="E53" s="1037">
        <v>0.287214</v>
      </c>
      <c r="F53" s="1037">
        <v>9.330265</v>
      </c>
      <c r="G53" s="1038">
        <v>-85.73800016982473</v>
      </c>
      <c r="H53" s="1039" t="s">
        <v>142</v>
      </c>
    </row>
    <row r="54" spans="2:8" ht="15" customHeight="1">
      <c r="B54" s="1035">
        <v>48</v>
      </c>
      <c r="C54" s="1036" t="s">
        <v>977</v>
      </c>
      <c r="D54" s="1037">
        <v>429.120985</v>
      </c>
      <c r="E54" s="1037">
        <v>430.24364900000006</v>
      </c>
      <c r="F54" s="1037">
        <v>274.022687</v>
      </c>
      <c r="G54" s="1038">
        <v>0.26161945913692364</v>
      </c>
      <c r="H54" s="1039">
        <v>-36.30988217097425</v>
      </c>
    </row>
    <row r="55" spans="2:8" ht="15" customHeight="1">
      <c r="B55" s="1035">
        <v>49</v>
      </c>
      <c r="C55" s="1036" t="s">
        <v>1018</v>
      </c>
      <c r="D55" s="1037">
        <v>77.19021699999999</v>
      </c>
      <c r="E55" s="1037">
        <v>85.045819</v>
      </c>
      <c r="F55" s="1037">
        <v>76.64239500000001</v>
      </c>
      <c r="G55" s="1038">
        <v>10.176939909367007</v>
      </c>
      <c r="H55" s="1039">
        <v>-9.881054822930196</v>
      </c>
    </row>
    <row r="56" spans="2:8" ht="15" customHeight="1">
      <c r="B56" s="1035">
        <v>50</v>
      </c>
      <c r="C56" s="1036" t="s">
        <v>1019</v>
      </c>
      <c r="D56" s="1037">
        <v>229.91467500000002</v>
      </c>
      <c r="E56" s="1037">
        <v>277.970864</v>
      </c>
      <c r="F56" s="1037">
        <v>216.12645400000002</v>
      </c>
      <c r="G56" s="1038">
        <v>20.90174931200019</v>
      </c>
      <c r="H56" s="1039">
        <v>-22.248522420680743</v>
      </c>
    </row>
    <row r="57" spans="2:8" ht="15" customHeight="1">
      <c r="B57" s="1035">
        <v>51</v>
      </c>
      <c r="C57" s="1036" t="s">
        <v>1020</v>
      </c>
      <c r="D57" s="1037">
        <v>1242.939113</v>
      </c>
      <c r="E57" s="1037">
        <v>2090.7644339999997</v>
      </c>
      <c r="F57" s="1037">
        <v>1986.121128</v>
      </c>
      <c r="G57" s="1038">
        <v>68.21133168411282</v>
      </c>
      <c r="H57" s="1039">
        <v>-5.005026118595239</v>
      </c>
    </row>
    <row r="58" spans="2:8" ht="15" customHeight="1">
      <c r="B58" s="1035">
        <v>52</v>
      </c>
      <c r="C58" s="1036" t="s">
        <v>1021</v>
      </c>
      <c r="D58" s="1037">
        <v>81.87890500000002</v>
      </c>
      <c r="E58" s="1037">
        <v>167.62580200000002</v>
      </c>
      <c r="F58" s="1037">
        <v>54.542640000000006</v>
      </c>
      <c r="G58" s="1038">
        <v>104.72403972671592</v>
      </c>
      <c r="H58" s="1039">
        <v>-67.46166798354827</v>
      </c>
    </row>
    <row r="59" spans="2:8" ht="15" customHeight="1">
      <c r="B59" s="1035">
        <v>53</v>
      </c>
      <c r="C59" s="1036" t="s">
        <v>1022</v>
      </c>
      <c r="D59" s="1037">
        <v>87.58273600000001</v>
      </c>
      <c r="E59" s="1037">
        <v>63.66000900000001</v>
      </c>
      <c r="F59" s="1037">
        <v>39.169158</v>
      </c>
      <c r="G59" s="1038">
        <v>-27.31443215018996</v>
      </c>
      <c r="H59" s="1039">
        <v>-38.47132820857754</v>
      </c>
    </row>
    <row r="60" spans="2:8" ht="15" customHeight="1">
      <c r="B60" s="1035">
        <v>54</v>
      </c>
      <c r="C60" s="1036" t="s">
        <v>947</v>
      </c>
      <c r="D60" s="1037">
        <v>477.76105000000007</v>
      </c>
      <c r="E60" s="1037">
        <v>527.056637</v>
      </c>
      <c r="F60" s="1037">
        <v>281.732038</v>
      </c>
      <c r="G60" s="1038">
        <v>10.318042251456035</v>
      </c>
      <c r="H60" s="1039">
        <v>-46.54615496284891</v>
      </c>
    </row>
    <row r="61" spans="2:8" ht="15" customHeight="1">
      <c r="B61" s="1035">
        <v>55</v>
      </c>
      <c r="C61" s="1036" t="s">
        <v>1023</v>
      </c>
      <c r="D61" s="1037">
        <v>1068.512263</v>
      </c>
      <c r="E61" s="1037">
        <v>1428.1603379999997</v>
      </c>
      <c r="F61" s="1037">
        <v>1063.787814</v>
      </c>
      <c r="G61" s="1038">
        <v>33.658769061782834</v>
      </c>
      <c r="H61" s="1039">
        <v>-25.51341850805548</v>
      </c>
    </row>
    <row r="62" spans="2:8" ht="15" customHeight="1">
      <c r="B62" s="1035">
        <v>56</v>
      </c>
      <c r="C62" s="1036" t="s">
        <v>980</v>
      </c>
      <c r="D62" s="1037">
        <v>39.277901</v>
      </c>
      <c r="E62" s="1037">
        <v>55.275857</v>
      </c>
      <c r="F62" s="1037">
        <v>38.399799</v>
      </c>
      <c r="G62" s="1038">
        <v>40.73017038257723</v>
      </c>
      <c r="H62" s="1039">
        <v>-30.53061303056775</v>
      </c>
    </row>
    <row r="63" spans="2:8" ht="15" customHeight="1">
      <c r="B63" s="1035">
        <v>57</v>
      </c>
      <c r="C63" s="1036" t="s">
        <v>981</v>
      </c>
      <c r="D63" s="1037">
        <v>2179.25187</v>
      </c>
      <c r="E63" s="1037">
        <v>2265.492992</v>
      </c>
      <c r="F63" s="1037">
        <v>1624.711552</v>
      </c>
      <c r="G63" s="1038">
        <v>3.9573728575026905</v>
      </c>
      <c r="H63" s="1039">
        <v>-28.284415015308056</v>
      </c>
    </row>
    <row r="64" spans="2:8" ht="15" customHeight="1">
      <c r="B64" s="1035">
        <v>58</v>
      </c>
      <c r="C64" s="1036" t="s">
        <v>1024</v>
      </c>
      <c r="D64" s="1037">
        <v>183.279026</v>
      </c>
      <c r="E64" s="1037">
        <v>227.98202600000002</v>
      </c>
      <c r="F64" s="1037">
        <v>162.649593</v>
      </c>
      <c r="G64" s="1038">
        <v>24.390679596911454</v>
      </c>
      <c r="H64" s="1039">
        <v>-28.656834991018115</v>
      </c>
    </row>
    <row r="65" spans="2:8" ht="15" customHeight="1">
      <c r="B65" s="1035">
        <v>59</v>
      </c>
      <c r="C65" s="1036" t="s">
        <v>1025</v>
      </c>
      <c r="D65" s="1037">
        <v>0.195101</v>
      </c>
      <c r="E65" s="1037">
        <v>0.517239</v>
      </c>
      <c r="F65" s="1037">
        <v>0.654753</v>
      </c>
      <c r="G65" s="1038">
        <v>165.1134540571294</v>
      </c>
      <c r="H65" s="1039">
        <v>26.586162296346558</v>
      </c>
    </row>
    <row r="66" spans="2:8" ht="15" customHeight="1">
      <c r="B66" s="1035">
        <v>60</v>
      </c>
      <c r="C66" s="1036" t="s">
        <v>983</v>
      </c>
      <c r="D66" s="1037">
        <v>775.5237010000001</v>
      </c>
      <c r="E66" s="1037">
        <v>1003.546099</v>
      </c>
      <c r="F66" s="1037">
        <v>505.981885</v>
      </c>
      <c r="G66" s="1038">
        <v>29.40237644651944</v>
      </c>
      <c r="H66" s="1039">
        <v>-49.58060367090322</v>
      </c>
    </row>
    <row r="67" spans="2:8" ht="15" customHeight="1">
      <c r="B67" s="1035">
        <v>61</v>
      </c>
      <c r="C67" s="1036" t="s">
        <v>1026</v>
      </c>
      <c r="D67" s="1037">
        <v>160.70125499999997</v>
      </c>
      <c r="E67" s="1037">
        <v>214.502132</v>
      </c>
      <c r="F67" s="1037">
        <v>220.310358</v>
      </c>
      <c r="G67" s="1038">
        <v>33.47881570682196</v>
      </c>
      <c r="H67" s="1039">
        <v>2.7077707553974335</v>
      </c>
    </row>
    <row r="68" spans="2:8" ht="15" customHeight="1">
      <c r="B68" s="1035">
        <v>62</v>
      </c>
      <c r="C68" s="1036" t="s">
        <v>986</v>
      </c>
      <c r="D68" s="1037">
        <v>881.5523669999999</v>
      </c>
      <c r="E68" s="1037">
        <v>885.4258669999999</v>
      </c>
      <c r="F68" s="1037">
        <v>798.4443509999999</v>
      </c>
      <c r="G68" s="1038">
        <v>0.4393953377020523</v>
      </c>
      <c r="H68" s="1039">
        <v>-9.823692670591484</v>
      </c>
    </row>
    <row r="69" spans="2:8" ht="15" customHeight="1">
      <c r="B69" s="1035">
        <v>63</v>
      </c>
      <c r="C69" s="1036" t="s">
        <v>1027</v>
      </c>
      <c r="D69" s="1037">
        <v>187.322523</v>
      </c>
      <c r="E69" s="1037">
        <v>168.87263000000002</v>
      </c>
      <c r="F69" s="1037">
        <v>126.22940900000002</v>
      </c>
      <c r="G69" s="1038">
        <v>-9.84926569668292</v>
      </c>
      <c r="H69" s="1039">
        <v>-25.251706567251304</v>
      </c>
    </row>
    <row r="70" spans="2:8" ht="15" customHeight="1">
      <c r="B70" s="1035">
        <v>64</v>
      </c>
      <c r="C70" s="1036" t="s">
        <v>1028</v>
      </c>
      <c r="D70" s="1037">
        <v>39.050506999999996</v>
      </c>
      <c r="E70" s="1037">
        <v>137.223894</v>
      </c>
      <c r="F70" s="1037">
        <v>134.137597</v>
      </c>
      <c r="G70" s="1038">
        <v>251.40105607335653</v>
      </c>
      <c r="H70" s="1039">
        <v>-2.249095919111582</v>
      </c>
    </row>
    <row r="71" spans="2:8" ht="15" customHeight="1">
      <c r="B71" s="1041"/>
      <c r="C71" s="1042" t="s">
        <v>878</v>
      </c>
      <c r="D71" s="1043">
        <v>17127.620801</v>
      </c>
      <c r="E71" s="1043">
        <v>24327.743254999994</v>
      </c>
      <c r="F71" s="1043">
        <v>20439.463269</v>
      </c>
      <c r="G71" s="1044">
        <v>42.03890649240728</v>
      </c>
      <c r="H71" s="1034">
        <v>-15.983726666470858</v>
      </c>
    </row>
    <row r="72" spans="2:8" ht="15" customHeight="1" thickBot="1">
      <c r="B72" s="1045"/>
      <c r="C72" s="1046" t="s">
        <v>879</v>
      </c>
      <c r="D72" s="1047">
        <v>77222.14218</v>
      </c>
      <c r="E72" s="1047">
        <v>83061.309172</v>
      </c>
      <c r="F72" s="1047">
        <v>74803</v>
      </c>
      <c r="G72" s="1048">
        <v>7.561753002474902</v>
      </c>
      <c r="H72" s="1049">
        <v>-9.94266812590034</v>
      </c>
    </row>
    <row r="73" ht="13.5" thickTop="1">
      <c r="B73" s="44" t="s">
        <v>881</v>
      </c>
    </row>
    <row r="75" spans="4:6" ht="12.75">
      <c r="D75" s="1050"/>
      <c r="E75" s="1050"/>
      <c r="F75" s="1050"/>
    </row>
    <row r="77" ht="12.75">
      <c r="D77" s="1051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K24" sqref="K24"/>
    </sheetView>
  </sheetViews>
  <sheetFormatPr defaultColWidth="9.140625" defaultRowHeight="15"/>
  <cols>
    <col min="2" max="2" width="27.28125" style="0" customWidth="1"/>
    <col min="5" max="5" width="10.8515625" style="0" customWidth="1"/>
    <col min="6" max="7" width="9.28125" style="0" bestFit="1" customWidth="1"/>
    <col min="8" max="8" width="10.8515625" style="0" customWidth="1"/>
  </cols>
  <sheetData>
    <row r="1" spans="2:8" ht="15">
      <c r="B1" s="1717" t="s">
        <v>1029</v>
      </c>
      <c r="C1" s="1717"/>
      <c r="D1" s="1717"/>
      <c r="E1" s="1717"/>
      <c r="F1" s="1717"/>
      <c r="G1" s="1717"/>
      <c r="H1" s="1717"/>
    </row>
    <row r="2" spans="2:8" ht="15">
      <c r="B2" s="1738" t="s">
        <v>1030</v>
      </c>
      <c r="C2" s="1738"/>
      <c r="D2" s="1738"/>
      <c r="E2" s="1738"/>
      <c r="F2" s="1738"/>
      <c r="G2" s="1738"/>
      <c r="H2" s="1738"/>
    </row>
    <row r="3" spans="2:8" ht="15">
      <c r="B3" s="1739" t="s">
        <v>601</v>
      </c>
      <c r="C3" s="1739"/>
      <c r="D3" s="1739"/>
      <c r="E3" s="1739"/>
      <c r="F3" s="1739"/>
      <c r="G3" s="1739"/>
      <c r="H3" s="1739"/>
    </row>
    <row r="4" spans="2:8" ht="15.75" thickBot="1">
      <c r="B4" s="1740" t="s">
        <v>1031</v>
      </c>
      <c r="C4" s="1740"/>
      <c r="D4" s="1740"/>
      <c r="E4" s="1740"/>
      <c r="F4" s="1740"/>
      <c r="G4" s="1740"/>
      <c r="H4" s="1740"/>
    </row>
    <row r="5" spans="2:8" ht="15.75" customHeight="1" thickTop="1">
      <c r="B5" s="1741" t="s">
        <v>1032</v>
      </c>
      <c r="C5" s="1743" t="s">
        <v>1033</v>
      </c>
      <c r="D5" s="1744"/>
      <c r="E5" s="1745" t="s">
        <v>1034</v>
      </c>
      <c r="F5" s="1743" t="s">
        <v>1035</v>
      </c>
      <c r="G5" s="1744"/>
      <c r="H5" s="1747" t="s">
        <v>1034</v>
      </c>
    </row>
    <row r="6" spans="2:8" ht="15" customHeight="1">
      <c r="B6" s="1742"/>
      <c r="C6" s="1052" t="s">
        <v>55</v>
      </c>
      <c r="D6" s="1053" t="s">
        <v>56</v>
      </c>
      <c r="E6" s="1746"/>
      <c r="F6" s="1053" t="s">
        <v>55</v>
      </c>
      <c r="G6" s="1052" t="s">
        <v>56</v>
      </c>
      <c r="H6" s="1748"/>
    </row>
    <row r="7" spans="2:8" ht="15">
      <c r="B7" s="1054" t="s">
        <v>1036</v>
      </c>
      <c r="C7" s="1055">
        <v>8658.842257</v>
      </c>
      <c r="D7" s="1055">
        <v>2555.737030999999</v>
      </c>
      <c r="E7" s="1056">
        <v>-70.48407910498791</v>
      </c>
      <c r="F7" s="1055">
        <v>158709.05052599998</v>
      </c>
      <c r="G7" s="1055">
        <v>43878.645928</v>
      </c>
      <c r="H7" s="1057">
        <v>-72.35277649095902</v>
      </c>
    </row>
    <row r="8" spans="2:8" ht="15">
      <c r="B8" s="1054" t="s">
        <v>1037</v>
      </c>
      <c r="C8" s="1055">
        <v>1455.038599</v>
      </c>
      <c r="D8" s="1055">
        <v>1233.610702</v>
      </c>
      <c r="E8" s="1058">
        <v>-15.218008453671274</v>
      </c>
      <c r="F8" s="1055">
        <v>41624.210348</v>
      </c>
      <c r="G8" s="1055">
        <v>39104.601068</v>
      </c>
      <c r="H8" s="1059">
        <v>-6.053230220909313</v>
      </c>
    </row>
    <row r="9" spans="2:8" ht="15">
      <c r="B9" s="1054" t="s">
        <v>1038</v>
      </c>
      <c r="C9" s="1055">
        <v>3110.0357570000006</v>
      </c>
      <c r="D9" s="1055">
        <v>2032.7681670000002</v>
      </c>
      <c r="E9" s="1058">
        <v>-34.63843100759564</v>
      </c>
      <c r="F9" s="1055">
        <v>48332.249255999996</v>
      </c>
      <c r="G9" s="1055">
        <v>61004.70563000001</v>
      </c>
      <c r="H9" s="1059">
        <v>26.2194633377772</v>
      </c>
    </row>
    <row r="10" spans="2:8" ht="15">
      <c r="B10" s="1054" t="s">
        <v>1039</v>
      </c>
      <c r="C10" s="1055">
        <v>12811.084009</v>
      </c>
      <c r="D10" s="1055">
        <v>10418.359333999999</v>
      </c>
      <c r="E10" s="1058">
        <v>-18.676988405657724</v>
      </c>
      <c r="F10" s="1055">
        <v>48871.960734</v>
      </c>
      <c r="G10" s="1055">
        <v>48327.869672999994</v>
      </c>
      <c r="H10" s="1059">
        <v>-1.1132990222376833</v>
      </c>
    </row>
    <row r="11" spans="2:8" ht="15">
      <c r="B11" s="1054" t="s">
        <v>1040</v>
      </c>
      <c r="C11" s="1055">
        <v>10499.986407</v>
      </c>
      <c r="D11" s="1055">
        <v>11463.657069</v>
      </c>
      <c r="E11" s="1058">
        <v>9.17782770992497</v>
      </c>
      <c r="F11" s="1055">
        <v>41827.371645</v>
      </c>
      <c r="G11" s="1055">
        <v>49790.089030999996</v>
      </c>
      <c r="H11" s="1059">
        <v>19.037097175461298</v>
      </c>
    </row>
    <row r="12" spans="2:8" ht="15">
      <c r="B12" s="1054" t="s">
        <v>1041</v>
      </c>
      <c r="C12" s="1055">
        <v>978.331523</v>
      </c>
      <c r="D12" s="1055">
        <v>660.852228</v>
      </c>
      <c r="E12" s="1058">
        <v>-32.45109531240158</v>
      </c>
      <c r="F12" s="1055">
        <v>11683.677752000001</v>
      </c>
      <c r="G12" s="1055">
        <v>11564.332878</v>
      </c>
      <c r="H12" s="1059">
        <v>-1.0214666694275536</v>
      </c>
    </row>
    <row r="13" spans="2:8" ht="15">
      <c r="B13" s="1054" t="s">
        <v>1042</v>
      </c>
      <c r="C13" s="1055">
        <v>4257.901583000001</v>
      </c>
      <c r="D13" s="1055">
        <v>2844.841389</v>
      </c>
      <c r="E13" s="1058">
        <v>-33.186774434659355</v>
      </c>
      <c r="F13" s="1055">
        <v>9784.301911</v>
      </c>
      <c r="G13" s="1055">
        <v>13706.139834999998</v>
      </c>
      <c r="H13" s="1059">
        <v>40.08296104999448</v>
      </c>
    </row>
    <row r="14" spans="2:8" ht="15">
      <c r="B14" s="1054" t="s">
        <v>1043</v>
      </c>
      <c r="C14" s="1055">
        <v>200.761122</v>
      </c>
      <c r="D14" s="1055">
        <v>158.747391</v>
      </c>
      <c r="E14" s="1060">
        <v>-20.927224644620196</v>
      </c>
      <c r="F14" s="1055">
        <v>2848.703428</v>
      </c>
      <c r="G14" s="1055">
        <v>3972.4182769999998</v>
      </c>
      <c r="H14" s="1061">
        <v>39.44653690359513</v>
      </c>
    </row>
    <row r="15" spans="2:8" ht="15">
      <c r="B15" s="1054" t="s">
        <v>1044</v>
      </c>
      <c r="C15" s="1055">
        <v>318.46042</v>
      </c>
      <c r="D15" s="1055">
        <v>223.16872</v>
      </c>
      <c r="E15" s="1060">
        <v>-29.922619583306457</v>
      </c>
      <c r="F15" s="1055">
        <v>2592.2046680000003</v>
      </c>
      <c r="G15" s="1055">
        <v>6100.81004</v>
      </c>
      <c r="H15" s="1061">
        <v>135.35217397425038</v>
      </c>
    </row>
    <row r="16" spans="2:8" ht="15">
      <c r="B16" s="1054" t="s">
        <v>1045</v>
      </c>
      <c r="C16" s="1055">
        <v>0.819735</v>
      </c>
      <c r="D16" s="1055">
        <v>0.45718</v>
      </c>
      <c r="E16" s="1060">
        <v>-44.22831768803333</v>
      </c>
      <c r="F16" s="1055">
        <v>429.692406</v>
      </c>
      <c r="G16" s="1055">
        <v>342.592024</v>
      </c>
      <c r="H16" s="1061">
        <v>-20.270402917011296</v>
      </c>
    </row>
    <row r="17" spans="2:8" ht="15">
      <c r="B17" s="1054" t="s">
        <v>1046</v>
      </c>
      <c r="C17" s="1055">
        <v>1099.676082</v>
      </c>
      <c r="D17" s="1055">
        <v>0</v>
      </c>
      <c r="E17" s="1062">
        <v>-100</v>
      </c>
      <c r="F17" s="1055">
        <v>7298.67524</v>
      </c>
      <c r="G17" s="1055">
        <v>0</v>
      </c>
      <c r="H17" s="1063">
        <v>-100</v>
      </c>
    </row>
    <row r="18" spans="2:8" ht="15.75" thickBot="1">
      <c r="B18" s="1064" t="s">
        <v>405</v>
      </c>
      <c r="C18" s="1065">
        <v>43391</v>
      </c>
      <c r="D18" s="1065">
        <v>31592.199211000006</v>
      </c>
      <c r="E18" s="1066">
        <v>-27.191710906526268</v>
      </c>
      <c r="F18" s="1065">
        <v>374002.1</v>
      </c>
      <c r="G18" s="1065">
        <v>277792.204384</v>
      </c>
      <c r="H18" s="1067">
        <v>-25.72446588339494</v>
      </c>
    </row>
    <row r="19" spans="2:8" ht="16.5" thickTop="1">
      <c r="B19" s="1068"/>
      <c r="C19" s="1069"/>
      <c r="D19" s="1069"/>
      <c r="E19" s="1069"/>
      <c r="F19" s="1070"/>
      <c r="G19" s="1070"/>
      <c r="H19" s="1071"/>
    </row>
    <row r="22" spans="3:9" ht="15">
      <c r="C22" s="1072"/>
      <c r="D22" s="1072"/>
      <c r="F22" s="1072"/>
      <c r="G22" s="1072"/>
      <c r="I22" s="1072"/>
    </row>
    <row r="23" spans="3:9" ht="15">
      <c r="C23" s="1073"/>
      <c r="D23" s="1073"/>
      <c r="F23" s="1072"/>
      <c r="G23" s="1073"/>
      <c r="I23" s="1072"/>
    </row>
    <row r="24" spans="6:9" ht="15">
      <c r="F24" s="1072"/>
      <c r="I24" s="1072"/>
    </row>
    <row r="25" spans="6:9" ht="15">
      <c r="F25" s="1072"/>
      <c r="I25" s="1072"/>
    </row>
    <row r="26" spans="6:9" ht="15">
      <c r="F26" s="1072"/>
      <c r="I26" s="1072"/>
    </row>
    <row r="27" spans="6:9" ht="15">
      <c r="F27" s="1072"/>
      <c r="I27" s="1072"/>
    </row>
    <row r="28" spans="6:9" ht="15">
      <c r="F28" s="1072"/>
      <c r="I28" s="1072"/>
    </row>
    <row r="29" spans="6:9" ht="15">
      <c r="F29" s="1072"/>
      <c r="I29" s="1072"/>
    </row>
    <row r="30" spans="6:9" ht="15">
      <c r="F30" s="1072"/>
      <c r="I30" s="1072"/>
    </row>
    <row r="31" spans="6:9" ht="15">
      <c r="F31" s="1072"/>
      <c r="I31" s="1072"/>
    </row>
    <row r="32" spans="6:9" ht="15">
      <c r="F32" s="1072"/>
      <c r="I32" s="1072"/>
    </row>
    <row r="33" spans="6:9" ht="15">
      <c r="F33" s="1072"/>
      <c r="I33" s="1072"/>
    </row>
  </sheetData>
  <sheetProtection/>
  <mergeCells count="9">
    <mergeCell ref="B1:H1"/>
    <mergeCell ref="B2:H2"/>
    <mergeCell ref="B3:H3"/>
    <mergeCell ref="B4:H4"/>
    <mergeCell ref="B5:B6"/>
    <mergeCell ref="C5:D5"/>
    <mergeCell ref="E5:E6"/>
    <mergeCell ref="F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K24" sqref="K24"/>
    </sheetView>
  </sheetViews>
  <sheetFormatPr defaultColWidth="9.140625" defaultRowHeight="21" customHeight="1"/>
  <cols>
    <col min="1" max="11" width="12.7109375" style="1074" customWidth="1"/>
    <col min="12" max="16384" width="9.140625" style="1074" customWidth="1"/>
  </cols>
  <sheetData>
    <row r="1" spans="1:11" ht="12.75">
      <c r="A1" s="1749" t="s">
        <v>1047</v>
      </c>
      <c r="B1" s="1749"/>
      <c r="C1" s="1749"/>
      <c r="D1" s="1749"/>
      <c r="E1" s="1749"/>
      <c r="F1" s="1749"/>
      <c r="G1" s="1749"/>
      <c r="H1" s="1749"/>
      <c r="I1" s="1749"/>
      <c r="J1" s="1749"/>
      <c r="K1" s="1749"/>
    </row>
    <row r="2" spans="1:11" ht="15.75">
      <c r="A2" s="1750" t="s">
        <v>1048</v>
      </c>
      <c r="B2" s="1750"/>
      <c r="C2" s="1750"/>
      <c r="D2" s="1750"/>
      <c r="E2" s="1750"/>
      <c r="F2" s="1750"/>
      <c r="G2" s="1750"/>
      <c r="H2" s="1750"/>
      <c r="I2" s="1750"/>
      <c r="J2" s="1750"/>
      <c r="K2" s="1750"/>
    </row>
    <row r="3" spans="1:11" ht="15.75" customHeight="1" thickBot="1">
      <c r="A3" s="1751" t="s">
        <v>74</v>
      </c>
      <c r="B3" s="1751"/>
      <c r="C3" s="1751"/>
      <c r="D3" s="1751"/>
      <c r="E3" s="1751"/>
      <c r="F3" s="1751"/>
      <c r="G3" s="1751"/>
      <c r="H3" s="1751"/>
      <c r="I3" s="1751"/>
      <c r="J3" s="1751"/>
      <c r="K3" s="1751"/>
    </row>
    <row r="4" spans="1:11" ht="21" customHeight="1" thickTop="1">
      <c r="A4" s="1075" t="s">
        <v>1049</v>
      </c>
      <c r="B4" s="1076" t="s">
        <v>593</v>
      </c>
      <c r="C4" s="1076" t="s">
        <v>592</v>
      </c>
      <c r="D4" s="1076" t="s">
        <v>591</v>
      </c>
      <c r="E4" s="1076" t="s">
        <v>590</v>
      </c>
      <c r="F4" s="1077" t="s">
        <v>589</v>
      </c>
      <c r="G4" s="1077" t="s">
        <v>585</v>
      </c>
      <c r="H4" s="1077" t="s">
        <v>586</v>
      </c>
      <c r="I4" s="1078" t="s">
        <v>54</v>
      </c>
      <c r="J4" s="1078" t="s">
        <v>758</v>
      </c>
      <c r="K4" s="1079" t="s">
        <v>99</v>
      </c>
    </row>
    <row r="5" spans="1:11" ht="21" customHeight="1">
      <c r="A5" s="1080" t="s">
        <v>193</v>
      </c>
      <c r="B5" s="1081">
        <v>957.5</v>
      </c>
      <c r="C5" s="1081">
        <v>2133.8</v>
      </c>
      <c r="D5" s="1081">
        <v>3417.43</v>
      </c>
      <c r="E5" s="1081">
        <v>3939.5</v>
      </c>
      <c r="F5" s="1081">
        <v>2628.646</v>
      </c>
      <c r="G5" s="1081">
        <v>3023.9850000000006</v>
      </c>
      <c r="H5" s="1081">
        <v>3350.8</v>
      </c>
      <c r="I5" s="1082">
        <v>5513.375582999998</v>
      </c>
      <c r="J5" s="1081">
        <v>6551.1245</v>
      </c>
      <c r="K5" s="1083">
        <v>9220.529767999999</v>
      </c>
    </row>
    <row r="6" spans="1:11" ht="21" customHeight="1">
      <c r="A6" s="1080" t="s">
        <v>194</v>
      </c>
      <c r="B6" s="1081">
        <v>1207.954</v>
      </c>
      <c r="C6" s="1081">
        <v>1655.209</v>
      </c>
      <c r="D6" s="1081">
        <v>2820.1</v>
      </c>
      <c r="E6" s="1081">
        <v>4235.2</v>
      </c>
      <c r="F6" s="1081">
        <v>4914.036</v>
      </c>
      <c r="G6" s="1081">
        <v>5135.26</v>
      </c>
      <c r="H6" s="1081">
        <v>3193.1</v>
      </c>
      <c r="I6" s="1082">
        <v>6800.915908000001</v>
      </c>
      <c r="J6" s="1082">
        <v>6873.778996</v>
      </c>
      <c r="K6" s="1083">
        <v>2674.870955</v>
      </c>
    </row>
    <row r="7" spans="1:11" ht="21" customHeight="1">
      <c r="A7" s="1080" t="s">
        <v>195</v>
      </c>
      <c r="B7" s="1081">
        <v>865.719</v>
      </c>
      <c r="C7" s="1081">
        <v>2411.6</v>
      </c>
      <c r="D7" s="1081">
        <v>1543.517</v>
      </c>
      <c r="E7" s="1081">
        <v>4145.5</v>
      </c>
      <c r="F7" s="1081">
        <v>4589.347</v>
      </c>
      <c r="G7" s="1081">
        <v>3823.28</v>
      </c>
      <c r="H7" s="1081">
        <v>2878.583504</v>
      </c>
      <c r="I7" s="1082">
        <v>5499.626733</v>
      </c>
      <c r="J7" s="1082">
        <v>4687.56</v>
      </c>
      <c r="K7" s="1083">
        <v>1943.288387</v>
      </c>
    </row>
    <row r="8" spans="1:11" ht="21" customHeight="1">
      <c r="A8" s="1080" t="s">
        <v>196</v>
      </c>
      <c r="B8" s="1081">
        <v>1188.259</v>
      </c>
      <c r="C8" s="1081">
        <v>2065.7</v>
      </c>
      <c r="D8" s="1081">
        <v>1571.367</v>
      </c>
      <c r="E8" s="1081">
        <v>3894.8</v>
      </c>
      <c r="F8" s="1081">
        <v>2064.913</v>
      </c>
      <c r="G8" s="1081">
        <v>3673.03</v>
      </c>
      <c r="H8" s="1081">
        <v>4227.3</v>
      </c>
      <c r="I8" s="1082">
        <v>4878.920368</v>
      </c>
      <c r="J8" s="1082">
        <v>6661.43</v>
      </c>
      <c r="K8" s="1083">
        <v>1729.7318549999995</v>
      </c>
    </row>
    <row r="9" spans="1:11" ht="21" customHeight="1">
      <c r="A9" s="1080" t="s">
        <v>197</v>
      </c>
      <c r="B9" s="1081">
        <v>1661.361</v>
      </c>
      <c r="C9" s="1081">
        <v>2859.9</v>
      </c>
      <c r="D9" s="1081">
        <v>2301.56</v>
      </c>
      <c r="E9" s="1081">
        <v>4767.4</v>
      </c>
      <c r="F9" s="1081">
        <v>3784.984</v>
      </c>
      <c r="G9" s="1081">
        <v>5468.766</v>
      </c>
      <c r="H9" s="1081">
        <v>3117</v>
      </c>
      <c r="I9" s="1082">
        <v>6215.803716</v>
      </c>
      <c r="J9" s="1082">
        <v>6053</v>
      </c>
      <c r="K9" s="1083">
        <v>6048.755077999999</v>
      </c>
    </row>
    <row r="10" spans="1:11" ht="21" customHeight="1">
      <c r="A10" s="1080" t="s">
        <v>198</v>
      </c>
      <c r="B10" s="1081">
        <v>1643.985</v>
      </c>
      <c r="C10" s="1081">
        <v>3805.5</v>
      </c>
      <c r="D10" s="1081">
        <v>2016.824</v>
      </c>
      <c r="E10" s="1081">
        <v>4917.8</v>
      </c>
      <c r="F10" s="1081">
        <v>4026.84</v>
      </c>
      <c r="G10" s="1081">
        <v>5113.109</v>
      </c>
      <c r="H10" s="1081">
        <v>3147.629993000001</v>
      </c>
      <c r="I10" s="1082">
        <v>7250.6900829999995</v>
      </c>
      <c r="J10" s="1082">
        <v>6521.12</v>
      </c>
      <c r="K10" s="1083">
        <v>5194.902522</v>
      </c>
    </row>
    <row r="11" spans="1:11" ht="21" customHeight="1">
      <c r="A11" s="1080" t="s">
        <v>199</v>
      </c>
      <c r="B11" s="1081">
        <v>716.981</v>
      </c>
      <c r="C11" s="1081">
        <v>2962.1</v>
      </c>
      <c r="D11" s="1081">
        <v>2007.5</v>
      </c>
      <c r="E11" s="1081">
        <v>5107.5</v>
      </c>
      <c r="F11" s="1081">
        <v>5404.078</v>
      </c>
      <c r="G11" s="1081">
        <v>5923.4</v>
      </c>
      <c r="H11" s="1081">
        <v>3693.200732</v>
      </c>
      <c r="I11" s="1084">
        <v>7103.718668</v>
      </c>
      <c r="J11" s="1084">
        <v>5399.75</v>
      </c>
      <c r="K11" s="1085"/>
    </row>
    <row r="12" spans="1:11" ht="21" customHeight="1">
      <c r="A12" s="1080" t="s">
        <v>200</v>
      </c>
      <c r="B12" s="1081">
        <v>1428.479</v>
      </c>
      <c r="C12" s="1081">
        <v>1963.1</v>
      </c>
      <c r="D12" s="1081">
        <v>2480.095</v>
      </c>
      <c r="E12" s="1081">
        <v>3755.8</v>
      </c>
      <c r="F12" s="1081">
        <v>4548.177</v>
      </c>
      <c r="G12" s="1081">
        <v>5524.553</v>
      </c>
      <c r="H12" s="1081">
        <v>2894.6</v>
      </c>
      <c r="I12" s="1084">
        <v>6370.281666999998</v>
      </c>
      <c r="J12" s="1084">
        <v>7039.43</v>
      </c>
      <c r="K12" s="1085"/>
    </row>
    <row r="13" spans="1:11" ht="21" customHeight="1">
      <c r="A13" s="1080" t="s">
        <v>201</v>
      </c>
      <c r="B13" s="1081">
        <v>2052.853</v>
      </c>
      <c r="C13" s="1081">
        <v>3442.1</v>
      </c>
      <c r="D13" s="1081">
        <v>3768.18</v>
      </c>
      <c r="E13" s="1081">
        <v>4382.1</v>
      </c>
      <c r="F13" s="1081">
        <v>4505.977</v>
      </c>
      <c r="G13" s="1081">
        <v>4638.701</v>
      </c>
      <c r="H13" s="1081">
        <v>3614.076429</v>
      </c>
      <c r="I13" s="1084">
        <v>7574.0239679999995</v>
      </c>
      <c r="J13" s="1084">
        <v>6503.97</v>
      </c>
      <c r="K13" s="1085"/>
    </row>
    <row r="14" spans="1:11" ht="21" customHeight="1">
      <c r="A14" s="1080" t="s">
        <v>202</v>
      </c>
      <c r="B14" s="1081">
        <v>2714.843</v>
      </c>
      <c r="C14" s="1081">
        <v>3420.2</v>
      </c>
      <c r="D14" s="1081">
        <v>3495.035</v>
      </c>
      <c r="E14" s="1081">
        <v>3427.2</v>
      </c>
      <c r="F14" s="1081">
        <v>3263.921</v>
      </c>
      <c r="G14" s="1081">
        <v>5139.568</v>
      </c>
      <c r="H14" s="1081">
        <v>3358.239235000001</v>
      </c>
      <c r="I14" s="1084">
        <v>5302.327289999998</v>
      </c>
      <c r="J14" s="1084">
        <v>4403.9783418</v>
      </c>
      <c r="K14" s="1085"/>
    </row>
    <row r="15" spans="1:11" ht="21" customHeight="1">
      <c r="A15" s="1080" t="s">
        <v>203</v>
      </c>
      <c r="B15" s="1081">
        <v>1711.2</v>
      </c>
      <c r="C15" s="1081">
        <v>2205.73</v>
      </c>
      <c r="D15" s="1081">
        <v>3452.1</v>
      </c>
      <c r="E15" s="1081">
        <v>3016.2</v>
      </c>
      <c r="F15" s="1081">
        <v>4066.715</v>
      </c>
      <c r="G15" s="1081">
        <v>5497.373</v>
      </c>
      <c r="H15" s="1081">
        <v>3799.3208210000007</v>
      </c>
      <c r="I15" s="1084">
        <v>5892.200164999999</v>
      </c>
      <c r="J15" s="1084">
        <v>7150.519439000001</v>
      </c>
      <c r="K15" s="1085"/>
    </row>
    <row r="16" spans="1:11" ht="21" customHeight="1">
      <c r="A16" s="1080" t="s">
        <v>204</v>
      </c>
      <c r="B16" s="1081">
        <v>1571.796</v>
      </c>
      <c r="C16" s="1081">
        <v>3091.435</v>
      </c>
      <c r="D16" s="1081">
        <v>4253.095</v>
      </c>
      <c r="E16" s="1081">
        <v>2113.92</v>
      </c>
      <c r="F16" s="1086">
        <v>3970.419</v>
      </c>
      <c r="G16" s="1086">
        <v>7717.93</v>
      </c>
      <c r="H16" s="1081">
        <v>4485.520859</v>
      </c>
      <c r="I16" s="1084">
        <v>6628.0436819999995</v>
      </c>
      <c r="J16" s="1084">
        <v>10623.366396</v>
      </c>
      <c r="K16" s="1085"/>
    </row>
    <row r="17" spans="1:11" ht="21" customHeight="1" thickBot="1">
      <c r="A17" s="1087" t="s">
        <v>405</v>
      </c>
      <c r="B17" s="1088">
        <v>17720.93</v>
      </c>
      <c r="C17" s="1088">
        <v>32016.374</v>
      </c>
      <c r="D17" s="1088">
        <v>33126.803</v>
      </c>
      <c r="E17" s="1088">
        <v>47702.92</v>
      </c>
      <c r="F17" s="1088">
        <v>47768.05300000001</v>
      </c>
      <c r="G17" s="1088">
        <v>60678.955</v>
      </c>
      <c r="H17" s="1088">
        <v>41759.371573</v>
      </c>
      <c r="I17" s="1089">
        <v>75029.92783100001</v>
      </c>
      <c r="J17" s="1089">
        <f>SUM(J5:J16)</f>
        <v>78469.0276728</v>
      </c>
      <c r="K17" s="1090">
        <f>SUM(K5:K16)</f>
        <v>26812.078565</v>
      </c>
    </row>
    <row r="18" spans="1:9" ht="21" customHeight="1" thickTop="1">
      <c r="A18" s="1091" t="s">
        <v>1050</v>
      </c>
      <c r="B18" s="1091"/>
      <c r="C18" s="1091"/>
      <c r="D18" s="1092"/>
      <c r="E18" s="1091"/>
      <c r="F18" s="1091"/>
      <c r="G18" s="1092"/>
      <c r="H18" s="1093"/>
      <c r="I18" s="1093"/>
    </row>
    <row r="19" spans="1:9" ht="21" customHeight="1">
      <c r="A19" s="1091" t="s">
        <v>881</v>
      </c>
      <c r="B19" s="1091"/>
      <c r="C19" s="1091"/>
      <c r="D19" s="1092"/>
      <c r="E19" s="1091"/>
      <c r="F19" s="1091"/>
      <c r="G19" s="1094"/>
      <c r="H19" s="1093"/>
      <c r="I19" s="1095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9.57421875" style="1096" bestFit="1" customWidth="1"/>
    <col min="2" max="2" width="10.8515625" style="1096" hidden="1" customWidth="1"/>
    <col min="3" max="3" width="11.00390625" style="1096" hidden="1" customWidth="1"/>
    <col min="4" max="4" width="9.7109375" style="1096" customWidth="1"/>
    <col min="5" max="5" width="12.7109375" style="1096" customWidth="1"/>
    <col min="6" max="6" width="10.140625" style="1096" customWidth="1"/>
    <col min="7" max="7" width="12.7109375" style="1096" customWidth="1"/>
    <col min="8" max="9" width="0" style="1096" hidden="1" customWidth="1"/>
    <col min="10" max="10" width="9.140625" style="1096" customWidth="1"/>
    <col min="11" max="11" width="9.8515625" style="1096" customWidth="1"/>
    <col min="12" max="12" width="9.140625" style="1096" customWidth="1"/>
    <col min="13" max="13" width="9.7109375" style="1096" customWidth="1"/>
    <col min="14" max="15" width="0" style="1096" hidden="1" customWidth="1"/>
    <col min="16" max="16" width="9.140625" style="1096" customWidth="1"/>
    <col min="17" max="17" width="10.7109375" style="1096" customWidth="1"/>
    <col min="18" max="16384" width="9.140625" style="1096" customWidth="1"/>
  </cols>
  <sheetData>
    <row r="1" spans="1:19" ht="12.75">
      <c r="A1" s="1717" t="s">
        <v>1051</v>
      </c>
      <c r="B1" s="1717"/>
      <c r="C1" s="1717"/>
      <c r="D1" s="1717"/>
      <c r="E1" s="1717"/>
      <c r="F1" s="1717"/>
      <c r="G1" s="1717"/>
      <c r="H1" s="1717"/>
      <c r="I1" s="1717"/>
      <c r="J1" s="1717"/>
      <c r="K1" s="1717"/>
      <c r="L1" s="1717"/>
      <c r="M1" s="1717"/>
      <c r="N1" s="1717"/>
      <c r="O1" s="1717"/>
      <c r="P1" s="1717"/>
      <c r="Q1" s="1717"/>
      <c r="R1" s="1717"/>
      <c r="S1" s="1717"/>
    </row>
    <row r="2" spans="1:19" ht="15.75">
      <c r="A2" s="1760" t="s">
        <v>1284</v>
      </c>
      <c r="B2" s="1760"/>
      <c r="C2" s="1760"/>
      <c r="D2" s="1760"/>
      <c r="E2" s="1760"/>
      <c r="F2" s="1760"/>
      <c r="G2" s="1760"/>
      <c r="H2" s="1760"/>
      <c r="I2" s="1760"/>
      <c r="J2" s="1760"/>
      <c r="K2" s="1760"/>
      <c r="L2" s="1760"/>
      <c r="M2" s="1760"/>
      <c r="N2" s="1760"/>
      <c r="O2" s="1760"/>
      <c r="P2" s="1760"/>
      <c r="Q2" s="1760"/>
      <c r="R2" s="1760"/>
      <c r="S2" s="1760"/>
    </row>
    <row r="3" spans="1:19" ht="16.5" thickBot="1">
      <c r="A3" s="1759" t="s">
        <v>1052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759"/>
      <c r="R3" s="1759"/>
      <c r="S3" s="1759"/>
    </row>
    <row r="4" spans="1:19" ht="16.5" thickTop="1">
      <c r="A4" s="1752" t="s">
        <v>19</v>
      </c>
      <c r="B4" s="1753"/>
      <c r="C4" s="1753"/>
      <c r="D4" s="1753"/>
      <c r="E4" s="1753"/>
      <c r="F4" s="1753"/>
      <c r="G4" s="1754"/>
      <c r="H4" s="1752" t="s">
        <v>1055</v>
      </c>
      <c r="I4" s="1753"/>
      <c r="J4" s="1753"/>
      <c r="K4" s="1753"/>
      <c r="L4" s="1753"/>
      <c r="M4" s="1754"/>
      <c r="N4" s="1752" t="s">
        <v>1058</v>
      </c>
      <c r="O4" s="1753"/>
      <c r="P4" s="1753"/>
      <c r="Q4" s="1753"/>
      <c r="R4" s="1753"/>
      <c r="S4" s="1754"/>
    </row>
    <row r="5" spans="1:19" ht="13.5" thickBot="1">
      <c r="A5" s="1589"/>
      <c r="B5" s="1587"/>
      <c r="C5" s="1587"/>
      <c r="D5" s="1587"/>
      <c r="E5" s="1587"/>
      <c r="F5" s="1587"/>
      <c r="G5" s="1586"/>
      <c r="H5" s="1588"/>
      <c r="I5" s="1587"/>
      <c r="J5" s="1587"/>
      <c r="K5" s="1587"/>
      <c r="L5" s="1587"/>
      <c r="M5" s="1586"/>
      <c r="N5" s="831"/>
      <c r="O5" s="919"/>
      <c r="P5" s="919"/>
      <c r="Q5" s="919"/>
      <c r="R5" s="1587"/>
      <c r="S5" s="1586"/>
    </row>
    <row r="6" spans="1:19" ht="13.5" thickTop="1">
      <c r="A6" s="1761" t="s">
        <v>787</v>
      </c>
      <c r="B6" s="1756" t="s">
        <v>54</v>
      </c>
      <c r="C6" s="1756"/>
      <c r="D6" s="1756" t="s">
        <v>55</v>
      </c>
      <c r="E6" s="1756"/>
      <c r="F6" s="1757" t="s">
        <v>56</v>
      </c>
      <c r="G6" s="1758"/>
      <c r="H6" s="1755" t="s">
        <v>54</v>
      </c>
      <c r="I6" s="1756"/>
      <c r="J6" s="1756" t="s">
        <v>55</v>
      </c>
      <c r="K6" s="1756"/>
      <c r="L6" s="1757" t="s">
        <v>56</v>
      </c>
      <c r="M6" s="1758"/>
      <c r="N6" s="1755" t="s">
        <v>54</v>
      </c>
      <c r="O6" s="1756"/>
      <c r="P6" s="1756" t="s">
        <v>55</v>
      </c>
      <c r="Q6" s="1756"/>
      <c r="R6" s="1757" t="s">
        <v>56</v>
      </c>
      <c r="S6" s="1758"/>
    </row>
    <row r="7" spans="1:19" ht="38.25">
      <c r="A7" s="1762"/>
      <c r="B7" s="1584" t="s">
        <v>191</v>
      </c>
      <c r="C7" s="1584" t="s">
        <v>149</v>
      </c>
      <c r="D7" s="1584" t="s">
        <v>191</v>
      </c>
      <c r="E7" s="1584" t="s">
        <v>149</v>
      </c>
      <c r="F7" s="1583" t="s">
        <v>191</v>
      </c>
      <c r="G7" s="1582" t="s">
        <v>1053</v>
      </c>
      <c r="H7" s="1585" t="s">
        <v>191</v>
      </c>
      <c r="I7" s="1584" t="s">
        <v>149</v>
      </c>
      <c r="J7" s="1584" t="s">
        <v>191</v>
      </c>
      <c r="K7" s="1584" t="s">
        <v>149</v>
      </c>
      <c r="L7" s="1583" t="s">
        <v>191</v>
      </c>
      <c r="M7" s="1582" t="s">
        <v>1056</v>
      </c>
      <c r="N7" s="1581" t="s">
        <v>191</v>
      </c>
      <c r="O7" s="1105" t="s">
        <v>149</v>
      </c>
      <c r="P7" s="1105" t="s">
        <v>191</v>
      </c>
      <c r="Q7" s="1105" t="s">
        <v>149</v>
      </c>
      <c r="R7" s="1106" t="s">
        <v>191</v>
      </c>
      <c r="S7" s="1107" t="s">
        <v>192</v>
      </c>
    </row>
    <row r="8" spans="1:19" ht="18" customHeight="1">
      <c r="A8" s="1580" t="s">
        <v>793</v>
      </c>
      <c r="B8" s="1097">
        <v>112.68935709970962</v>
      </c>
      <c r="C8" s="1097">
        <v>17.519220694849636</v>
      </c>
      <c r="D8" s="1097">
        <v>120.00897205061004</v>
      </c>
      <c r="E8" s="1097">
        <v>6.495391525238617</v>
      </c>
      <c r="F8" s="1098">
        <v>133.69</v>
      </c>
      <c r="G8" s="1099">
        <v>11.4</v>
      </c>
      <c r="H8" s="1579">
        <v>102.86640075318743</v>
      </c>
      <c r="I8" s="1097">
        <v>4.112460047036208</v>
      </c>
      <c r="J8" s="1097">
        <v>112.18683074574837</v>
      </c>
      <c r="K8" s="1097">
        <v>9.060713628859162</v>
      </c>
      <c r="L8" s="1098">
        <v>102.6</v>
      </c>
      <c r="M8" s="1099">
        <v>-8.5</v>
      </c>
      <c r="N8" s="1579">
        <v>109.54923694675671</v>
      </c>
      <c r="O8" s="1097">
        <v>12.877191300403894</v>
      </c>
      <c r="P8" s="1097">
        <v>106.97242381558061</v>
      </c>
      <c r="Q8" s="1097">
        <v>-2.3521963301565307</v>
      </c>
      <c r="R8" s="1098">
        <v>130.32</v>
      </c>
      <c r="S8" s="1099">
        <v>21.8</v>
      </c>
    </row>
    <row r="9" spans="1:19" ht="18" customHeight="1">
      <c r="A9" s="1580" t="s">
        <v>794</v>
      </c>
      <c r="B9" s="1097">
        <v>114.00424675175967</v>
      </c>
      <c r="C9" s="1097">
        <v>16.606640858359654</v>
      </c>
      <c r="D9" s="1097">
        <v>123.76951213976085</v>
      </c>
      <c r="E9" s="1097">
        <v>8.56570317881642</v>
      </c>
      <c r="F9" s="1098">
        <v>132.8</v>
      </c>
      <c r="G9" s="1099">
        <v>7.3</v>
      </c>
      <c r="H9" s="1579">
        <v>104.4636963719881</v>
      </c>
      <c r="I9" s="1097">
        <v>3.56405044766872</v>
      </c>
      <c r="J9" s="1097">
        <v>110.9195363735987</v>
      </c>
      <c r="K9" s="1097">
        <v>6.179984268048287</v>
      </c>
      <c r="L9" s="1098">
        <v>106.1</v>
      </c>
      <c r="M9" s="1099">
        <v>-7.2</v>
      </c>
      <c r="N9" s="1579">
        <v>109.13288607536758</v>
      </c>
      <c r="O9" s="1097">
        <v>12.593743054962303</v>
      </c>
      <c r="P9" s="1097">
        <v>111.58495264790949</v>
      </c>
      <c r="Q9" s="1097">
        <v>2.2468631232280387</v>
      </c>
      <c r="R9" s="1098">
        <v>129.1</v>
      </c>
      <c r="S9" s="1099">
        <v>15.7</v>
      </c>
    </row>
    <row r="10" spans="1:19" ht="18" customHeight="1">
      <c r="A10" s="1580" t="s">
        <v>795</v>
      </c>
      <c r="B10" s="1097">
        <v>113.62847620478178</v>
      </c>
      <c r="C10" s="1097">
        <v>16.03314819185387</v>
      </c>
      <c r="D10" s="1097">
        <v>127.20757236063568</v>
      </c>
      <c r="E10" s="1097">
        <v>11.950434089586466</v>
      </c>
      <c r="F10" s="1098">
        <v>138.1</v>
      </c>
      <c r="G10" s="1099">
        <v>8.6</v>
      </c>
      <c r="H10" s="1579">
        <v>107.15943410332939</v>
      </c>
      <c r="I10" s="1097">
        <v>5.930423421046129</v>
      </c>
      <c r="J10" s="1097">
        <v>111.49470151978906</v>
      </c>
      <c r="K10" s="1097">
        <v>4.045623656690239</v>
      </c>
      <c r="L10" s="1098">
        <v>103.6</v>
      </c>
      <c r="M10" s="1099">
        <v>-7.1</v>
      </c>
      <c r="N10" s="1579">
        <v>106.03683861862743</v>
      </c>
      <c r="O10" s="1097">
        <v>9.537132435175891</v>
      </c>
      <c r="P10" s="1097">
        <v>114.09293053989455</v>
      </c>
      <c r="Q10" s="1097">
        <v>7.597446346209651</v>
      </c>
      <c r="R10" s="1098">
        <v>133.3</v>
      </c>
      <c r="S10" s="1099">
        <v>16.8</v>
      </c>
    </row>
    <row r="11" spans="1:19" ht="18" customHeight="1">
      <c r="A11" s="1580" t="s">
        <v>796</v>
      </c>
      <c r="B11" s="1097">
        <v>106.22663500669962</v>
      </c>
      <c r="C11" s="1097">
        <v>8.640273234465951</v>
      </c>
      <c r="D11" s="1097">
        <v>127.56560210157848</v>
      </c>
      <c r="E11" s="1097">
        <v>20.08815123771268</v>
      </c>
      <c r="F11" s="1098">
        <v>138.6</v>
      </c>
      <c r="G11" s="1099">
        <v>8.7</v>
      </c>
      <c r="H11" s="1579">
        <v>107.1476900720676</v>
      </c>
      <c r="I11" s="1097">
        <v>6.9101733253367</v>
      </c>
      <c r="J11" s="1097">
        <v>109.78352242116462</v>
      </c>
      <c r="K11" s="1097">
        <v>2.4599992284706644</v>
      </c>
      <c r="L11" s="1098">
        <v>101</v>
      </c>
      <c r="M11" s="1099">
        <v>-8</v>
      </c>
      <c r="N11" s="1579">
        <v>99.14038738049464</v>
      </c>
      <c r="O11" s="1097">
        <v>1.6182743468803267</v>
      </c>
      <c r="P11" s="1097">
        <v>116.19740311501039</v>
      </c>
      <c r="Q11" s="1097">
        <v>17.20491132342663</v>
      </c>
      <c r="R11" s="1098">
        <v>137.2</v>
      </c>
      <c r="S11" s="1099">
        <v>18.1</v>
      </c>
    </row>
    <row r="12" spans="1:19" ht="18" customHeight="1">
      <c r="A12" s="1580" t="s">
        <v>797</v>
      </c>
      <c r="B12" s="1097">
        <v>111.03290658759045</v>
      </c>
      <c r="C12" s="1097">
        <v>11.712737948937075</v>
      </c>
      <c r="D12" s="1097">
        <v>126.22402759654616</v>
      </c>
      <c r="E12" s="1097">
        <v>13.681638602311025</v>
      </c>
      <c r="F12" s="1098">
        <v>142.7</v>
      </c>
      <c r="G12" s="1099">
        <v>13.052960452281297</v>
      </c>
      <c r="H12" s="1579">
        <v>107.67627899454415</v>
      </c>
      <c r="I12" s="1097">
        <v>8.10603000310006</v>
      </c>
      <c r="J12" s="1097">
        <v>109.46035821527954</v>
      </c>
      <c r="K12" s="1097">
        <v>1.65689159896192</v>
      </c>
      <c r="L12" s="1098">
        <v>101.8</v>
      </c>
      <c r="M12" s="1099">
        <v>-6.998294487775794</v>
      </c>
      <c r="N12" s="1579">
        <v>103.11733245649803</v>
      </c>
      <c r="O12" s="1097">
        <v>3.3362689812340705</v>
      </c>
      <c r="P12" s="1097">
        <v>115.31483146464487</v>
      </c>
      <c r="Q12" s="1097">
        <v>11.828757317100468</v>
      </c>
      <c r="R12" s="1098">
        <v>140.7</v>
      </c>
      <c r="S12" s="1099">
        <v>22</v>
      </c>
    </row>
    <row r="13" spans="1:19" ht="18" customHeight="1">
      <c r="A13" s="1580" t="s">
        <v>798</v>
      </c>
      <c r="B13" s="1097">
        <v>109.67740254546072</v>
      </c>
      <c r="C13" s="1097">
        <v>10.170218215821933</v>
      </c>
      <c r="D13" s="1097">
        <v>123.76239118394099</v>
      </c>
      <c r="E13" s="1097">
        <v>12.842197491540801</v>
      </c>
      <c r="F13" s="1098">
        <v>143.4</v>
      </c>
      <c r="G13" s="1099">
        <v>15.9</v>
      </c>
      <c r="H13" s="1579">
        <v>110.03982842329214</v>
      </c>
      <c r="I13" s="1097">
        <v>11.113372020915051</v>
      </c>
      <c r="J13" s="1097">
        <v>107.51457989716832</v>
      </c>
      <c r="K13" s="1097">
        <v>-2.2948495670221263</v>
      </c>
      <c r="L13" s="1098">
        <v>99.7</v>
      </c>
      <c r="M13" s="1099">
        <v>-7.3</v>
      </c>
      <c r="N13" s="1579">
        <v>99.67064118235693</v>
      </c>
      <c r="O13" s="1097">
        <v>-0.8488211526112224</v>
      </c>
      <c r="P13" s="1097">
        <v>115.11219343675323</v>
      </c>
      <c r="Q13" s="1097">
        <v>15.492578427527633</v>
      </c>
      <c r="R13" s="1098">
        <v>143.84</v>
      </c>
      <c r="S13" s="1099">
        <v>25</v>
      </c>
    </row>
    <row r="14" spans="1:19" ht="18" customHeight="1">
      <c r="A14" s="1580" t="s">
        <v>799</v>
      </c>
      <c r="B14" s="1097">
        <v>112.45944271084433</v>
      </c>
      <c r="C14" s="1097">
        <v>14.385226639702921</v>
      </c>
      <c r="D14" s="1097">
        <v>125.54712052321088</v>
      </c>
      <c r="E14" s="1097">
        <v>11.637686882387982</v>
      </c>
      <c r="F14" s="1098"/>
      <c r="G14" s="1099"/>
      <c r="H14" s="1579">
        <v>112.78410133672875</v>
      </c>
      <c r="I14" s="1097">
        <v>14.253046300309052</v>
      </c>
      <c r="J14" s="1097">
        <v>106.24675220840489</v>
      </c>
      <c r="K14" s="1097">
        <v>-5.796339245374611</v>
      </c>
      <c r="L14" s="1098"/>
      <c r="M14" s="1099"/>
      <c r="N14" s="1579">
        <v>99.71214149686301</v>
      </c>
      <c r="O14" s="1097">
        <v>0.11569086661063466</v>
      </c>
      <c r="P14" s="1097">
        <v>118.16560780789607</v>
      </c>
      <c r="Q14" s="1097">
        <v>18.506739534436335</v>
      </c>
      <c r="R14" s="1098"/>
      <c r="S14" s="1099"/>
    </row>
    <row r="15" spans="1:19" ht="18" customHeight="1">
      <c r="A15" s="1580" t="s">
        <v>800</v>
      </c>
      <c r="B15" s="1097">
        <v>112.27075204399073</v>
      </c>
      <c r="C15" s="1097">
        <v>12.591503947140453</v>
      </c>
      <c r="D15" s="1097">
        <v>124.2700520648766</v>
      </c>
      <c r="E15" s="1097">
        <v>10.68782367840933</v>
      </c>
      <c r="F15" s="1098"/>
      <c r="G15" s="1099"/>
      <c r="H15" s="1579">
        <v>112.06370773024058</v>
      </c>
      <c r="I15" s="1097">
        <v>12.165595574456802</v>
      </c>
      <c r="J15" s="1097">
        <v>104.02237886174382</v>
      </c>
      <c r="K15" s="1097">
        <v>-7.175676257164213</v>
      </c>
      <c r="L15" s="1098"/>
      <c r="M15" s="1099"/>
      <c r="N15" s="1579">
        <v>100.1847559017488</v>
      </c>
      <c r="O15" s="1097">
        <v>0.37971391361351436</v>
      </c>
      <c r="P15" s="1097">
        <v>119.4647280947535</v>
      </c>
      <c r="Q15" s="1097">
        <v>19.24441699684587</v>
      </c>
      <c r="R15" s="1098"/>
      <c r="S15" s="1099"/>
    </row>
    <row r="16" spans="1:19" ht="18" customHeight="1">
      <c r="A16" s="1580" t="s">
        <v>801</v>
      </c>
      <c r="B16" s="1097">
        <v>111.60232184290282</v>
      </c>
      <c r="C16" s="1097">
        <v>11.667010575844628</v>
      </c>
      <c r="D16" s="1097">
        <v>123.28091277401391</v>
      </c>
      <c r="E16" s="1097">
        <v>10.464469500509566</v>
      </c>
      <c r="F16" s="1098"/>
      <c r="G16" s="1099"/>
      <c r="H16" s="1579">
        <v>110.48672511906376</v>
      </c>
      <c r="I16" s="1097">
        <v>10.53480751522224</v>
      </c>
      <c r="J16" s="1097">
        <v>103.29179547125935</v>
      </c>
      <c r="K16" s="1097">
        <v>-6.512030870723109</v>
      </c>
      <c r="L16" s="1098"/>
      <c r="M16" s="1099"/>
      <c r="N16" s="1579">
        <v>101.00971109663794</v>
      </c>
      <c r="O16" s="1097">
        <v>1.0242955011854065</v>
      </c>
      <c r="P16" s="1097">
        <v>119.35208620544937</v>
      </c>
      <c r="Q16" s="1097">
        <v>18.159021454148032</v>
      </c>
      <c r="R16" s="1098"/>
      <c r="S16" s="1099"/>
    </row>
    <row r="17" spans="1:19" ht="18" customHeight="1">
      <c r="A17" s="1580" t="s">
        <v>802</v>
      </c>
      <c r="B17" s="1097">
        <v>112.06722997872829</v>
      </c>
      <c r="C17" s="1097">
        <v>8.820195726362499</v>
      </c>
      <c r="D17" s="1097">
        <v>124.21153671280301</v>
      </c>
      <c r="E17" s="1097">
        <v>10.836626136275385</v>
      </c>
      <c r="F17" s="1098"/>
      <c r="G17" s="1099"/>
      <c r="H17" s="1579">
        <v>109.15708229953579</v>
      </c>
      <c r="I17" s="1097">
        <v>10.14300292281412</v>
      </c>
      <c r="J17" s="1097">
        <v>104.32305416239645</v>
      </c>
      <c r="K17" s="1097">
        <v>-4.428506181462765</v>
      </c>
      <c r="L17" s="1098"/>
      <c r="M17" s="1099"/>
      <c r="N17" s="1579">
        <v>102.6660181986239</v>
      </c>
      <c r="O17" s="1097">
        <v>-1.2009906769825562</v>
      </c>
      <c r="P17" s="1097">
        <v>119.0643216018645</v>
      </c>
      <c r="Q17" s="1097">
        <v>15.972474330810655</v>
      </c>
      <c r="R17" s="1098"/>
      <c r="S17" s="1099"/>
    </row>
    <row r="18" spans="1:19" ht="18" customHeight="1">
      <c r="A18" s="1580" t="s">
        <v>803</v>
      </c>
      <c r="B18" s="1097">
        <v>113.22717848462969</v>
      </c>
      <c r="C18" s="1097">
        <v>6.420711540463287</v>
      </c>
      <c r="D18" s="1097">
        <v>126.24976047545293</v>
      </c>
      <c r="E18" s="1097">
        <v>11.501286321102697</v>
      </c>
      <c r="F18" s="1098"/>
      <c r="G18" s="1099"/>
      <c r="H18" s="1579">
        <v>109.72889947384357</v>
      </c>
      <c r="I18" s="1097">
        <v>9.256042172557471</v>
      </c>
      <c r="J18" s="1097">
        <v>105.67746698738517</v>
      </c>
      <c r="K18" s="1097">
        <v>-3.6922201041706018</v>
      </c>
      <c r="L18" s="1098"/>
      <c r="M18" s="1099"/>
      <c r="N18" s="1579">
        <v>103.18811090565983</v>
      </c>
      <c r="O18" s="1097">
        <v>-2.5951247873468617</v>
      </c>
      <c r="P18" s="1097">
        <v>119.46705771299713</v>
      </c>
      <c r="Q18" s="1097">
        <v>15.775990726509576</v>
      </c>
      <c r="R18" s="1098"/>
      <c r="S18" s="1099"/>
    </row>
    <row r="19" spans="1:19" ht="18" customHeight="1">
      <c r="A19" s="1580" t="s">
        <v>804</v>
      </c>
      <c r="B19" s="1097">
        <v>119.53589074776228</v>
      </c>
      <c r="C19" s="1097">
        <v>14.565665659899764</v>
      </c>
      <c r="D19" s="1097">
        <v>131.59262703397923</v>
      </c>
      <c r="E19" s="1097">
        <v>10.08628974176331</v>
      </c>
      <c r="F19" s="1098"/>
      <c r="G19" s="1099"/>
      <c r="H19" s="1579">
        <v>110.13879962172938</v>
      </c>
      <c r="I19" s="1097">
        <v>7.776508560449159</v>
      </c>
      <c r="J19" s="1097">
        <v>106.15061622924758</v>
      </c>
      <c r="K19" s="1097">
        <v>-3.621052168880695</v>
      </c>
      <c r="L19" s="1098"/>
      <c r="M19" s="1099"/>
      <c r="N19" s="1579">
        <v>108.53204425534608</v>
      </c>
      <c r="O19" s="1097">
        <v>6.299292109321513</v>
      </c>
      <c r="P19" s="1097">
        <v>123.96784089296848</v>
      </c>
      <c r="Q19" s="1097">
        <v>14.222340271511172</v>
      </c>
      <c r="R19" s="1098"/>
      <c r="S19" s="1099"/>
    </row>
    <row r="20" spans="1:19" ht="18" customHeight="1" thickBot="1">
      <c r="A20" s="1100" t="s">
        <v>205</v>
      </c>
      <c r="B20" s="1102">
        <v>112.36848666707168</v>
      </c>
      <c r="C20" s="1102">
        <v>12.368486667071693</v>
      </c>
      <c r="D20" s="1102">
        <v>125.30750725145072</v>
      </c>
      <c r="E20" s="1102">
        <v>11.514812531662116</v>
      </c>
      <c r="F20" s="1101"/>
      <c r="G20" s="1103"/>
      <c r="H20" s="1578">
        <v>108.64272035829589</v>
      </c>
      <c r="I20" s="1102">
        <v>8.64272035829589</v>
      </c>
      <c r="J20" s="1102">
        <v>107.58929942443217</v>
      </c>
      <c r="K20" s="1102">
        <v>-0.9696194373535576</v>
      </c>
      <c r="L20" s="1101"/>
      <c r="M20" s="1103"/>
      <c r="N20" s="1578">
        <v>103.42937501609724</v>
      </c>
      <c r="O20" s="1102">
        <v>3.4293750160972536</v>
      </c>
      <c r="P20" s="1102">
        <v>116.46837364106395</v>
      </c>
      <c r="Q20" s="1102">
        <v>12.606668678929339</v>
      </c>
      <c r="R20" s="1101"/>
      <c r="S20" s="1103"/>
    </row>
    <row r="21" ht="9" customHeight="1" thickTop="1">
      <c r="A21" s="1104"/>
    </row>
    <row r="22" ht="9" customHeight="1">
      <c r="A22" s="1104"/>
    </row>
    <row r="24" ht="16.5" customHeight="1"/>
    <row r="27" ht="12.75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6">
    <mergeCell ref="A1:S1"/>
    <mergeCell ref="A3:S3"/>
    <mergeCell ref="N6:O6"/>
    <mergeCell ref="P6:Q6"/>
    <mergeCell ref="R6:S6"/>
    <mergeCell ref="A2:S2"/>
    <mergeCell ref="A6:A7"/>
    <mergeCell ref="B6:C6"/>
    <mergeCell ref="D6:E6"/>
    <mergeCell ref="F6:G6"/>
    <mergeCell ref="A4:G4"/>
    <mergeCell ref="H4:M4"/>
    <mergeCell ref="N4:S4"/>
    <mergeCell ref="H6:I6"/>
    <mergeCell ref="J6:K6"/>
    <mergeCell ref="L6:M6"/>
  </mergeCells>
  <printOptions horizontalCentered="1"/>
  <pageMargins left="0.7" right="0.28" top="0.75" bottom="0.75" header="0.3" footer="0.3"/>
  <pageSetup horizontalDpi="600" verticalDpi="600" orientation="landscape" scale="95" r:id="rId1"/>
  <rowBreaks count="1" manualBreakCount="1">
    <brk id="20" max="1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.28125" style="1109" customWidth="1"/>
    <col min="2" max="2" width="4.8515625" style="1109" customWidth="1"/>
    <col min="3" max="3" width="6.140625" style="1109" customWidth="1"/>
    <col min="4" max="4" width="5.28125" style="1109" customWidth="1"/>
    <col min="5" max="5" width="26.140625" style="1109" customWidth="1"/>
    <col min="6" max="16384" width="9.140625" style="1109" customWidth="1"/>
  </cols>
  <sheetData>
    <row r="1" spans="1:13" ht="12.75">
      <c r="A1" s="1763" t="s">
        <v>1054</v>
      </c>
      <c r="B1" s="1763"/>
      <c r="C1" s="1763"/>
      <c r="D1" s="1763"/>
      <c r="E1" s="1763"/>
      <c r="F1" s="1763"/>
      <c r="G1" s="1763"/>
      <c r="H1" s="1763"/>
      <c r="I1" s="1763"/>
      <c r="J1" s="1763"/>
      <c r="K1" s="1763"/>
      <c r="L1" s="1763"/>
      <c r="M1" s="1108"/>
    </row>
    <row r="2" spans="1:13" ht="15.75">
      <c r="A2" s="1764" t="s">
        <v>1060</v>
      </c>
      <c r="B2" s="1764"/>
      <c r="C2" s="1764"/>
      <c r="D2" s="1764"/>
      <c r="E2" s="1764"/>
      <c r="F2" s="1764"/>
      <c r="G2" s="1764"/>
      <c r="H2" s="1764"/>
      <c r="I2" s="1764"/>
      <c r="J2" s="1764"/>
      <c r="K2" s="1764"/>
      <c r="L2" s="1764"/>
      <c r="M2" s="1110"/>
    </row>
    <row r="3" spans="1:13" ht="13.5" thickBot="1">
      <c r="A3" s="1765" t="s">
        <v>1031</v>
      </c>
      <c r="B3" s="1765"/>
      <c r="C3" s="1765"/>
      <c r="D3" s="1765"/>
      <c r="E3" s="1765"/>
      <c r="F3" s="1765"/>
      <c r="G3" s="1765"/>
      <c r="H3" s="1765"/>
      <c r="I3" s="1765"/>
      <c r="J3" s="1765"/>
      <c r="K3" s="1765"/>
      <c r="L3" s="1765"/>
      <c r="M3" s="1111"/>
    </row>
    <row r="4" spans="1:13" ht="13.5" thickTop="1">
      <c r="A4" s="1766" t="s">
        <v>634</v>
      </c>
      <c r="B4" s="1767"/>
      <c r="C4" s="1767"/>
      <c r="D4" s="1767"/>
      <c r="E4" s="1768"/>
      <c r="F4" s="1775" t="s">
        <v>54</v>
      </c>
      <c r="G4" s="1768"/>
      <c r="H4" s="1775" t="s">
        <v>55</v>
      </c>
      <c r="I4" s="1768"/>
      <c r="J4" s="1776" t="s">
        <v>1061</v>
      </c>
      <c r="K4" s="1778" t="s">
        <v>1062</v>
      </c>
      <c r="L4" s="1779"/>
      <c r="M4" s="1112"/>
    </row>
    <row r="5" spans="1:13" ht="12.75">
      <c r="A5" s="1769"/>
      <c r="B5" s="1770"/>
      <c r="C5" s="1770"/>
      <c r="D5" s="1770"/>
      <c r="E5" s="1771"/>
      <c r="F5" s="1773"/>
      <c r="G5" s="1774"/>
      <c r="H5" s="1773"/>
      <c r="I5" s="1774"/>
      <c r="J5" s="1777"/>
      <c r="K5" s="1780" t="s">
        <v>1063</v>
      </c>
      <c r="L5" s="1781"/>
      <c r="M5" s="1112"/>
    </row>
    <row r="6" spans="1:13" ht="12.75">
      <c r="A6" s="1772"/>
      <c r="B6" s="1773"/>
      <c r="C6" s="1773"/>
      <c r="D6" s="1773"/>
      <c r="E6" s="1774"/>
      <c r="F6" s="1113" t="s">
        <v>1064</v>
      </c>
      <c r="G6" s="1113" t="s">
        <v>100</v>
      </c>
      <c r="H6" s="1113" t="str">
        <f>F6</f>
        <v>6 Months </v>
      </c>
      <c r="I6" s="1113" t="s">
        <v>100</v>
      </c>
      <c r="J6" s="1113" t="str">
        <f>F6</f>
        <v>6 Months </v>
      </c>
      <c r="K6" s="1113" t="s">
        <v>1065</v>
      </c>
      <c r="L6" s="1114" t="s">
        <v>1066</v>
      </c>
      <c r="M6" s="1115"/>
    </row>
    <row r="7" spans="1:14" ht="12.75">
      <c r="A7" s="1116" t="s">
        <v>1067</v>
      </c>
      <c r="B7" s="1117"/>
      <c r="C7" s="1117"/>
      <c r="D7" s="1117"/>
      <c r="E7" s="1117"/>
      <c r="F7" s="1118">
        <v>55016.2000000001</v>
      </c>
      <c r="G7" s="1118">
        <v>89721.50000000012</v>
      </c>
      <c r="H7" s="1118">
        <v>13818.5</v>
      </c>
      <c r="I7" s="1118">
        <v>108319.79999999999</v>
      </c>
      <c r="J7" s="1119">
        <v>157516.34999999998</v>
      </c>
      <c r="K7" s="1119">
        <v>-74.88285268702677</v>
      </c>
      <c r="L7" s="1120">
        <v>1039.8947063718927</v>
      </c>
      <c r="M7" s="1121"/>
      <c r="N7" s="1122"/>
    </row>
    <row r="8" spans="1:13" ht="12.75">
      <c r="A8" s="1116"/>
      <c r="B8" s="1117" t="s">
        <v>1068</v>
      </c>
      <c r="C8" s="1117"/>
      <c r="D8" s="1117"/>
      <c r="E8" s="1117"/>
      <c r="F8" s="1123">
        <v>50217.9</v>
      </c>
      <c r="G8" s="1123">
        <v>100960.6</v>
      </c>
      <c r="H8" s="1123">
        <v>48967.4</v>
      </c>
      <c r="I8" s="1123">
        <v>98276.29999999999</v>
      </c>
      <c r="J8" s="1124">
        <v>33600.55</v>
      </c>
      <c r="K8" s="1124">
        <v>-2.490147935297969</v>
      </c>
      <c r="L8" s="1125">
        <v>-31.381796868937286</v>
      </c>
      <c r="M8" s="1126"/>
    </row>
    <row r="9" spans="1:13" ht="12.75">
      <c r="A9" s="1116"/>
      <c r="B9" s="1117"/>
      <c r="C9" s="1117" t="s">
        <v>1069</v>
      </c>
      <c r="D9" s="1117"/>
      <c r="E9" s="1117"/>
      <c r="F9" s="1123">
        <v>0</v>
      </c>
      <c r="G9" s="1123">
        <v>0</v>
      </c>
      <c r="H9" s="1123">
        <v>0</v>
      </c>
      <c r="I9" s="1123">
        <v>0</v>
      </c>
      <c r="J9" s="1124">
        <v>0</v>
      </c>
      <c r="K9" s="1124" t="s">
        <v>142</v>
      </c>
      <c r="L9" s="1125" t="s">
        <v>142</v>
      </c>
      <c r="M9" s="1126"/>
    </row>
    <row r="10" spans="1:13" ht="12.75">
      <c r="A10" s="1116"/>
      <c r="B10" s="1117"/>
      <c r="C10" s="1117" t="s">
        <v>1070</v>
      </c>
      <c r="D10" s="1117"/>
      <c r="E10" s="1117"/>
      <c r="F10" s="1123">
        <v>50217.9</v>
      </c>
      <c r="G10" s="1123">
        <v>100960.6</v>
      </c>
      <c r="H10" s="1123">
        <v>48967.4</v>
      </c>
      <c r="I10" s="1123">
        <v>98276.29999999999</v>
      </c>
      <c r="J10" s="1124">
        <v>33600.55</v>
      </c>
      <c r="K10" s="1124">
        <v>-2.490147935297969</v>
      </c>
      <c r="L10" s="1125">
        <v>-31.381796868937286</v>
      </c>
      <c r="M10" s="1126"/>
    </row>
    <row r="11" spans="1:13" ht="12.75">
      <c r="A11" s="1116"/>
      <c r="B11" s="1117" t="s">
        <v>1071</v>
      </c>
      <c r="C11" s="1117"/>
      <c r="D11" s="1117"/>
      <c r="E11" s="1117"/>
      <c r="F11" s="1123">
        <v>-327335.79999999993</v>
      </c>
      <c r="G11" s="1123">
        <v>-696373.2999999999</v>
      </c>
      <c r="H11" s="1123">
        <v>-370310.3</v>
      </c>
      <c r="I11" s="1123">
        <v>-761773</v>
      </c>
      <c r="J11" s="1124">
        <v>-272824.9</v>
      </c>
      <c r="K11" s="1124">
        <v>13.128567055604691</v>
      </c>
      <c r="L11" s="1125">
        <v>-26.32532770490046</v>
      </c>
      <c r="M11" s="1126"/>
    </row>
    <row r="12" spans="1:13" ht="12.75">
      <c r="A12" s="1116"/>
      <c r="B12" s="1117"/>
      <c r="C12" s="1117" t="s">
        <v>1069</v>
      </c>
      <c r="D12" s="1117"/>
      <c r="E12" s="1117"/>
      <c r="F12" s="1123">
        <v>-61033.799999999996</v>
      </c>
      <c r="G12" s="1123">
        <v>-132976.4</v>
      </c>
      <c r="H12" s="1123">
        <v>-57580.3</v>
      </c>
      <c r="I12" s="1123">
        <v>-112044.59999999999</v>
      </c>
      <c r="J12" s="1124">
        <v>-21514.9</v>
      </c>
      <c r="K12" s="1124">
        <v>-5.658340132844415</v>
      </c>
      <c r="L12" s="1125">
        <v>-62.63496369418012</v>
      </c>
      <c r="M12" s="1126"/>
    </row>
    <row r="13" spans="1:13" ht="12.75">
      <c r="A13" s="1116"/>
      <c r="B13" s="1117"/>
      <c r="C13" s="1117" t="s">
        <v>1070</v>
      </c>
      <c r="D13" s="1117"/>
      <c r="E13" s="1117"/>
      <c r="F13" s="1123">
        <v>-266301.99999999994</v>
      </c>
      <c r="G13" s="1123">
        <v>-563396.8999999999</v>
      </c>
      <c r="H13" s="1123">
        <v>-312730</v>
      </c>
      <c r="I13" s="1123">
        <v>-649728.4</v>
      </c>
      <c r="J13" s="1124">
        <v>-251310</v>
      </c>
      <c r="K13" s="1124">
        <v>17.43434146194923</v>
      </c>
      <c r="L13" s="1125">
        <v>-19.639945000479656</v>
      </c>
      <c r="M13" s="1126"/>
    </row>
    <row r="14" spans="1:13" ht="12.75">
      <c r="A14" s="1116"/>
      <c r="B14" s="1117" t="s">
        <v>1072</v>
      </c>
      <c r="C14" s="1117"/>
      <c r="D14" s="1117"/>
      <c r="E14" s="1117"/>
      <c r="F14" s="1123">
        <v>-277117.89999999997</v>
      </c>
      <c r="G14" s="1123">
        <v>-595412.7</v>
      </c>
      <c r="H14" s="1123">
        <v>-321342.9</v>
      </c>
      <c r="I14" s="1123">
        <v>-663496.7000000001</v>
      </c>
      <c r="J14" s="1124">
        <v>-239224.35</v>
      </c>
      <c r="K14" s="1124">
        <v>15.95891135145007</v>
      </c>
      <c r="L14" s="1125">
        <v>-25.554804540570217</v>
      </c>
      <c r="M14" s="1126"/>
    </row>
    <row r="15" spans="1:13" ht="12.75">
      <c r="A15" s="1116"/>
      <c r="B15" s="1117" t="s">
        <v>1073</v>
      </c>
      <c r="C15" s="1117"/>
      <c r="D15" s="1117"/>
      <c r="E15" s="1117"/>
      <c r="F15" s="1123">
        <v>9494.2</v>
      </c>
      <c r="G15" s="1123">
        <v>20882.200000000004</v>
      </c>
      <c r="H15" s="1123">
        <v>7355.800000000007</v>
      </c>
      <c r="I15" s="1123">
        <v>27617.499999999996</v>
      </c>
      <c r="J15" s="1124">
        <v>3018.5999999999967</v>
      </c>
      <c r="K15" s="1124">
        <v>-22.523224705609678</v>
      </c>
      <c r="L15" s="1125">
        <v>-58.96299518747119</v>
      </c>
      <c r="M15" s="1126"/>
    </row>
    <row r="16" spans="1:13" ht="12.75">
      <c r="A16" s="1116"/>
      <c r="B16" s="1117"/>
      <c r="C16" s="1117" t="s">
        <v>1074</v>
      </c>
      <c r="D16" s="1117"/>
      <c r="E16" s="1117"/>
      <c r="F16" s="1123">
        <v>59050.7</v>
      </c>
      <c r="G16" s="1123">
        <v>125061.2</v>
      </c>
      <c r="H16" s="1123">
        <v>69477.6</v>
      </c>
      <c r="I16" s="1123">
        <v>149288.4</v>
      </c>
      <c r="J16" s="1124">
        <v>66385.29999999999</v>
      </c>
      <c r="K16" s="1124">
        <v>17.65753835263598</v>
      </c>
      <c r="L16" s="1125">
        <v>-4.450787016246991</v>
      </c>
      <c r="M16" s="1126"/>
    </row>
    <row r="17" spans="1:13" ht="12.75">
      <c r="A17" s="1116"/>
      <c r="B17" s="1127"/>
      <c r="C17" s="1127"/>
      <c r="D17" s="1127" t="s">
        <v>1075</v>
      </c>
      <c r="E17" s="1127"/>
      <c r="F17" s="1128">
        <v>23293.4</v>
      </c>
      <c r="G17" s="1128">
        <v>46374.9</v>
      </c>
      <c r="H17" s="1128">
        <v>24446.1</v>
      </c>
      <c r="I17" s="1128">
        <v>53428.6</v>
      </c>
      <c r="J17" s="1129">
        <v>20300.4</v>
      </c>
      <c r="K17" s="1129">
        <v>4.9486120531995965</v>
      </c>
      <c r="L17" s="1130">
        <v>-16.958533262974456</v>
      </c>
      <c r="M17" s="1126"/>
    </row>
    <row r="18" spans="1:13" ht="12.75">
      <c r="A18" s="1116"/>
      <c r="B18" s="1117"/>
      <c r="C18" s="1117"/>
      <c r="D18" s="1117" t="s">
        <v>1076</v>
      </c>
      <c r="E18" s="1117"/>
      <c r="F18" s="1123">
        <v>10044.800000000001</v>
      </c>
      <c r="G18" s="1123">
        <v>24352.800000000003</v>
      </c>
      <c r="H18" s="1123">
        <v>13892.7</v>
      </c>
      <c r="I18" s="1123">
        <v>32481.100000000006</v>
      </c>
      <c r="J18" s="1124">
        <v>19325.5</v>
      </c>
      <c r="K18" s="1124">
        <v>38.307382924498256</v>
      </c>
      <c r="L18" s="1125">
        <v>39.10542947015338</v>
      </c>
      <c r="M18" s="1126"/>
    </row>
    <row r="19" spans="1:13" ht="12.75">
      <c r="A19" s="1116"/>
      <c r="B19" s="1117"/>
      <c r="C19" s="1117"/>
      <c r="D19" s="1117" t="s">
        <v>1070</v>
      </c>
      <c r="E19" s="1117"/>
      <c r="F19" s="1123">
        <v>25712.499999999996</v>
      </c>
      <c r="G19" s="1123">
        <v>54333.5</v>
      </c>
      <c r="H19" s="1123">
        <v>31138.800000000003</v>
      </c>
      <c r="I19" s="1123">
        <v>63378.7</v>
      </c>
      <c r="J19" s="1124">
        <v>26759.399999999998</v>
      </c>
      <c r="K19" s="1124">
        <v>21.103743315508055</v>
      </c>
      <c r="L19" s="1125">
        <v>-14.06412578519405</v>
      </c>
      <c r="M19" s="1126"/>
    </row>
    <row r="20" spans="1:13" ht="12.75">
      <c r="A20" s="1116"/>
      <c r="B20" s="1117"/>
      <c r="C20" s="1117" t="s">
        <v>1077</v>
      </c>
      <c r="D20" s="1117"/>
      <c r="E20" s="1117"/>
      <c r="F20" s="1123">
        <v>-49556.5</v>
      </c>
      <c r="G20" s="1123">
        <v>-104179</v>
      </c>
      <c r="H20" s="1123">
        <v>-62121.8</v>
      </c>
      <c r="I20" s="1123">
        <v>-121670.90000000001</v>
      </c>
      <c r="J20" s="1124">
        <v>-63366.7</v>
      </c>
      <c r="K20" s="1124">
        <v>25.355503314398717</v>
      </c>
      <c r="L20" s="1125">
        <v>2.0039664014886682</v>
      </c>
      <c r="M20" s="1126"/>
    </row>
    <row r="21" spans="1:13" ht="12.75">
      <c r="A21" s="1116"/>
      <c r="B21" s="1117"/>
      <c r="C21" s="1117"/>
      <c r="D21" s="1117" t="s">
        <v>178</v>
      </c>
      <c r="E21" s="1117"/>
      <c r="F21" s="1123">
        <v>-19985.7</v>
      </c>
      <c r="G21" s="1123">
        <v>-39822</v>
      </c>
      <c r="H21" s="1123">
        <v>-22615.800000000003</v>
      </c>
      <c r="I21" s="1123">
        <v>-43996.3</v>
      </c>
      <c r="J21" s="1124">
        <v>-20438.9</v>
      </c>
      <c r="K21" s="1124">
        <v>13.15990933517466</v>
      </c>
      <c r="L21" s="1125">
        <v>-9.625571503108446</v>
      </c>
      <c r="M21" s="1126"/>
    </row>
    <row r="22" spans="1:13" ht="12.75">
      <c r="A22" s="1116"/>
      <c r="B22" s="1117"/>
      <c r="C22" s="1117"/>
      <c r="D22" s="1117" t="s">
        <v>1075</v>
      </c>
      <c r="E22" s="1117"/>
      <c r="F22" s="1123">
        <v>-20351.2</v>
      </c>
      <c r="G22" s="1123">
        <v>-42175.6</v>
      </c>
      <c r="H22" s="1123">
        <v>-27269.699999999997</v>
      </c>
      <c r="I22" s="1123">
        <v>-53190.2</v>
      </c>
      <c r="J22" s="1124">
        <v>-28029.4</v>
      </c>
      <c r="K22" s="1124">
        <v>33.99553834663311</v>
      </c>
      <c r="L22" s="1125">
        <v>2.785875898891476</v>
      </c>
      <c r="M22" s="1126"/>
    </row>
    <row r="23" spans="1:13" ht="12.75">
      <c r="A23" s="1116"/>
      <c r="B23" s="1117"/>
      <c r="C23" s="1117"/>
      <c r="D23" s="1117"/>
      <c r="E23" s="1131" t="s">
        <v>1078</v>
      </c>
      <c r="F23" s="1123">
        <v>-7429.1</v>
      </c>
      <c r="G23" s="1123">
        <v>-15121.3</v>
      </c>
      <c r="H23" s="1123">
        <v>-8928.6</v>
      </c>
      <c r="I23" s="1123">
        <v>-17065.4</v>
      </c>
      <c r="J23" s="1124">
        <v>-9358.5</v>
      </c>
      <c r="K23" s="1124">
        <v>20.184140743831705</v>
      </c>
      <c r="L23" s="1125">
        <v>4.8148645924333096</v>
      </c>
      <c r="M23" s="1126"/>
    </row>
    <row r="24" spans="1:13" ht="12.75">
      <c r="A24" s="1116"/>
      <c r="B24" s="1117"/>
      <c r="C24" s="1117"/>
      <c r="D24" s="1117" t="s">
        <v>1079</v>
      </c>
      <c r="E24" s="1117"/>
      <c r="F24" s="1123">
        <v>-732.5999999999999</v>
      </c>
      <c r="G24" s="1123">
        <v>-1625.6999999999998</v>
      </c>
      <c r="H24" s="1123">
        <v>-1410.2</v>
      </c>
      <c r="I24" s="1123">
        <v>-1974.8000000000002</v>
      </c>
      <c r="J24" s="1124">
        <v>-1284.3</v>
      </c>
      <c r="K24" s="1124">
        <v>92.49249249249254</v>
      </c>
      <c r="L24" s="1125">
        <v>-8.92781165792087</v>
      </c>
      <c r="M24" s="1126"/>
    </row>
    <row r="25" spans="1:13" ht="12.75">
      <c r="A25" s="1116"/>
      <c r="B25" s="1117"/>
      <c r="C25" s="1117"/>
      <c r="D25" s="1117" t="s">
        <v>1070</v>
      </c>
      <c r="E25" s="1117"/>
      <c r="F25" s="1123">
        <v>-8487</v>
      </c>
      <c r="G25" s="1123">
        <v>-20555.7</v>
      </c>
      <c r="H25" s="1123">
        <v>-10826.099999999999</v>
      </c>
      <c r="I25" s="1123">
        <v>-22509.600000000002</v>
      </c>
      <c r="J25" s="1124">
        <v>-13614.1</v>
      </c>
      <c r="K25" s="1124">
        <v>27.56097560975607</v>
      </c>
      <c r="L25" s="1125">
        <v>25.752579414562973</v>
      </c>
      <c r="M25" s="1126"/>
    </row>
    <row r="26" spans="1:13" ht="12.75">
      <c r="A26" s="1116"/>
      <c r="B26" s="1117" t="s">
        <v>1080</v>
      </c>
      <c r="C26" s="1117"/>
      <c r="D26" s="1117"/>
      <c r="E26" s="1117"/>
      <c r="F26" s="1123">
        <v>-267623.69999999995</v>
      </c>
      <c r="G26" s="1123">
        <v>-574530.5</v>
      </c>
      <c r="H26" s="1123">
        <v>-313987.1</v>
      </c>
      <c r="I26" s="1123">
        <v>-635879.2000000001</v>
      </c>
      <c r="J26" s="1124">
        <v>-236205.75</v>
      </c>
      <c r="K26" s="1124">
        <v>17.32410096714156</v>
      </c>
      <c r="L26" s="1125">
        <v>-24.77214828252498</v>
      </c>
      <c r="M26" s="1126"/>
    </row>
    <row r="27" spans="1:13" ht="12.75">
      <c r="A27" s="1116"/>
      <c r="B27" s="1117" t="s">
        <v>1081</v>
      </c>
      <c r="C27" s="1117"/>
      <c r="D27" s="1117"/>
      <c r="E27" s="1117"/>
      <c r="F27" s="1123">
        <v>14171.599999999999</v>
      </c>
      <c r="G27" s="1123">
        <v>32751.699999999997</v>
      </c>
      <c r="H27" s="1123">
        <v>13287.099999999999</v>
      </c>
      <c r="I27" s="1123">
        <v>34242.5</v>
      </c>
      <c r="J27" s="1124">
        <v>14875.2</v>
      </c>
      <c r="K27" s="1124">
        <v>-6.241355951339301</v>
      </c>
      <c r="L27" s="1125">
        <v>11.952194233504699</v>
      </c>
      <c r="M27" s="1126"/>
    </row>
    <row r="28" spans="1:13" ht="12.75">
      <c r="A28" s="1116"/>
      <c r="B28" s="1117"/>
      <c r="C28" s="1117" t="s">
        <v>1082</v>
      </c>
      <c r="D28" s="1117"/>
      <c r="E28" s="1117"/>
      <c r="F28" s="1123">
        <v>17810.7</v>
      </c>
      <c r="G28" s="1123">
        <v>39539.799999999996</v>
      </c>
      <c r="H28" s="1123">
        <v>16551.8</v>
      </c>
      <c r="I28" s="1123">
        <v>42831.5</v>
      </c>
      <c r="J28" s="1124">
        <v>18400.5</v>
      </c>
      <c r="K28" s="1124">
        <v>-7.068223034468048</v>
      </c>
      <c r="L28" s="1125">
        <v>11.169177974600956</v>
      </c>
      <c r="M28" s="1126"/>
    </row>
    <row r="29" spans="1:13" ht="12.75">
      <c r="A29" s="1116"/>
      <c r="B29" s="1117"/>
      <c r="C29" s="1117" t="s">
        <v>1083</v>
      </c>
      <c r="D29" s="1117"/>
      <c r="E29" s="1117"/>
      <c r="F29" s="1123">
        <v>-3639.1000000000004</v>
      </c>
      <c r="G29" s="1123">
        <v>-6788.1</v>
      </c>
      <c r="H29" s="1123">
        <v>-3264.7</v>
      </c>
      <c r="I29" s="1123">
        <v>-8589</v>
      </c>
      <c r="J29" s="1124">
        <v>-3525.3</v>
      </c>
      <c r="K29" s="1124">
        <v>-10.28825808579046</v>
      </c>
      <c r="L29" s="1125">
        <v>7.982356724967076</v>
      </c>
      <c r="M29" s="1126"/>
    </row>
    <row r="30" spans="1:13" ht="12.75">
      <c r="A30" s="1116"/>
      <c r="B30" s="1117" t="s">
        <v>1084</v>
      </c>
      <c r="C30" s="1117"/>
      <c r="D30" s="1117"/>
      <c r="E30" s="1117"/>
      <c r="F30" s="1123">
        <v>-253452.09999999992</v>
      </c>
      <c r="G30" s="1123">
        <v>-541778.7999999999</v>
      </c>
      <c r="H30" s="1123">
        <v>-300700</v>
      </c>
      <c r="I30" s="1123">
        <v>-601636.7000000001</v>
      </c>
      <c r="J30" s="1124">
        <v>-221330.55000000002</v>
      </c>
      <c r="K30" s="1124">
        <v>18.641747296629262</v>
      </c>
      <c r="L30" s="1125">
        <v>-26.394895244429662</v>
      </c>
      <c r="M30" s="1126"/>
    </row>
    <row r="31" spans="1:13" ht="12.75">
      <c r="A31" s="1116"/>
      <c r="B31" s="1117" t="s">
        <v>1085</v>
      </c>
      <c r="C31" s="1117"/>
      <c r="D31" s="1117"/>
      <c r="E31" s="1117"/>
      <c r="F31" s="1123">
        <v>308468.30000000005</v>
      </c>
      <c r="G31" s="1123">
        <v>631500.3000000002</v>
      </c>
      <c r="H31" s="1123">
        <v>314518.5</v>
      </c>
      <c r="I31" s="1123">
        <v>709956.5</v>
      </c>
      <c r="J31" s="1124">
        <v>378846.89999999997</v>
      </c>
      <c r="K31" s="1124">
        <v>1.9613684777333589</v>
      </c>
      <c r="L31" s="1125">
        <v>20.45297812370336</v>
      </c>
      <c r="M31" s="1126"/>
    </row>
    <row r="32" spans="1:13" ht="12.75">
      <c r="A32" s="1116"/>
      <c r="B32" s="1117"/>
      <c r="C32" s="1117" t="s">
        <v>1086</v>
      </c>
      <c r="D32" s="1117"/>
      <c r="E32" s="1117"/>
      <c r="F32" s="1123">
        <v>309742.50000000006</v>
      </c>
      <c r="G32" s="1123">
        <v>634854.8</v>
      </c>
      <c r="H32" s="1123">
        <v>315605.2</v>
      </c>
      <c r="I32" s="1123">
        <v>712522.2</v>
      </c>
      <c r="J32" s="1124">
        <v>380104</v>
      </c>
      <c r="K32" s="1124">
        <v>1.8927657651113208</v>
      </c>
      <c r="L32" s="1125">
        <v>20.43654540546227</v>
      </c>
      <c r="M32" s="1126"/>
    </row>
    <row r="33" spans="1:13" ht="12.75">
      <c r="A33" s="1116"/>
      <c r="B33" s="1117"/>
      <c r="C33" s="1117"/>
      <c r="D33" s="1117" t="s">
        <v>1087</v>
      </c>
      <c r="E33" s="1117"/>
      <c r="F33" s="1123">
        <v>22687.999999999996</v>
      </c>
      <c r="G33" s="1123">
        <v>48519.8</v>
      </c>
      <c r="H33" s="1123">
        <v>19533.300000000003</v>
      </c>
      <c r="I33" s="1123">
        <v>52855.40000000001</v>
      </c>
      <c r="J33" s="1124">
        <v>35744.200000000004</v>
      </c>
      <c r="K33" s="1124">
        <v>-13.904707334273596</v>
      </c>
      <c r="L33" s="1125">
        <v>82.99109725443216</v>
      </c>
      <c r="M33" s="1126"/>
    </row>
    <row r="34" spans="1:13" ht="12.75">
      <c r="A34" s="1116"/>
      <c r="B34" s="1127"/>
      <c r="C34" s="1127"/>
      <c r="D34" s="1127" t="s">
        <v>1088</v>
      </c>
      <c r="E34" s="1127"/>
      <c r="F34" s="1128">
        <v>265623.60000000003</v>
      </c>
      <c r="G34" s="1128">
        <v>543294.1000000001</v>
      </c>
      <c r="H34" s="1128">
        <v>275959.4</v>
      </c>
      <c r="I34" s="1128">
        <v>617278.8</v>
      </c>
      <c r="J34" s="1129">
        <v>323692.5</v>
      </c>
      <c r="K34" s="1129">
        <v>3.891145214506537</v>
      </c>
      <c r="L34" s="1130">
        <v>17.297145884503294</v>
      </c>
      <c r="M34" s="1126"/>
    </row>
    <row r="35" spans="1:13" ht="12.75">
      <c r="A35" s="1116"/>
      <c r="B35" s="1117"/>
      <c r="C35" s="1117"/>
      <c r="D35" s="1117" t="s">
        <v>1089</v>
      </c>
      <c r="E35" s="1117"/>
      <c r="F35" s="1123">
        <v>19763.1</v>
      </c>
      <c r="G35" s="1123">
        <v>41373.1</v>
      </c>
      <c r="H35" s="1123">
        <v>20112.5</v>
      </c>
      <c r="I35" s="1123">
        <v>42388</v>
      </c>
      <c r="J35" s="1124">
        <v>20667.300000000003</v>
      </c>
      <c r="K35" s="1124">
        <v>1.7679412642753505</v>
      </c>
      <c r="L35" s="1125">
        <v>2.7584835301429536</v>
      </c>
      <c r="M35" s="1126"/>
    </row>
    <row r="36" spans="1:13" ht="12.75">
      <c r="A36" s="1116"/>
      <c r="B36" s="1117"/>
      <c r="C36" s="1117"/>
      <c r="D36" s="1117" t="s">
        <v>1090</v>
      </c>
      <c r="E36" s="1117"/>
      <c r="F36" s="1123">
        <v>1667.8</v>
      </c>
      <c r="G36" s="1123">
        <v>1667.8</v>
      </c>
      <c r="H36" s="1123">
        <v>0</v>
      </c>
      <c r="I36" s="1123">
        <v>0</v>
      </c>
      <c r="J36" s="1124">
        <v>0</v>
      </c>
      <c r="K36" s="1124" t="s">
        <v>142</v>
      </c>
      <c r="L36" s="1125" t="s">
        <v>142</v>
      </c>
      <c r="M36" s="1126"/>
    </row>
    <row r="37" spans="1:13" ht="12.75">
      <c r="A37" s="1116"/>
      <c r="B37" s="1117"/>
      <c r="C37" s="1117" t="s">
        <v>1091</v>
      </c>
      <c r="D37" s="1117"/>
      <c r="E37" s="1117"/>
      <c r="F37" s="1123">
        <v>-1274.2</v>
      </c>
      <c r="G37" s="1123">
        <v>-3354.5</v>
      </c>
      <c r="H37" s="1123">
        <v>-1086.6999999999998</v>
      </c>
      <c r="I37" s="1123">
        <v>-2565.7</v>
      </c>
      <c r="J37" s="1124">
        <v>-1257.1</v>
      </c>
      <c r="K37" s="1124">
        <v>-14.715115366504492</v>
      </c>
      <c r="L37" s="1125">
        <v>15.68050059814118</v>
      </c>
      <c r="M37" s="1126"/>
    </row>
    <row r="38" spans="1:13" ht="12.75">
      <c r="A38" s="1132" t="s">
        <v>1092</v>
      </c>
      <c r="B38" s="1133" t="s">
        <v>1093</v>
      </c>
      <c r="C38" s="1133"/>
      <c r="D38" s="1133"/>
      <c r="E38" s="1133"/>
      <c r="F38" s="1134">
        <v>9349.199999999999</v>
      </c>
      <c r="G38" s="1134">
        <v>17063.5</v>
      </c>
      <c r="H38" s="1134">
        <v>5977.500000000001</v>
      </c>
      <c r="I38" s="1134">
        <v>14811.4</v>
      </c>
      <c r="J38" s="1135">
        <v>7405</v>
      </c>
      <c r="K38" s="1135">
        <v>-36.06404826081374</v>
      </c>
      <c r="L38" s="1136">
        <v>23.88122124634043</v>
      </c>
      <c r="M38" s="1126"/>
    </row>
    <row r="39" spans="1:13" ht="12.75">
      <c r="A39" s="1137" t="s">
        <v>1094</v>
      </c>
      <c r="B39" s="1137"/>
      <c r="C39" s="1138"/>
      <c r="D39" s="1138"/>
      <c r="E39" s="1138"/>
      <c r="F39" s="1139">
        <v>64365.40000000011</v>
      </c>
      <c r="G39" s="1139">
        <v>106785.00000000012</v>
      </c>
      <c r="H39" s="1139">
        <v>19796</v>
      </c>
      <c r="I39" s="1139">
        <v>123131.20000000001</v>
      </c>
      <c r="J39" s="1140">
        <v>164921.34999999998</v>
      </c>
      <c r="K39" s="1140">
        <v>-69.2443455645425</v>
      </c>
      <c r="L39" s="1141">
        <v>733.1044150333399</v>
      </c>
      <c r="M39" s="1142"/>
    </row>
    <row r="40" spans="1:13" ht="12.75">
      <c r="A40" s="1116" t="s">
        <v>1095</v>
      </c>
      <c r="B40" s="1117" t="s">
        <v>1096</v>
      </c>
      <c r="C40" s="1117"/>
      <c r="D40" s="1117"/>
      <c r="E40" s="1117"/>
      <c r="F40" s="1123">
        <v>8178.519999999994</v>
      </c>
      <c r="G40" s="1123">
        <v>11147.969999999998</v>
      </c>
      <c r="H40" s="1123">
        <v>10957.140000000001</v>
      </c>
      <c r="I40" s="1123">
        <v>17720.65000000001</v>
      </c>
      <c r="J40" s="1124">
        <v>-528.9200000000055</v>
      </c>
      <c r="K40" s="1124">
        <v>33.97460665254849</v>
      </c>
      <c r="L40" s="1125">
        <v>-104.82717205402145</v>
      </c>
      <c r="M40" s="1126"/>
    </row>
    <row r="41" spans="1:13" ht="12.75">
      <c r="A41" s="1116"/>
      <c r="B41" s="1117" t="s">
        <v>1097</v>
      </c>
      <c r="C41" s="1117"/>
      <c r="D41" s="1117"/>
      <c r="E41" s="1117"/>
      <c r="F41" s="1123">
        <v>1281.7</v>
      </c>
      <c r="G41" s="1123">
        <v>3194.6000000000004</v>
      </c>
      <c r="H41" s="1123">
        <v>1032.1</v>
      </c>
      <c r="I41" s="1123">
        <v>4382.599999999999</v>
      </c>
      <c r="J41" s="1124">
        <v>1929.3</v>
      </c>
      <c r="K41" s="1124" t="s">
        <v>142</v>
      </c>
      <c r="L41" s="1125">
        <v>86.92956108904175</v>
      </c>
      <c r="M41" s="1126"/>
    </row>
    <row r="42" spans="1:13" ht="12.75">
      <c r="A42" s="1116"/>
      <c r="B42" s="1117" t="s">
        <v>1098</v>
      </c>
      <c r="C42" s="1117"/>
      <c r="D42" s="1117"/>
      <c r="E42" s="1117"/>
      <c r="F42" s="1123">
        <v>0</v>
      </c>
      <c r="G42" s="1123">
        <v>0</v>
      </c>
      <c r="H42" s="1123">
        <v>0</v>
      </c>
      <c r="I42" s="1123">
        <v>0</v>
      </c>
      <c r="J42" s="1124">
        <v>0</v>
      </c>
      <c r="K42" s="1124" t="s">
        <v>142</v>
      </c>
      <c r="L42" s="1125" t="s">
        <v>142</v>
      </c>
      <c r="M42" s="1126"/>
    </row>
    <row r="43" spans="1:13" ht="12.75">
      <c r="A43" s="1116"/>
      <c r="B43" s="1117" t="s">
        <v>1099</v>
      </c>
      <c r="C43" s="1117"/>
      <c r="D43" s="1117"/>
      <c r="E43" s="1117"/>
      <c r="F43" s="1123">
        <v>-9931.000000000002</v>
      </c>
      <c r="G43" s="1123">
        <v>-21331.600000000002</v>
      </c>
      <c r="H43" s="1123">
        <v>-15798.599999999999</v>
      </c>
      <c r="I43" s="1123">
        <v>-34584.49999999999</v>
      </c>
      <c r="J43" s="1124">
        <v>-17278.45</v>
      </c>
      <c r="K43" s="1124">
        <v>59.08367737387974</v>
      </c>
      <c r="L43" s="1125">
        <v>9.366969225121224</v>
      </c>
      <c r="M43" s="1126"/>
    </row>
    <row r="44" spans="1:13" ht="12.75">
      <c r="A44" s="1116"/>
      <c r="B44" s="1117"/>
      <c r="C44" s="1117" t="s">
        <v>1100</v>
      </c>
      <c r="D44" s="1117"/>
      <c r="E44" s="1117"/>
      <c r="F44" s="1123">
        <v>-975.4000000000001</v>
      </c>
      <c r="G44" s="1123">
        <v>-1620</v>
      </c>
      <c r="H44" s="1123">
        <v>-1036.5</v>
      </c>
      <c r="I44" s="1123">
        <v>-2234.3</v>
      </c>
      <c r="J44" s="1124">
        <v>-1755.0499999999997</v>
      </c>
      <c r="K44" s="1124">
        <v>6.264096780807861</v>
      </c>
      <c r="L44" s="1125">
        <v>69.32465026531594</v>
      </c>
      <c r="M44" s="1126"/>
    </row>
    <row r="45" spans="1:13" ht="12.75">
      <c r="A45" s="1116"/>
      <c r="B45" s="1117"/>
      <c r="C45" s="1117" t="s">
        <v>1070</v>
      </c>
      <c r="D45" s="1117"/>
      <c r="E45" s="1117"/>
      <c r="F45" s="1123">
        <v>-8955.6</v>
      </c>
      <c r="G45" s="1123">
        <v>-19711.600000000002</v>
      </c>
      <c r="H45" s="1123">
        <v>-14762.099999999999</v>
      </c>
      <c r="I45" s="1123">
        <v>-32350.199999999997</v>
      </c>
      <c r="J45" s="1124">
        <v>-15523.4</v>
      </c>
      <c r="K45" s="1124">
        <v>64.83652686587163</v>
      </c>
      <c r="L45" s="1125">
        <v>5.157125341245504</v>
      </c>
      <c r="M45" s="1126"/>
    </row>
    <row r="46" spans="1:13" ht="12.75">
      <c r="A46" s="1116"/>
      <c r="B46" s="1117" t="s">
        <v>1101</v>
      </c>
      <c r="C46" s="1117"/>
      <c r="D46" s="1117"/>
      <c r="E46" s="1117"/>
      <c r="F46" s="1123">
        <v>16827.819999999996</v>
      </c>
      <c r="G46" s="1123">
        <v>29284.97</v>
      </c>
      <c r="H46" s="1123">
        <v>25723.64</v>
      </c>
      <c r="I46" s="1123">
        <v>47922.55</v>
      </c>
      <c r="J46" s="1124">
        <v>14820.229999999996</v>
      </c>
      <c r="K46" s="1124">
        <v>52.863769638610364</v>
      </c>
      <c r="L46" s="1125">
        <v>-42.386730649317144</v>
      </c>
      <c r="M46" s="1126"/>
    </row>
    <row r="47" spans="1:13" ht="12.75">
      <c r="A47" s="1116"/>
      <c r="B47" s="1117"/>
      <c r="C47" s="1117" t="s">
        <v>1100</v>
      </c>
      <c r="D47" s="1117"/>
      <c r="E47" s="1117"/>
      <c r="F47" s="1123">
        <v>12968.999999999996</v>
      </c>
      <c r="G47" s="1123">
        <v>23686.1</v>
      </c>
      <c r="H47" s="1123">
        <v>13919.2</v>
      </c>
      <c r="I47" s="1123">
        <v>22912.300000000003</v>
      </c>
      <c r="J47" s="1124">
        <v>-10484</v>
      </c>
      <c r="K47" s="1124">
        <v>7.326702135862476</v>
      </c>
      <c r="L47" s="1125">
        <v>-175.32042071383412</v>
      </c>
      <c r="M47" s="1126"/>
    </row>
    <row r="48" spans="1:13" ht="12.75">
      <c r="A48" s="1116"/>
      <c r="B48" s="1117"/>
      <c r="C48" s="1117" t="s">
        <v>1102</v>
      </c>
      <c r="D48" s="1117"/>
      <c r="E48" s="1117"/>
      <c r="F48" s="1123">
        <v>1481.2999999999986</v>
      </c>
      <c r="G48" s="1123">
        <v>4192.4000000000015</v>
      </c>
      <c r="H48" s="1123">
        <v>4209.200000000001</v>
      </c>
      <c r="I48" s="1123">
        <v>11857.300000000001</v>
      </c>
      <c r="J48" s="1124">
        <v>14185.399999999998</v>
      </c>
      <c r="K48" s="1124">
        <v>184.15580908661343</v>
      </c>
      <c r="L48" s="1125">
        <v>237.0094079635084</v>
      </c>
      <c r="M48" s="1126"/>
    </row>
    <row r="49" spans="1:13" ht="12.75">
      <c r="A49" s="1116"/>
      <c r="B49" s="1117"/>
      <c r="C49" s="1117"/>
      <c r="D49" s="1117" t="s">
        <v>1103</v>
      </c>
      <c r="E49" s="1117"/>
      <c r="F49" s="1123">
        <v>1662.9999999999986</v>
      </c>
      <c r="G49" s="1123">
        <v>4407.800000000001</v>
      </c>
      <c r="H49" s="1123">
        <v>4232.300000000001</v>
      </c>
      <c r="I49" s="1123">
        <v>11919.400000000001</v>
      </c>
      <c r="J49" s="1124">
        <v>13291.299999999997</v>
      </c>
      <c r="K49" s="1124">
        <v>154.49789536981388</v>
      </c>
      <c r="L49" s="1125">
        <v>214.04437303593778</v>
      </c>
      <c r="M49" s="1126"/>
    </row>
    <row r="50" spans="1:13" ht="12.75">
      <c r="A50" s="1116"/>
      <c r="B50" s="1117"/>
      <c r="C50" s="1117"/>
      <c r="D50" s="1117"/>
      <c r="E50" s="1117" t="s">
        <v>1104</v>
      </c>
      <c r="F50" s="1123">
        <v>9869.599999999999</v>
      </c>
      <c r="G50" s="1123">
        <v>21132.4</v>
      </c>
      <c r="H50" s="1123">
        <v>12821.900000000001</v>
      </c>
      <c r="I50" s="1123">
        <v>28961.2</v>
      </c>
      <c r="J50" s="1124">
        <v>21487.399999999998</v>
      </c>
      <c r="K50" s="1124">
        <v>29.91306638566917</v>
      </c>
      <c r="L50" s="1125">
        <v>67.58358745583723</v>
      </c>
      <c r="M50" s="1126"/>
    </row>
    <row r="51" spans="1:13" ht="12.75">
      <c r="A51" s="1116"/>
      <c r="B51" s="1117"/>
      <c r="C51" s="1117"/>
      <c r="D51" s="1117"/>
      <c r="E51" s="1117" t="s">
        <v>1105</v>
      </c>
      <c r="F51" s="1123">
        <v>-8206.6</v>
      </c>
      <c r="G51" s="1123">
        <v>-16724.6</v>
      </c>
      <c r="H51" s="1123">
        <v>-8589.6</v>
      </c>
      <c r="I51" s="1123">
        <v>-17041.8</v>
      </c>
      <c r="J51" s="1124">
        <v>-8196.1</v>
      </c>
      <c r="K51" s="1124">
        <v>4.6669753612945755</v>
      </c>
      <c r="L51" s="1125">
        <v>-4.581121356058489</v>
      </c>
      <c r="M51" s="1126"/>
    </row>
    <row r="52" spans="1:13" ht="12.75">
      <c r="A52" s="1116"/>
      <c r="B52" s="1117"/>
      <c r="C52" s="1117"/>
      <c r="D52" s="1117" t="s">
        <v>1106</v>
      </c>
      <c r="E52" s="1117"/>
      <c r="F52" s="1123">
        <v>-181.70000000000002</v>
      </c>
      <c r="G52" s="1123">
        <v>-215.4</v>
      </c>
      <c r="H52" s="1123">
        <v>-23.1</v>
      </c>
      <c r="I52" s="1123">
        <v>-62.10000000000001</v>
      </c>
      <c r="J52" s="1124">
        <v>894.1</v>
      </c>
      <c r="K52" s="1124">
        <v>-87.28673637864613</v>
      </c>
      <c r="L52" s="1125">
        <v>-3970.5627705627703</v>
      </c>
      <c r="M52" s="1126"/>
    </row>
    <row r="53" spans="1:13" ht="12.75">
      <c r="A53" s="1116"/>
      <c r="B53" s="1117"/>
      <c r="C53" s="1117" t="s">
        <v>1107</v>
      </c>
      <c r="D53" s="1117"/>
      <c r="E53" s="1117"/>
      <c r="F53" s="1123">
        <v>3091.7</v>
      </c>
      <c r="G53" s="1123">
        <v>2733.4</v>
      </c>
      <c r="H53" s="1123">
        <v>8231.5</v>
      </c>
      <c r="I53" s="1123">
        <v>14318.599999999999</v>
      </c>
      <c r="J53" s="1124">
        <v>12026.4</v>
      </c>
      <c r="K53" s="1124">
        <v>166.24510786945694</v>
      </c>
      <c r="L53" s="1125">
        <v>46.10216849905851</v>
      </c>
      <c r="M53" s="1126"/>
    </row>
    <row r="54" spans="1:13" ht="12.75">
      <c r="A54" s="1116"/>
      <c r="B54" s="1117"/>
      <c r="C54" s="1117"/>
      <c r="D54" s="1117" t="s">
        <v>1108</v>
      </c>
      <c r="E54" s="1117"/>
      <c r="F54" s="1123">
        <v>-55.9</v>
      </c>
      <c r="G54" s="1123">
        <v>-36.7</v>
      </c>
      <c r="H54" s="1123">
        <v>-21.2</v>
      </c>
      <c r="I54" s="1123">
        <v>-20.2</v>
      </c>
      <c r="J54" s="1124">
        <v>34.6</v>
      </c>
      <c r="K54" s="1124" t="s">
        <v>142</v>
      </c>
      <c r="L54" s="1125">
        <v>-263.20754716981133</v>
      </c>
      <c r="M54" s="1126"/>
    </row>
    <row r="55" spans="1:13" ht="12.75">
      <c r="A55" s="1116"/>
      <c r="B55" s="1117"/>
      <c r="C55" s="1117"/>
      <c r="D55" s="1117" t="s">
        <v>1109</v>
      </c>
      <c r="E55" s="1117"/>
      <c r="F55" s="1123">
        <v>3147.6</v>
      </c>
      <c r="G55" s="1123">
        <v>2770.1</v>
      </c>
      <c r="H55" s="1123">
        <v>8252.7</v>
      </c>
      <c r="I55" s="1123">
        <v>14338.8</v>
      </c>
      <c r="J55" s="1124">
        <v>11991.8</v>
      </c>
      <c r="K55" s="1124">
        <v>162.1902401829966</v>
      </c>
      <c r="L55" s="1125">
        <v>45.307596301816375</v>
      </c>
      <c r="M55" s="1126"/>
    </row>
    <row r="56" spans="1:13" ht="12.75">
      <c r="A56" s="1116"/>
      <c r="B56" s="1117"/>
      <c r="C56" s="1117" t="s">
        <v>1110</v>
      </c>
      <c r="D56" s="1117"/>
      <c r="E56" s="1117"/>
      <c r="F56" s="1123">
        <v>-714.18</v>
      </c>
      <c r="G56" s="1123">
        <v>-1326.93</v>
      </c>
      <c r="H56" s="1123">
        <v>-636.26</v>
      </c>
      <c r="I56" s="1123">
        <v>-1165.65</v>
      </c>
      <c r="J56" s="1124">
        <v>-907.57</v>
      </c>
      <c r="K56" s="1124">
        <v>-10.910414741381729</v>
      </c>
      <c r="L56" s="1125">
        <v>42.64137302360672</v>
      </c>
      <c r="M56" s="1126"/>
    </row>
    <row r="57" spans="1:13" ht="12.75">
      <c r="A57" s="1116" t="s">
        <v>1111</v>
      </c>
      <c r="B57" s="1117"/>
      <c r="C57" s="1117"/>
      <c r="D57" s="1117"/>
      <c r="E57" s="1117"/>
      <c r="F57" s="1123">
        <v>72543.9200000001</v>
      </c>
      <c r="G57" s="1123">
        <v>117932.97000000009</v>
      </c>
      <c r="H57" s="1123">
        <v>30753.140000000014</v>
      </c>
      <c r="I57" s="1123">
        <v>140851.85000000003</v>
      </c>
      <c r="J57" s="1124">
        <v>164392.42999999996</v>
      </c>
      <c r="K57" s="1124">
        <v>-57.60755691173021</v>
      </c>
      <c r="L57" s="1125">
        <v>434.55494300744544</v>
      </c>
      <c r="M57" s="1126"/>
    </row>
    <row r="58" spans="1:13" ht="12.75">
      <c r="A58" s="1132" t="s">
        <v>1112</v>
      </c>
      <c r="B58" s="1133" t="s">
        <v>1113</v>
      </c>
      <c r="C58" s="1133"/>
      <c r="D58" s="1133"/>
      <c r="E58" s="1133"/>
      <c r="F58" s="1134">
        <v>7733.359999999899</v>
      </c>
      <c r="G58" s="1134">
        <v>11927.559999999881</v>
      </c>
      <c r="H58" s="1134">
        <v>11740.879999999976</v>
      </c>
      <c r="I58" s="1134">
        <v>18502.70000000001</v>
      </c>
      <c r="J58" s="1135">
        <v>-12616.53999999995</v>
      </c>
      <c r="K58" s="1135">
        <v>51.821200616551295</v>
      </c>
      <c r="L58" s="1136">
        <v>-207.45821437575358</v>
      </c>
      <c r="M58" s="1126"/>
    </row>
    <row r="59" spans="1:13" ht="12.75">
      <c r="A59" s="1137" t="s">
        <v>1114</v>
      </c>
      <c r="B59" s="1138"/>
      <c r="C59" s="1138"/>
      <c r="D59" s="1138"/>
      <c r="E59" s="1138"/>
      <c r="F59" s="1139">
        <v>80277.28</v>
      </c>
      <c r="G59" s="1139">
        <v>129860.52999999997</v>
      </c>
      <c r="H59" s="1139">
        <v>42494.01999999999</v>
      </c>
      <c r="I59" s="1139">
        <v>159354.55000000005</v>
      </c>
      <c r="J59" s="1140">
        <v>151775.89</v>
      </c>
      <c r="K59" s="1140">
        <v>-47.06594443658282</v>
      </c>
      <c r="L59" s="1143">
        <v>257.1699970960621</v>
      </c>
      <c r="M59" s="1126"/>
    </row>
    <row r="60" spans="1:13" ht="12.75">
      <c r="A60" s="1116" t="s">
        <v>1115</v>
      </c>
      <c r="B60" s="1117"/>
      <c r="C60" s="1117"/>
      <c r="D60" s="1117"/>
      <c r="E60" s="1117"/>
      <c r="F60" s="1123">
        <v>-80277.28</v>
      </c>
      <c r="G60" s="1123">
        <v>-129860.53000000001</v>
      </c>
      <c r="H60" s="1123">
        <v>-42494.01999999999</v>
      </c>
      <c r="I60" s="1123">
        <v>-159354.55</v>
      </c>
      <c r="J60" s="1124">
        <v>-151775.89</v>
      </c>
      <c r="K60" s="1124">
        <v>-47.06594443658282</v>
      </c>
      <c r="L60" s="1125">
        <v>257.1699970960621</v>
      </c>
      <c r="M60" s="1126"/>
    </row>
    <row r="61" spans="1:13" ht="12.75">
      <c r="A61" s="1116"/>
      <c r="B61" s="1117" t="s">
        <v>1116</v>
      </c>
      <c r="C61" s="1117"/>
      <c r="D61" s="1117"/>
      <c r="E61" s="1117"/>
      <c r="F61" s="1123">
        <v>-79564.48</v>
      </c>
      <c r="G61" s="1123">
        <v>-128536.33</v>
      </c>
      <c r="H61" s="1123">
        <v>-41859.31999999999</v>
      </c>
      <c r="I61" s="1123">
        <v>-158191.95</v>
      </c>
      <c r="J61" s="1124">
        <v>-152001.19</v>
      </c>
      <c r="K61" s="1124">
        <v>-47.389438101021966</v>
      </c>
      <c r="L61" s="1125">
        <v>263.1238873445628</v>
      </c>
      <c r="M61" s="1126"/>
    </row>
    <row r="62" spans="1:13" ht="12.75">
      <c r="A62" s="1116"/>
      <c r="B62" s="1117"/>
      <c r="C62" s="1117" t="s">
        <v>1108</v>
      </c>
      <c r="D62" s="1117"/>
      <c r="E62" s="1117"/>
      <c r="F62" s="1123">
        <v>-59490.18</v>
      </c>
      <c r="G62" s="1123">
        <v>-115992.23</v>
      </c>
      <c r="H62" s="1123">
        <v>-25160.02</v>
      </c>
      <c r="I62" s="1123">
        <v>-130352.95</v>
      </c>
      <c r="J62" s="1124">
        <v>-138250.88</v>
      </c>
      <c r="K62" s="1124">
        <v>-57.70727202371887</v>
      </c>
      <c r="L62" s="1125">
        <v>449.48636765789536</v>
      </c>
      <c r="M62" s="1126"/>
    </row>
    <row r="63" spans="1:13" ht="12.75">
      <c r="A63" s="1116"/>
      <c r="B63" s="1117"/>
      <c r="C63" s="1117" t="s">
        <v>1109</v>
      </c>
      <c r="D63" s="1117"/>
      <c r="E63" s="1117"/>
      <c r="F63" s="1123">
        <v>-20074.299999999996</v>
      </c>
      <c r="G63" s="1123">
        <v>-12544.100000000006</v>
      </c>
      <c r="H63" s="1123">
        <v>-16699.299999999996</v>
      </c>
      <c r="I63" s="1123">
        <v>-27839</v>
      </c>
      <c r="J63" s="1124">
        <v>-13750.310000000005</v>
      </c>
      <c r="K63" s="1124">
        <v>-16.812541408666817</v>
      </c>
      <c r="L63" s="1125">
        <v>-17.65936296730996</v>
      </c>
      <c r="M63" s="1126"/>
    </row>
    <row r="64" spans="1:13" ht="12.75">
      <c r="A64" s="1116"/>
      <c r="B64" s="1117" t="s">
        <v>1117</v>
      </c>
      <c r="C64" s="1117"/>
      <c r="D64" s="1117"/>
      <c r="E64" s="1117"/>
      <c r="F64" s="1123">
        <v>-712.8</v>
      </c>
      <c r="G64" s="1123">
        <v>-1324.2</v>
      </c>
      <c r="H64" s="1123">
        <v>-634.7</v>
      </c>
      <c r="I64" s="1123">
        <v>-1162.6</v>
      </c>
      <c r="J64" s="1124">
        <v>225.3</v>
      </c>
      <c r="K64" s="1124" t="s">
        <v>142</v>
      </c>
      <c r="L64" s="1125" t="s">
        <v>142</v>
      </c>
      <c r="M64" s="1126"/>
    </row>
    <row r="65" spans="1:13" ht="13.5" thickBot="1">
      <c r="A65" s="1144" t="s">
        <v>1118</v>
      </c>
      <c r="B65" s="1145"/>
      <c r="C65" s="1145"/>
      <c r="D65" s="1145"/>
      <c r="E65" s="1145"/>
      <c r="F65" s="1146">
        <v>-77185.58</v>
      </c>
      <c r="G65" s="1146">
        <v>-127127.13000000002</v>
      </c>
      <c r="H65" s="1146">
        <v>-34262.51999999999</v>
      </c>
      <c r="I65" s="1146">
        <v>-145035.95</v>
      </c>
      <c r="J65" s="1147">
        <v>-139749.49000000002</v>
      </c>
      <c r="K65" s="1147">
        <v>-55.61020594779493</v>
      </c>
      <c r="L65" s="1148">
        <v>307.87860904568623</v>
      </c>
      <c r="M65" s="1126"/>
    </row>
    <row r="66" ht="13.5" thickTop="1">
      <c r="A66" s="1109" t="s">
        <v>1119</v>
      </c>
    </row>
    <row r="67" ht="12.75">
      <c r="A67" s="1149" t="s">
        <v>1120</v>
      </c>
    </row>
    <row r="68" ht="12.75">
      <c r="A68" s="1149" t="s">
        <v>1121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9.140625" style="187" customWidth="1"/>
    <col min="2" max="2" width="6.8515625" style="187" customWidth="1"/>
    <col min="3" max="3" width="25.421875" style="187" customWidth="1"/>
    <col min="4" max="4" width="12.140625" style="187" customWidth="1"/>
    <col min="5" max="5" width="11.8515625" style="187" customWidth="1"/>
    <col min="6" max="6" width="11.57421875" style="187" customWidth="1"/>
    <col min="7" max="7" width="12.140625" style="187" customWidth="1"/>
    <col min="8" max="16384" width="9.140625" style="187" customWidth="1"/>
  </cols>
  <sheetData>
    <row r="1" spans="2:10" ht="15" customHeight="1">
      <c r="B1" s="1717" t="s">
        <v>1057</v>
      </c>
      <c r="C1" s="1717"/>
      <c r="D1" s="1717"/>
      <c r="E1" s="1717"/>
      <c r="F1" s="1717"/>
      <c r="G1" s="1717"/>
      <c r="H1" s="1717"/>
      <c r="I1" s="1717"/>
      <c r="J1" s="1150"/>
    </row>
    <row r="2" spans="2:9" ht="15" customHeight="1">
      <c r="B2" s="1784" t="s">
        <v>1122</v>
      </c>
      <c r="C2" s="1784"/>
      <c r="D2" s="1784"/>
      <c r="E2" s="1784"/>
      <c r="F2" s="1784"/>
      <c r="G2" s="1784"/>
      <c r="H2" s="1784"/>
      <c r="I2" s="1784"/>
    </row>
    <row r="3" spans="2:9" ht="15" customHeight="1">
      <c r="B3" s="1788" t="s">
        <v>1281</v>
      </c>
      <c r="C3" s="1788"/>
      <c r="D3" s="1788"/>
      <c r="E3" s="1788"/>
      <c r="F3" s="1788"/>
      <c r="G3" s="1788"/>
      <c r="H3" s="1788"/>
      <c r="I3" s="1788"/>
    </row>
    <row r="4" spans="2:9" ht="12" customHeight="1" thickBot="1">
      <c r="B4" s="1151"/>
      <c r="C4" s="1152"/>
      <c r="D4" s="1153"/>
      <c r="E4" s="1153"/>
      <c r="F4" s="1153"/>
      <c r="G4" s="1152"/>
      <c r="H4" s="1151"/>
      <c r="I4" s="1151"/>
    </row>
    <row r="5" spans="2:9" ht="15" customHeight="1" thickTop="1">
      <c r="B5" s="1154"/>
      <c r="C5" s="1155"/>
      <c r="D5" s="1156"/>
      <c r="E5" s="1157"/>
      <c r="F5" s="1156"/>
      <c r="G5" s="1156"/>
      <c r="H5" s="1158" t="s">
        <v>192</v>
      </c>
      <c r="I5" s="1159"/>
    </row>
    <row r="6" spans="2:9" ht="15" customHeight="1">
      <c r="B6" s="1160"/>
      <c r="C6" s="1161"/>
      <c r="D6" s="1162" t="s">
        <v>77</v>
      </c>
      <c r="E6" s="1163" t="s">
        <v>1123</v>
      </c>
      <c r="F6" s="1162" t="s">
        <v>77</v>
      </c>
      <c r="G6" s="1163" t="str">
        <f>+E6</f>
        <v>Mid-Jan.</v>
      </c>
      <c r="H6" s="1164" t="s">
        <v>1124</v>
      </c>
      <c r="I6" s="1165"/>
    </row>
    <row r="7" spans="2:9" ht="15" customHeight="1">
      <c r="B7" s="1160"/>
      <c r="C7" s="1161"/>
      <c r="D7" s="1166">
        <v>2014</v>
      </c>
      <c r="E7" s="1167">
        <v>2015</v>
      </c>
      <c r="F7" s="1166">
        <v>2015</v>
      </c>
      <c r="G7" s="1166">
        <v>2016</v>
      </c>
      <c r="H7" s="1168" t="s">
        <v>55</v>
      </c>
      <c r="I7" s="1169" t="s">
        <v>56</v>
      </c>
    </row>
    <row r="8" spans="1:9" ht="15" customHeight="1">
      <c r="A8" s="1051"/>
      <c r="B8" s="1170"/>
      <c r="C8" s="1171"/>
      <c r="D8" s="1172"/>
      <c r="E8" s="1172"/>
      <c r="F8" s="1173"/>
      <c r="G8" s="1174"/>
      <c r="H8" s="1175"/>
      <c r="I8" s="1176"/>
    </row>
    <row r="9" spans="1:9" ht="15" customHeight="1">
      <c r="A9" s="1051"/>
      <c r="B9" s="1785" t="s">
        <v>1125</v>
      </c>
      <c r="C9" s="1786"/>
      <c r="D9" s="1177">
        <v>593752.9400000001</v>
      </c>
      <c r="E9" s="1177">
        <v>618306.9</v>
      </c>
      <c r="F9" s="1177">
        <v>726683.87</v>
      </c>
      <c r="G9" s="1177">
        <v>879673.2000000001</v>
      </c>
      <c r="H9" s="1177">
        <v>4.135383312796719</v>
      </c>
      <c r="I9" s="1178">
        <v>21.05307910577403</v>
      </c>
    </row>
    <row r="10" spans="1:9" ht="15" customHeight="1">
      <c r="A10" s="1051"/>
      <c r="B10" s="1179" t="s">
        <v>1126</v>
      </c>
      <c r="C10" s="1180"/>
      <c r="D10" s="1181">
        <v>21352.06</v>
      </c>
      <c r="E10" s="1181">
        <v>23697.9</v>
      </c>
      <c r="F10" s="1181">
        <v>23622.95</v>
      </c>
      <c r="G10" s="1181">
        <v>26117.300000000003</v>
      </c>
      <c r="H10" s="1181">
        <v>10.98648092970889</v>
      </c>
      <c r="I10" s="1182">
        <v>10.55901146977834</v>
      </c>
    </row>
    <row r="11" spans="1:9" ht="15" customHeight="1">
      <c r="A11" s="1051"/>
      <c r="B11" s="1179" t="s">
        <v>1127</v>
      </c>
      <c r="C11" s="1180"/>
      <c r="D11" s="1181">
        <v>572400.88</v>
      </c>
      <c r="E11" s="1181">
        <v>594609</v>
      </c>
      <c r="F11" s="1181">
        <v>703060.92</v>
      </c>
      <c r="G11" s="1181">
        <v>853555.9</v>
      </c>
      <c r="H11" s="1181">
        <v>3.879819332213458</v>
      </c>
      <c r="I11" s="1182">
        <v>21.405681317061394</v>
      </c>
    </row>
    <row r="12" spans="1:9" ht="15" customHeight="1">
      <c r="A12" s="1051"/>
      <c r="B12" s="1183"/>
      <c r="C12" s="1184" t="s">
        <v>1128</v>
      </c>
      <c r="D12" s="1185">
        <v>426132.85371916</v>
      </c>
      <c r="E12" s="1185">
        <v>434744.00384</v>
      </c>
      <c r="F12" s="1185">
        <v>517456.67892682005</v>
      </c>
      <c r="G12" s="1185">
        <v>649132.82729105</v>
      </c>
      <c r="H12" s="1185">
        <v>2.0207665392809844</v>
      </c>
      <c r="I12" s="1186">
        <v>25.446796558374672</v>
      </c>
    </row>
    <row r="13" spans="1:9" ht="15" customHeight="1">
      <c r="A13" s="1051"/>
      <c r="B13" s="1183"/>
      <c r="C13" s="1187" t="s">
        <v>1129</v>
      </c>
      <c r="D13" s="1185">
        <v>146268.02628084</v>
      </c>
      <c r="E13" s="1185">
        <v>159864.99616</v>
      </c>
      <c r="F13" s="1185">
        <v>185604.24107318</v>
      </c>
      <c r="G13" s="1185">
        <v>204423.07270895003</v>
      </c>
      <c r="H13" s="1185">
        <v>9.295927637017101</v>
      </c>
      <c r="I13" s="1186">
        <v>10.139225012832625</v>
      </c>
    </row>
    <row r="14" spans="1:9" ht="15" customHeight="1">
      <c r="A14" s="1051"/>
      <c r="B14" s="1188"/>
      <c r="C14" s="1187"/>
      <c r="D14" s="1189"/>
      <c r="E14" s="1189"/>
      <c r="F14" s="1189"/>
      <c r="G14" s="1189"/>
      <c r="H14" s="1189"/>
      <c r="I14" s="1186"/>
    </row>
    <row r="15" spans="1:9" ht="15" customHeight="1">
      <c r="A15" s="1051"/>
      <c r="B15" s="1190"/>
      <c r="C15" s="1171"/>
      <c r="D15" s="1191"/>
      <c r="E15" s="1191"/>
      <c r="F15" s="1191"/>
      <c r="G15" s="1191"/>
      <c r="H15" s="1191"/>
      <c r="I15" s="1192"/>
    </row>
    <row r="16" spans="1:9" ht="15" customHeight="1">
      <c r="A16" s="1051"/>
      <c r="B16" s="1785" t="s">
        <v>1130</v>
      </c>
      <c r="C16" s="1786"/>
      <c r="D16" s="1181">
        <v>93006.09</v>
      </c>
      <c r="E16" s="1181">
        <v>109827.2</v>
      </c>
      <c r="F16" s="1181">
        <v>120995.11</v>
      </c>
      <c r="G16" s="1181">
        <v>134839.8</v>
      </c>
      <c r="H16" s="1181">
        <v>18.086030710462083</v>
      </c>
      <c r="I16" s="1178">
        <v>11.44235498442869</v>
      </c>
    </row>
    <row r="17" spans="1:9" ht="15" customHeight="1">
      <c r="A17" s="1051"/>
      <c r="B17" s="1188"/>
      <c r="C17" s="1193" t="s">
        <v>1128</v>
      </c>
      <c r="D17" s="1185">
        <v>87372.33</v>
      </c>
      <c r="E17" s="1185">
        <v>102965.76</v>
      </c>
      <c r="F17" s="1185">
        <v>114843.41</v>
      </c>
      <c r="G17" s="1185">
        <v>130700.43999999999</v>
      </c>
      <c r="H17" s="1185">
        <v>17.84710331062476</v>
      </c>
      <c r="I17" s="1186">
        <v>13.807522782543629</v>
      </c>
    </row>
    <row r="18" spans="1:9" ht="15" customHeight="1">
      <c r="A18" s="1051"/>
      <c r="B18" s="1188"/>
      <c r="C18" s="1193" t="s">
        <v>1129</v>
      </c>
      <c r="D18" s="1185">
        <v>5633.76</v>
      </c>
      <c r="E18" s="1185">
        <v>6861.44</v>
      </c>
      <c r="F18" s="1185">
        <v>6151.7</v>
      </c>
      <c r="G18" s="1185">
        <v>4139.36</v>
      </c>
      <c r="H18" s="1185">
        <v>21.791485615290668</v>
      </c>
      <c r="I18" s="1186">
        <v>-32.71193328673375</v>
      </c>
    </row>
    <row r="19" spans="1:9" ht="15" customHeight="1">
      <c r="A19" s="1051"/>
      <c r="B19" s="1194"/>
      <c r="C19" s="1195"/>
      <c r="D19" s="1196"/>
      <c r="E19" s="1196"/>
      <c r="F19" s="1196"/>
      <c r="G19" s="1196"/>
      <c r="H19" s="1197"/>
      <c r="I19" s="1198"/>
    </row>
    <row r="20" spans="1:9" ht="15" customHeight="1">
      <c r="A20" s="1051"/>
      <c r="B20" s="1199"/>
      <c r="C20" s="1200"/>
      <c r="D20" s="1201"/>
      <c r="E20" s="1201"/>
      <c r="F20" s="1201"/>
      <c r="G20" s="1201"/>
      <c r="H20" s="1201"/>
      <c r="I20" s="1202"/>
    </row>
    <row r="21" spans="1:9" ht="15" customHeight="1">
      <c r="A21" s="1051"/>
      <c r="B21" s="1785" t="s">
        <v>1131</v>
      </c>
      <c r="C21" s="1787"/>
      <c r="D21" s="1177">
        <v>665406.97</v>
      </c>
      <c r="E21" s="1177">
        <v>704436.2000000001</v>
      </c>
      <c r="F21" s="1177">
        <v>824056.04</v>
      </c>
      <c r="G21" s="1177">
        <v>988395.7</v>
      </c>
      <c r="H21" s="1177">
        <v>5.865467564909949</v>
      </c>
      <c r="I21" s="1178">
        <v>19.942777192677312</v>
      </c>
    </row>
    <row r="22" spans="1:9" ht="15" customHeight="1">
      <c r="A22" s="1051"/>
      <c r="B22" s="1188"/>
      <c r="C22" s="1193" t="s">
        <v>1128</v>
      </c>
      <c r="D22" s="1185">
        <v>513505.18371916004</v>
      </c>
      <c r="E22" s="1185">
        <v>537709.76384</v>
      </c>
      <c r="F22" s="1185">
        <v>632300.0889268201</v>
      </c>
      <c r="G22" s="1185">
        <v>779833.2672910499</v>
      </c>
      <c r="H22" s="1185">
        <v>4.713599957362376</v>
      </c>
      <c r="I22" s="1186">
        <v>23.332778367093468</v>
      </c>
    </row>
    <row r="23" spans="1:9" ht="15" customHeight="1">
      <c r="A23" s="1051"/>
      <c r="B23" s="1188"/>
      <c r="C23" s="1193" t="s">
        <v>1132</v>
      </c>
      <c r="D23" s="1185">
        <v>77.17159676267894</v>
      </c>
      <c r="E23" s="1185">
        <v>76.3319323793979</v>
      </c>
      <c r="F23" s="1185">
        <v>76.73022928474865</v>
      </c>
      <c r="G23" s="1185">
        <v>78.89889315494291</v>
      </c>
      <c r="H23" s="1185" t="s">
        <v>142</v>
      </c>
      <c r="I23" s="1186" t="s">
        <v>142</v>
      </c>
    </row>
    <row r="24" spans="1:9" ht="15" customHeight="1">
      <c r="A24" s="1051"/>
      <c r="B24" s="1188"/>
      <c r="C24" s="1193" t="s">
        <v>1129</v>
      </c>
      <c r="D24" s="1185">
        <v>151901.78628084</v>
      </c>
      <c r="E24" s="1185">
        <v>166726.43616</v>
      </c>
      <c r="F24" s="1185">
        <v>191755.95107318</v>
      </c>
      <c r="G24" s="1185">
        <v>208562.43270895001</v>
      </c>
      <c r="H24" s="1185">
        <v>9.759365075372983</v>
      </c>
      <c r="I24" s="1186">
        <v>8.764516324896803</v>
      </c>
    </row>
    <row r="25" spans="1:9" ht="15" customHeight="1">
      <c r="A25" s="1051"/>
      <c r="B25" s="1183"/>
      <c r="C25" s="1193" t="s">
        <v>1132</v>
      </c>
      <c r="D25" s="1185">
        <v>22.828403237321062</v>
      </c>
      <c r="E25" s="1185">
        <v>23.668067620602123</v>
      </c>
      <c r="F25" s="1185">
        <v>23.269770715251354</v>
      </c>
      <c r="G25" s="1185">
        <v>21.1011068450571</v>
      </c>
      <c r="H25" s="1185" t="s">
        <v>142</v>
      </c>
      <c r="I25" s="1186" t="s">
        <v>142</v>
      </c>
    </row>
    <row r="26" spans="1:9" ht="15" customHeight="1">
      <c r="A26" s="1051"/>
      <c r="B26" s="1203"/>
      <c r="C26" s="1195"/>
      <c r="D26" s="1204"/>
      <c r="E26" s="1204"/>
      <c r="F26" s="1204"/>
      <c r="G26" s="1204"/>
      <c r="H26" s="1204"/>
      <c r="I26" s="1205"/>
    </row>
    <row r="27" spans="1:9" ht="15" customHeight="1">
      <c r="A27" s="1051"/>
      <c r="B27" s="1188"/>
      <c r="C27" s="1184"/>
      <c r="D27" s="1206"/>
      <c r="E27" s="1206"/>
      <c r="F27" s="1206"/>
      <c r="G27" s="1206"/>
      <c r="H27" s="1206"/>
      <c r="I27" s="1207"/>
    </row>
    <row r="28" spans="1:9" ht="15" customHeight="1">
      <c r="A28" s="1051"/>
      <c r="B28" s="1785" t="s">
        <v>1133</v>
      </c>
      <c r="C28" s="1787"/>
      <c r="D28" s="1177">
        <v>686759.03</v>
      </c>
      <c r="E28" s="1177">
        <v>728134.1</v>
      </c>
      <c r="F28" s="1177">
        <v>847678.99</v>
      </c>
      <c r="G28" s="1177">
        <v>1014512.9</v>
      </c>
      <c r="H28" s="1177">
        <v>6.0246852524094265</v>
      </c>
      <c r="I28" s="1178">
        <v>19.681260473378018</v>
      </c>
    </row>
    <row r="29" spans="1:9" ht="15" customHeight="1">
      <c r="A29" s="1051"/>
      <c r="B29" s="1208"/>
      <c r="C29" s="1209"/>
      <c r="D29" s="1196"/>
      <c r="E29" s="1196"/>
      <c r="F29" s="1196"/>
      <c r="G29" s="1196"/>
      <c r="H29" s="1196"/>
      <c r="I29" s="1210"/>
    </row>
    <row r="30" spans="1:9" ht="15" customHeight="1">
      <c r="A30" s="1051"/>
      <c r="B30" s="1211" t="s">
        <v>1134</v>
      </c>
      <c r="C30" s="1212"/>
      <c r="D30" s="1206"/>
      <c r="E30" s="1206"/>
      <c r="F30" s="1206"/>
      <c r="G30" s="1206"/>
      <c r="H30" s="1206"/>
      <c r="I30" s="1213"/>
    </row>
    <row r="31" spans="1:9" ht="9.75" customHeight="1" hidden="1">
      <c r="A31" s="1051"/>
      <c r="B31" s="1214"/>
      <c r="C31" s="1215"/>
      <c r="D31" s="1177"/>
      <c r="E31" s="1177"/>
      <c r="F31" s="1177"/>
      <c r="G31" s="1177"/>
      <c r="H31" s="1177"/>
      <c r="I31" s="1178"/>
    </row>
    <row r="32" spans="2:9" ht="15" customHeight="1">
      <c r="B32" s="1782" t="s">
        <v>1135</v>
      </c>
      <c r="C32" s="1783"/>
      <c r="D32" s="1206"/>
      <c r="E32" s="1206"/>
      <c r="F32" s="1206"/>
      <c r="G32" s="1206"/>
      <c r="H32" s="1206"/>
      <c r="I32" s="1216"/>
    </row>
    <row r="33" spans="2:9" ht="15" customHeight="1">
      <c r="B33" s="1188"/>
      <c r="C33" s="1184" t="s">
        <v>1136</v>
      </c>
      <c r="D33" s="1185">
        <v>11.466383963888333</v>
      </c>
      <c r="E33" s="1185">
        <v>11.41371763086255</v>
      </c>
      <c r="F33" s="1185">
        <v>12.981127553746326</v>
      </c>
      <c r="G33" s="1185">
        <v>21.73692430566271</v>
      </c>
      <c r="H33" s="1185" t="s">
        <v>142</v>
      </c>
      <c r="I33" s="1186" t="s">
        <v>142</v>
      </c>
    </row>
    <row r="34" spans="2:9" ht="15" customHeight="1">
      <c r="B34" s="1188"/>
      <c r="C34" s="1184" t="s">
        <v>1137</v>
      </c>
      <c r="D34" s="1185">
        <v>9.97421859883483</v>
      </c>
      <c r="E34" s="1185">
        <v>9.774059788808463</v>
      </c>
      <c r="F34" s="1185">
        <v>11.19332249619925</v>
      </c>
      <c r="G34" s="1185">
        <v>17.63986429167177</v>
      </c>
      <c r="H34" s="1185" t="s">
        <v>142</v>
      </c>
      <c r="I34" s="1186" t="s">
        <v>142</v>
      </c>
    </row>
    <row r="35" spans="2:9" ht="15" customHeight="1">
      <c r="B35" s="1188"/>
      <c r="C35" s="1184"/>
      <c r="D35" s="1185"/>
      <c r="E35" s="1185"/>
      <c r="F35" s="1185"/>
      <c r="G35" s="1185"/>
      <c r="H35" s="1185"/>
      <c r="I35" s="1186"/>
    </row>
    <row r="36" spans="2:9" ht="15" customHeight="1">
      <c r="B36" s="1782" t="s">
        <v>1138</v>
      </c>
      <c r="C36" s="1783"/>
      <c r="D36" s="1177"/>
      <c r="E36" s="1177"/>
      <c r="F36" s="1177"/>
      <c r="G36" s="1177"/>
      <c r="H36" s="1177"/>
      <c r="I36" s="1178"/>
    </row>
    <row r="37" spans="2:9" ht="15" customHeight="1">
      <c r="B37" s="1217"/>
      <c r="C37" s="1184" t="s">
        <v>1136</v>
      </c>
      <c r="D37" s="1185">
        <v>11.834325583706326</v>
      </c>
      <c r="E37" s="1189">
        <v>11.79768588667396</v>
      </c>
      <c r="F37" s="1189">
        <v>13.353253370754805</v>
      </c>
      <c r="G37" s="1189">
        <v>22.311297099348334</v>
      </c>
      <c r="H37" s="1189" t="s">
        <v>142</v>
      </c>
      <c r="I37" s="1207" t="s">
        <v>142</v>
      </c>
    </row>
    <row r="38" spans="2:9" ht="15" customHeight="1">
      <c r="B38" s="1217"/>
      <c r="C38" s="1218" t="s">
        <v>1137</v>
      </c>
      <c r="D38" s="1185">
        <v>10.294278537454705</v>
      </c>
      <c r="E38" s="1185">
        <v>10.102868404080086</v>
      </c>
      <c r="F38" s="1185">
        <v>11.514197879457882</v>
      </c>
      <c r="G38" s="1185">
        <v>18.105977067838694</v>
      </c>
      <c r="H38" s="1185" t="s">
        <v>142</v>
      </c>
      <c r="I38" s="1207" t="s">
        <v>142</v>
      </c>
    </row>
    <row r="39" spans="2:9" ht="15" customHeight="1">
      <c r="B39" s="1219"/>
      <c r="C39" s="1195"/>
      <c r="D39" s="1204"/>
      <c r="E39" s="1204"/>
      <c r="F39" s="1204"/>
      <c r="G39" s="1204"/>
      <c r="H39" s="1204"/>
      <c r="I39" s="1205"/>
    </row>
    <row r="40" spans="2:9" ht="15">
      <c r="B40" s="1220"/>
      <c r="C40" s="1221"/>
      <c r="D40" s="1222"/>
      <c r="E40" s="1222"/>
      <c r="F40" s="1222"/>
      <c r="G40" s="1222"/>
      <c r="H40" s="1222"/>
      <c r="I40" s="1223"/>
    </row>
    <row r="41" spans="2:9" ht="15.75">
      <c r="B41" s="1224" t="s">
        <v>1139</v>
      </c>
      <c r="C41" s="1206"/>
      <c r="D41" s="1189">
        <v>87539.29999999999</v>
      </c>
      <c r="E41" s="1189">
        <v>94852</v>
      </c>
      <c r="F41" s="1189">
        <v>100391.6</v>
      </c>
      <c r="G41" s="1189">
        <v>111762.09999999999</v>
      </c>
      <c r="H41" s="1189">
        <v>8.353619460059662</v>
      </c>
      <c r="I41" s="1207">
        <v>11.326146809095562</v>
      </c>
    </row>
    <row r="42" spans="2:9" ht="15.75">
      <c r="B42" s="1224" t="s">
        <v>1140</v>
      </c>
      <c r="C42" s="1206"/>
      <c r="D42" s="1189">
        <v>599219.73</v>
      </c>
      <c r="E42" s="1189">
        <v>633282.1</v>
      </c>
      <c r="F42" s="1189">
        <v>747287.39</v>
      </c>
      <c r="G42" s="1189">
        <v>902750.8</v>
      </c>
      <c r="H42" s="1189">
        <v>5.684454014890321</v>
      </c>
      <c r="I42" s="1207">
        <v>20.80369775810081</v>
      </c>
    </row>
    <row r="43" spans="2:9" ht="15.75">
      <c r="B43" s="1224" t="s">
        <v>1141</v>
      </c>
      <c r="C43" s="1206"/>
      <c r="D43" s="1189">
        <v>-130981.76400000008</v>
      </c>
      <c r="E43" s="1189">
        <v>-34062.369999999995</v>
      </c>
      <c r="F43" s="1189">
        <v>-148067.66000000003</v>
      </c>
      <c r="G43" s="1189">
        <v>-155463.41000000003</v>
      </c>
      <c r="H43" s="1189" t="s">
        <v>142</v>
      </c>
      <c r="I43" s="1186" t="s">
        <v>142</v>
      </c>
    </row>
    <row r="44" spans="2:9" ht="15.75">
      <c r="B44" s="1224" t="s">
        <v>1142</v>
      </c>
      <c r="C44" s="1206"/>
      <c r="D44" s="1189">
        <v>3854.6</v>
      </c>
      <c r="E44" s="1189">
        <v>-200</v>
      </c>
      <c r="F44" s="1189">
        <v>3031.7</v>
      </c>
      <c r="G44" s="1189">
        <v>15713.9</v>
      </c>
      <c r="H44" s="1189" t="s">
        <v>142</v>
      </c>
      <c r="I44" s="1186" t="s">
        <v>142</v>
      </c>
    </row>
    <row r="45" spans="2:9" ht="16.5" thickBot="1">
      <c r="B45" s="1225" t="s">
        <v>1143</v>
      </c>
      <c r="C45" s="1226"/>
      <c r="D45" s="1227">
        <v>-127127.06400000007</v>
      </c>
      <c r="E45" s="1227">
        <v>-34262.469999999994</v>
      </c>
      <c r="F45" s="1227">
        <v>-145035.96000000002</v>
      </c>
      <c r="G45" s="1227">
        <v>-139749.51000000004</v>
      </c>
      <c r="H45" s="1227" t="s">
        <v>142</v>
      </c>
      <c r="I45" s="1228" t="s">
        <v>142</v>
      </c>
    </row>
    <row r="46" spans="2:9" ht="16.5" thickTop="1">
      <c r="B46" s="1229" t="s">
        <v>1144</v>
      </c>
      <c r="C46" s="1152"/>
      <c r="D46" s="1230"/>
      <c r="E46" s="1230"/>
      <c r="F46" s="1230"/>
      <c r="G46" s="1151"/>
      <c r="H46" s="1151"/>
      <c r="I46" s="1151"/>
    </row>
    <row r="47" spans="2:9" ht="15.75">
      <c r="B47" s="1231" t="s">
        <v>1145</v>
      </c>
      <c r="C47" s="1152"/>
      <c r="D47" s="1230"/>
      <c r="E47" s="1230"/>
      <c r="F47" s="1230"/>
      <c r="G47" s="1151"/>
      <c r="H47" s="1151"/>
      <c r="I47" s="1151"/>
    </row>
    <row r="48" spans="2:9" ht="15.75">
      <c r="B48" s="1232" t="s">
        <v>1146</v>
      </c>
      <c r="C48" s="1233"/>
      <c r="D48" s="1230"/>
      <c r="E48" s="1230"/>
      <c r="F48" s="1230"/>
      <c r="G48" s="1151"/>
      <c r="H48" s="1151"/>
      <c r="I48" s="1151"/>
    </row>
    <row r="49" spans="2:9" ht="15.75">
      <c r="B49" s="1234" t="s">
        <v>1147</v>
      </c>
      <c r="C49" s="1235"/>
      <c r="D49" s="1230"/>
      <c r="E49" s="1230"/>
      <c r="F49" s="1230"/>
      <c r="G49" s="1151"/>
      <c r="H49" s="1151"/>
      <c r="I49" s="1151"/>
    </row>
    <row r="50" spans="2:9" ht="15.75">
      <c r="B50" s="1235" t="s">
        <v>1148</v>
      </c>
      <c r="C50" s="1236"/>
      <c r="D50" s="1237">
        <v>95.9</v>
      </c>
      <c r="E50" s="1238">
        <v>99.13</v>
      </c>
      <c r="F50" s="1238">
        <v>101.14</v>
      </c>
      <c r="G50" s="1238">
        <v>106.6</v>
      </c>
      <c r="H50" s="1151"/>
      <c r="I50" s="1151"/>
    </row>
  </sheetData>
  <sheetProtection/>
  <mergeCells count="9">
    <mergeCell ref="B32:C32"/>
    <mergeCell ref="B36:C36"/>
    <mergeCell ref="B1:I1"/>
    <mergeCell ref="B2:I2"/>
    <mergeCell ref="B9:C9"/>
    <mergeCell ref="B16:C16"/>
    <mergeCell ref="B21:C21"/>
    <mergeCell ref="B28:C28"/>
    <mergeCell ref="B3:I3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P52" sqref="P52"/>
    </sheetView>
  </sheetViews>
  <sheetFormatPr defaultColWidth="9.140625" defaultRowHeight="15"/>
  <cols>
    <col min="1" max="1" width="25.7109375" style="180" bestFit="1" customWidth="1"/>
    <col min="2" max="12" width="8.28125" style="179" customWidth="1"/>
    <col min="13" max="16384" width="9.140625" style="179" customWidth="1"/>
  </cols>
  <sheetData>
    <row r="1" spans="1:12" s="532" customFormat="1" ht="13.5">
      <c r="A1" s="1610" t="s">
        <v>145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</row>
    <row r="2" spans="1:12" s="532" customFormat="1" ht="15.75">
      <c r="A2" s="1611" t="s">
        <v>3</v>
      </c>
      <c r="B2" s="1611"/>
      <c r="C2" s="1611"/>
      <c r="D2" s="1611"/>
      <c r="E2" s="1611"/>
      <c r="F2" s="1611"/>
      <c r="G2" s="1611"/>
      <c r="H2" s="1611"/>
      <c r="I2" s="1611"/>
      <c r="J2" s="1611"/>
      <c r="K2" s="1611"/>
      <c r="L2" s="1611"/>
    </row>
    <row r="3" spans="1:12" s="534" customFormat="1" ht="12.75">
      <c r="A3" s="1612" t="s">
        <v>146</v>
      </c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</row>
    <row r="4" spans="1:12" s="534" customFormat="1" ht="12.75">
      <c r="A4" s="1613" t="s">
        <v>600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</row>
    <row r="5" spans="1:12" s="534" customFormat="1" ht="14.25" customHeight="1">
      <c r="A5" s="1614" t="s">
        <v>147</v>
      </c>
      <c r="B5" s="1614" t="s">
        <v>148</v>
      </c>
      <c r="C5" s="533" t="s">
        <v>609</v>
      </c>
      <c r="D5" s="1616" t="s">
        <v>608</v>
      </c>
      <c r="E5" s="1616"/>
      <c r="F5" s="1616" t="s">
        <v>627</v>
      </c>
      <c r="G5" s="1616"/>
      <c r="H5" s="1616"/>
      <c r="I5" s="1620" t="s">
        <v>149</v>
      </c>
      <c r="J5" s="1621"/>
      <c r="K5" s="1621"/>
      <c r="L5" s="1622"/>
    </row>
    <row r="6" spans="1:12" s="534" customFormat="1" ht="12.75">
      <c r="A6" s="1615"/>
      <c r="B6" s="1615"/>
      <c r="C6" s="535" t="s">
        <v>607</v>
      </c>
      <c r="D6" s="535" t="s">
        <v>150</v>
      </c>
      <c r="E6" s="535" t="s">
        <v>607</v>
      </c>
      <c r="F6" s="535" t="s">
        <v>151</v>
      </c>
      <c r="G6" s="535" t="s">
        <v>150</v>
      </c>
      <c r="H6" s="535" t="s">
        <v>607</v>
      </c>
      <c r="I6" s="536" t="s">
        <v>152</v>
      </c>
      <c r="J6" s="536" t="s">
        <v>152</v>
      </c>
      <c r="K6" s="536" t="s">
        <v>153</v>
      </c>
      <c r="L6" s="536" t="s">
        <v>153</v>
      </c>
    </row>
    <row r="7" spans="1:12" s="534" customFormat="1" ht="12.75">
      <c r="A7" s="536">
        <v>1</v>
      </c>
      <c r="B7" s="536">
        <v>2</v>
      </c>
      <c r="C7" s="536">
        <v>3</v>
      </c>
      <c r="D7" s="536">
        <v>4</v>
      </c>
      <c r="E7" s="536">
        <v>5</v>
      </c>
      <c r="F7" s="536">
        <v>6</v>
      </c>
      <c r="G7" s="536">
        <v>7</v>
      </c>
      <c r="H7" s="536">
        <v>8</v>
      </c>
      <c r="I7" s="537" t="s">
        <v>154</v>
      </c>
      <c r="J7" s="537" t="s">
        <v>155</v>
      </c>
      <c r="K7" s="537" t="s">
        <v>156</v>
      </c>
      <c r="L7" s="537" t="s">
        <v>157</v>
      </c>
    </row>
    <row r="8" spans="1:12" s="534" customFormat="1" ht="12.75">
      <c r="A8" s="540" t="s">
        <v>158</v>
      </c>
      <c r="B8" s="541">
        <v>100</v>
      </c>
      <c r="C8" s="542">
        <v>92.30337078651685</v>
      </c>
      <c r="D8" s="542">
        <v>99.38</v>
      </c>
      <c r="E8" s="542">
        <v>98.58</v>
      </c>
      <c r="F8" s="542">
        <v>110.85</v>
      </c>
      <c r="G8" s="542">
        <v>110.88</v>
      </c>
      <c r="H8" s="542">
        <v>110.46</v>
      </c>
      <c r="I8" s="542">
        <v>6.8</v>
      </c>
      <c r="J8" s="542">
        <v>-0.81</v>
      </c>
      <c r="K8" s="542">
        <v>12.06</v>
      </c>
      <c r="L8" s="542">
        <v>-0.38</v>
      </c>
    </row>
    <row r="9" spans="1:12" s="534" customFormat="1" ht="12.75">
      <c r="A9" s="540"/>
      <c r="B9" s="541"/>
      <c r="C9" s="542"/>
      <c r="D9" s="542"/>
      <c r="E9" s="542"/>
      <c r="F9" s="542"/>
      <c r="G9" s="542"/>
      <c r="H9" s="542"/>
      <c r="I9" s="542"/>
      <c r="J9" s="542"/>
      <c r="K9" s="542"/>
      <c r="L9" s="542"/>
    </row>
    <row r="10" spans="1:12" s="534" customFormat="1" ht="12.75">
      <c r="A10" s="540" t="s">
        <v>159</v>
      </c>
      <c r="B10" s="541">
        <v>43.91</v>
      </c>
      <c r="C10" s="542">
        <v>89.39449541284402</v>
      </c>
      <c r="D10" s="542">
        <v>99.04</v>
      </c>
      <c r="E10" s="542">
        <v>97.44</v>
      </c>
      <c r="F10" s="542">
        <v>113.54</v>
      </c>
      <c r="G10" s="542">
        <v>113.74</v>
      </c>
      <c r="H10" s="542">
        <v>112.22</v>
      </c>
      <c r="I10" s="542">
        <v>9</v>
      </c>
      <c r="J10" s="542">
        <v>-1.62</v>
      </c>
      <c r="K10" s="542">
        <v>15.17</v>
      </c>
      <c r="L10" s="542">
        <v>-1.34</v>
      </c>
    </row>
    <row r="11" spans="1:12" s="534" customFormat="1" ht="12.75">
      <c r="A11" s="538" t="s">
        <v>160</v>
      </c>
      <c r="B11" s="539">
        <v>11.33</v>
      </c>
      <c r="C11" s="543">
        <v>91.08256880733944</v>
      </c>
      <c r="D11" s="543">
        <v>101.19</v>
      </c>
      <c r="E11" s="543">
        <v>99.28</v>
      </c>
      <c r="F11" s="543">
        <v>109.95</v>
      </c>
      <c r="G11" s="543">
        <v>112.63</v>
      </c>
      <c r="H11" s="543">
        <v>112.3</v>
      </c>
      <c r="I11" s="543">
        <v>9</v>
      </c>
      <c r="J11" s="543">
        <v>-1.89</v>
      </c>
      <c r="K11" s="543">
        <v>13.11</v>
      </c>
      <c r="L11" s="543">
        <v>-0.3</v>
      </c>
    </row>
    <row r="12" spans="1:12" s="534" customFormat="1" ht="12.75">
      <c r="A12" s="538" t="s">
        <v>161</v>
      </c>
      <c r="B12" s="539">
        <v>1.84</v>
      </c>
      <c r="C12" s="543">
        <v>85.93667546174142</v>
      </c>
      <c r="D12" s="543">
        <v>96.87</v>
      </c>
      <c r="E12" s="543">
        <v>97.71</v>
      </c>
      <c r="F12" s="543">
        <v>138.45</v>
      </c>
      <c r="G12" s="543">
        <v>144.23</v>
      </c>
      <c r="H12" s="543">
        <v>143.5</v>
      </c>
      <c r="I12" s="543">
        <v>13.7</v>
      </c>
      <c r="J12" s="543">
        <v>0.86</v>
      </c>
      <c r="K12" s="543">
        <v>46.87</v>
      </c>
      <c r="L12" s="543">
        <v>-0.51</v>
      </c>
    </row>
    <row r="13" spans="1:12" s="534" customFormat="1" ht="12.75">
      <c r="A13" s="538" t="s">
        <v>162</v>
      </c>
      <c r="B13" s="539">
        <v>5.52</v>
      </c>
      <c r="C13" s="543">
        <v>88.34269662921348</v>
      </c>
      <c r="D13" s="543">
        <v>104.06</v>
      </c>
      <c r="E13" s="543">
        <v>94.35</v>
      </c>
      <c r="F13" s="543">
        <v>124.57</v>
      </c>
      <c r="G13" s="543">
        <v>116.17</v>
      </c>
      <c r="H13" s="543">
        <v>105.08</v>
      </c>
      <c r="I13" s="543">
        <v>6.8</v>
      </c>
      <c r="J13" s="543">
        <v>-9.33</v>
      </c>
      <c r="K13" s="543">
        <v>11.38</v>
      </c>
      <c r="L13" s="543">
        <v>-9.54</v>
      </c>
    </row>
    <row r="14" spans="1:12" s="534" customFormat="1" ht="12.75">
      <c r="A14" s="538" t="s">
        <v>163</v>
      </c>
      <c r="B14" s="539">
        <v>6.75</v>
      </c>
      <c r="C14" s="543">
        <v>92.07602339181287</v>
      </c>
      <c r="D14" s="543">
        <v>93.55</v>
      </c>
      <c r="E14" s="543">
        <v>94.47</v>
      </c>
      <c r="F14" s="543">
        <v>105.52</v>
      </c>
      <c r="G14" s="543">
        <v>106.51</v>
      </c>
      <c r="H14" s="543">
        <v>110.33</v>
      </c>
      <c r="I14" s="543">
        <v>2.6</v>
      </c>
      <c r="J14" s="543">
        <v>0.98</v>
      </c>
      <c r="K14" s="543">
        <v>16.8</v>
      </c>
      <c r="L14" s="543">
        <v>3.59</v>
      </c>
    </row>
    <row r="15" spans="1:12" s="534" customFormat="1" ht="12.75">
      <c r="A15" s="538" t="s">
        <v>164</v>
      </c>
      <c r="B15" s="539">
        <v>5.24</v>
      </c>
      <c r="C15" s="543">
        <v>83.56899488926747</v>
      </c>
      <c r="D15" s="543">
        <v>98.12</v>
      </c>
      <c r="E15" s="543">
        <v>98.11</v>
      </c>
      <c r="F15" s="543">
        <v>109.72</v>
      </c>
      <c r="G15" s="543">
        <v>109.78</v>
      </c>
      <c r="H15" s="543">
        <v>110.74</v>
      </c>
      <c r="I15" s="543">
        <v>17.4</v>
      </c>
      <c r="J15" s="543">
        <v>-0.01</v>
      </c>
      <c r="K15" s="543">
        <v>12.88</v>
      </c>
      <c r="L15" s="543">
        <v>0.88</v>
      </c>
    </row>
    <row r="16" spans="1:12" s="534" customFormat="1" ht="12.75">
      <c r="A16" s="538" t="s">
        <v>165</v>
      </c>
      <c r="B16" s="539">
        <v>2.95</v>
      </c>
      <c r="C16" s="543">
        <v>101.16751269035534</v>
      </c>
      <c r="D16" s="543">
        <v>99.64</v>
      </c>
      <c r="E16" s="543">
        <v>99.65</v>
      </c>
      <c r="F16" s="543">
        <v>140.6</v>
      </c>
      <c r="G16" s="543">
        <v>141.79</v>
      </c>
      <c r="H16" s="543">
        <v>130.79</v>
      </c>
      <c r="I16" s="543">
        <v>-1.5</v>
      </c>
      <c r="J16" s="543">
        <v>0.01</v>
      </c>
      <c r="K16" s="543">
        <v>31.25</v>
      </c>
      <c r="L16" s="543">
        <v>-7.75</v>
      </c>
    </row>
    <row r="17" spans="1:12" s="534" customFormat="1" ht="12.75">
      <c r="A17" s="538" t="s">
        <v>166</v>
      </c>
      <c r="B17" s="539">
        <v>2.08</v>
      </c>
      <c r="C17" s="543">
        <v>82.55415162454872</v>
      </c>
      <c r="D17" s="543">
        <v>93.51</v>
      </c>
      <c r="E17" s="543">
        <v>91.47</v>
      </c>
      <c r="F17" s="543">
        <v>107.77</v>
      </c>
      <c r="G17" s="543">
        <v>106.91</v>
      </c>
      <c r="H17" s="543">
        <v>103.43</v>
      </c>
      <c r="I17" s="543">
        <v>10.8</v>
      </c>
      <c r="J17" s="543">
        <v>-2.19</v>
      </c>
      <c r="K17" s="543">
        <v>13.08</v>
      </c>
      <c r="L17" s="543">
        <v>-3.26</v>
      </c>
    </row>
    <row r="18" spans="1:12" s="534" customFormat="1" ht="12.75">
      <c r="A18" s="538" t="s">
        <v>167</v>
      </c>
      <c r="B18" s="539">
        <v>1.74</v>
      </c>
      <c r="C18" s="543">
        <v>102.43654822335026</v>
      </c>
      <c r="D18" s="543">
        <v>100.47</v>
      </c>
      <c r="E18" s="543">
        <v>100.9</v>
      </c>
      <c r="F18" s="543">
        <v>107.79</v>
      </c>
      <c r="G18" s="543">
        <v>107.96</v>
      </c>
      <c r="H18" s="543">
        <v>107.86</v>
      </c>
      <c r="I18" s="543">
        <v>-1.5</v>
      </c>
      <c r="J18" s="543">
        <v>0.42</v>
      </c>
      <c r="K18" s="543">
        <v>6.9</v>
      </c>
      <c r="L18" s="543">
        <v>-0.09</v>
      </c>
    </row>
    <row r="19" spans="1:12" s="534" customFormat="1" ht="12.75">
      <c r="A19" s="538" t="s">
        <v>168</v>
      </c>
      <c r="B19" s="539">
        <v>1.21</v>
      </c>
      <c r="C19" s="543">
        <v>88.04680468046804</v>
      </c>
      <c r="D19" s="543">
        <v>98.87</v>
      </c>
      <c r="E19" s="543">
        <v>97.82</v>
      </c>
      <c r="F19" s="543">
        <v>112.9</v>
      </c>
      <c r="G19" s="543">
        <v>114.01</v>
      </c>
      <c r="H19" s="543">
        <v>114.99</v>
      </c>
      <c r="I19" s="543">
        <v>11.1</v>
      </c>
      <c r="J19" s="543">
        <v>-1.05</v>
      </c>
      <c r="K19" s="543">
        <v>17.55</v>
      </c>
      <c r="L19" s="543">
        <v>0.86</v>
      </c>
    </row>
    <row r="20" spans="1:12" s="534" customFormat="1" ht="12.75">
      <c r="A20" s="538" t="s">
        <v>169</v>
      </c>
      <c r="B20" s="539">
        <v>1.24</v>
      </c>
      <c r="C20" s="543">
        <v>97.31067961165049</v>
      </c>
      <c r="D20" s="543">
        <v>100.2</v>
      </c>
      <c r="E20" s="543">
        <v>100.23</v>
      </c>
      <c r="F20" s="543">
        <v>104.57</v>
      </c>
      <c r="G20" s="543">
        <v>104.8</v>
      </c>
      <c r="H20" s="543">
        <v>104.28</v>
      </c>
      <c r="I20" s="543">
        <v>3</v>
      </c>
      <c r="J20" s="543">
        <v>0.04</v>
      </c>
      <c r="K20" s="543">
        <v>4.04</v>
      </c>
      <c r="L20" s="543">
        <v>-0.49</v>
      </c>
    </row>
    <row r="21" spans="1:12" s="534" customFormat="1" ht="12.75">
      <c r="A21" s="538" t="s">
        <v>170</v>
      </c>
      <c r="B21" s="539">
        <v>0.68</v>
      </c>
      <c r="C21" s="543">
        <v>82.48554913294797</v>
      </c>
      <c r="D21" s="543">
        <v>99.89</v>
      </c>
      <c r="E21" s="543">
        <v>99.89</v>
      </c>
      <c r="F21" s="543">
        <v>112.72</v>
      </c>
      <c r="G21" s="543">
        <v>112.72</v>
      </c>
      <c r="H21" s="543">
        <v>113.12</v>
      </c>
      <c r="I21" s="543">
        <v>21.1</v>
      </c>
      <c r="J21" s="543">
        <v>0</v>
      </c>
      <c r="K21" s="543">
        <v>13.25</v>
      </c>
      <c r="L21" s="543">
        <v>0.36</v>
      </c>
    </row>
    <row r="22" spans="1:12" s="534" customFormat="1" ht="12.75">
      <c r="A22" s="538" t="s">
        <v>171</v>
      </c>
      <c r="B22" s="539">
        <v>0.41</v>
      </c>
      <c r="C22" s="543">
        <v>78.90995260663507</v>
      </c>
      <c r="D22" s="543">
        <v>99.9</v>
      </c>
      <c r="E22" s="543">
        <v>99.9</v>
      </c>
      <c r="F22" s="543">
        <v>107.79</v>
      </c>
      <c r="G22" s="543">
        <v>107.79</v>
      </c>
      <c r="H22" s="543">
        <v>107.97</v>
      </c>
      <c r="I22" s="543">
        <v>26.6</v>
      </c>
      <c r="J22" s="543">
        <v>0</v>
      </c>
      <c r="K22" s="543">
        <v>8.07</v>
      </c>
      <c r="L22" s="543">
        <v>0.16</v>
      </c>
    </row>
    <row r="23" spans="1:12" s="534" customFormat="1" ht="12.75">
      <c r="A23" s="538" t="s">
        <v>172</v>
      </c>
      <c r="B23" s="539">
        <v>2.92</v>
      </c>
      <c r="C23" s="543">
        <v>89.96396396396396</v>
      </c>
      <c r="D23" s="543">
        <v>99.51</v>
      </c>
      <c r="E23" s="543">
        <v>99.86</v>
      </c>
      <c r="F23" s="543">
        <v>108.34</v>
      </c>
      <c r="G23" s="543">
        <v>109.27</v>
      </c>
      <c r="H23" s="543">
        <v>110.56</v>
      </c>
      <c r="I23" s="543">
        <v>11</v>
      </c>
      <c r="J23" s="543">
        <v>0.34</v>
      </c>
      <c r="K23" s="543">
        <v>10.72</v>
      </c>
      <c r="L23" s="543">
        <v>1.18</v>
      </c>
    </row>
    <row r="24" spans="1:12" s="534" customFormat="1" ht="12.75">
      <c r="A24" s="1607"/>
      <c r="B24" s="1608"/>
      <c r="C24" s="1608"/>
      <c r="D24" s="1608"/>
      <c r="E24" s="1608"/>
      <c r="F24" s="1608"/>
      <c r="G24" s="1608"/>
      <c r="H24" s="1608"/>
      <c r="I24" s="1608"/>
      <c r="J24" s="1608"/>
      <c r="K24" s="1608"/>
      <c r="L24" s="1609"/>
    </row>
    <row r="25" spans="1:12" s="534" customFormat="1" ht="12.75">
      <c r="A25" s="540" t="s">
        <v>173</v>
      </c>
      <c r="B25" s="541">
        <v>56.09</v>
      </c>
      <c r="C25" s="542">
        <v>94.65271170313987</v>
      </c>
      <c r="D25" s="542">
        <v>99.64</v>
      </c>
      <c r="E25" s="542">
        <v>99.48</v>
      </c>
      <c r="F25" s="542">
        <v>108.8</v>
      </c>
      <c r="G25" s="542">
        <v>108.7</v>
      </c>
      <c r="H25" s="542">
        <v>109.13</v>
      </c>
      <c r="I25" s="542">
        <v>5.1</v>
      </c>
      <c r="J25" s="542">
        <v>-0.16</v>
      </c>
      <c r="K25" s="542">
        <v>9.7</v>
      </c>
      <c r="L25" s="542">
        <v>0.4</v>
      </c>
    </row>
    <row r="26" spans="1:12" s="534" customFormat="1" ht="12.75">
      <c r="A26" s="538" t="s">
        <v>174</v>
      </c>
      <c r="B26" s="539">
        <v>7.19</v>
      </c>
      <c r="C26" s="543">
        <v>90.54545454545453</v>
      </c>
      <c r="D26" s="543">
        <v>99.6</v>
      </c>
      <c r="E26" s="543">
        <v>99.6</v>
      </c>
      <c r="F26" s="543">
        <v>114.12</v>
      </c>
      <c r="G26" s="543">
        <v>114.12</v>
      </c>
      <c r="H26" s="543">
        <v>113.22</v>
      </c>
      <c r="I26" s="543">
        <v>10</v>
      </c>
      <c r="J26" s="543">
        <v>0</v>
      </c>
      <c r="K26" s="543">
        <v>13.67</v>
      </c>
      <c r="L26" s="543">
        <v>-0.78</v>
      </c>
    </row>
    <row r="27" spans="1:12" s="534" customFormat="1" ht="12.75">
      <c r="A27" s="538" t="s">
        <v>175</v>
      </c>
      <c r="B27" s="539">
        <v>20.3</v>
      </c>
      <c r="C27" s="543">
        <v>98.52216748768474</v>
      </c>
      <c r="D27" s="543">
        <v>100.03</v>
      </c>
      <c r="E27" s="543">
        <v>100</v>
      </c>
      <c r="F27" s="543">
        <v>111.43</v>
      </c>
      <c r="G27" s="543">
        <v>111.4</v>
      </c>
      <c r="H27" s="543">
        <v>112.87</v>
      </c>
      <c r="I27" s="543">
        <v>1.5</v>
      </c>
      <c r="J27" s="543">
        <v>-0.02</v>
      </c>
      <c r="K27" s="543">
        <v>12.87</v>
      </c>
      <c r="L27" s="543">
        <v>1.32</v>
      </c>
    </row>
    <row r="28" spans="1:12" s="534" customFormat="1" ht="12.75">
      <c r="A28" s="538" t="s">
        <v>176</v>
      </c>
      <c r="B28" s="539">
        <v>4.3</v>
      </c>
      <c r="C28" s="543">
        <v>91.50458715596329</v>
      </c>
      <c r="D28" s="543">
        <v>99.71</v>
      </c>
      <c r="E28" s="543">
        <v>99.74</v>
      </c>
      <c r="F28" s="543">
        <v>105.57</v>
      </c>
      <c r="G28" s="543">
        <v>105.74</v>
      </c>
      <c r="H28" s="543">
        <v>106.15</v>
      </c>
      <c r="I28" s="543">
        <v>9</v>
      </c>
      <c r="J28" s="543">
        <v>0.03</v>
      </c>
      <c r="K28" s="543">
        <v>6.42</v>
      </c>
      <c r="L28" s="543">
        <v>0.38</v>
      </c>
    </row>
    <row r="29" spans="1:12" s="534" customFormat="1" ht="12.75">
      <c r="A29" s="538" t="s">
        <v>177</v>
      </c>
      <c r="B29" s="539">
        <v>3.47</v>
      </c>
      <c r="C29" s="543">
        <v>95.69511025886865</v>
      </c>
      <c r="D29" s="543">
        <v>99.81</v>
      </c>
      <c r="E29" s="543">
        <v>99.81</v>
      </c>
      <c r="F29" s="543">
        <v>101.64</v>
      </c>
      <c r="G29" s="543">
        <v>101.64</v>
      </c>
      <c r="H29" s="543">
        <v>101.51</v>
      </c>
      <c r="I29" s="543">
        <v>4.3</v>
      </c>
      <c r="J29" s="543">
        <v>0</v>
      </c>
      <c r="K29" s="543">
        <v>1.7</v>
      </c>
      <c r="L29" s="543">
        <v>-0.13</v>
      </c>
    </row>
    <row r="30" spans="1:12" s="534" customFormat="1" ht="12.75">
      <c r="A30" s="538" t="s">
        <v>178</v>
      </c>
      <c r="B30" s="539">
        <v>5.34</v>
      </c>
      <c r="C30" s="543">
        <v>97.71344455348381</v>
      </c>
      <c r="D30" s="543">
        <v>101.27</v>
      </c>
      <c r="E30" s="543">
        <v>99.57</v>
      </c>
      <c r="F30" s="543">
        <v>107.07</v>
      </c>
      <c r="G30" s="543">
        <v>106.21</v>
      </c>
      <c r="H30" s="543">
        <v>104.64</v>
      </c>
      <c r="I30" s="543">
        <v>1.9</v>
      </c>
      <c r="J30" s="543">
        <v>-1.68</v>
      </c>
      <c r="K30" s="543">
        <v>5.1</v>
      </c>
      <c r="L30" s="543">
        <v>-1.48</v>
      </c>
    </row>
    <row r="31" spans="1:12" s="534" customFormat="1" ht="12.75">
      <c r="A31" s="538" t="s">
        <v>179</v>
      </c>
      <c r="B31" s="539">
        <v>2.82</v>
      </c>
      <c r="C31" s="543">
        <v>99.56131605184447</v>
      </c>
      <c r="D31" s="543">
        <v>99.86</v>
      </c>
      <c r="E31" s="543">
        <v>99.86</v>
      </c>
      <c r="F31" s="543">
        <v>105.61</v>
      </c>
      <c r="G31" s="543">
        <v>105.61</v>
      </c>
      <c r="H31" s="543">
        <v>106.08</v>
      </c>
      <c r="I31" s="543">
        <v>0.3</v>
      </c>
      <c r="J31" s="543">
        <v>0</v>
      </c>
      <c r="K31" s="543">
        <v>6.23</v>
      </c>
      <c r="L31" s="543">
        <v>0.44</v>
      </c>
    </row>
    <row r="32" spans="1:12" s="534" customFormat="1" ht="12.75">
      <c r="A32" s="538" t="s">
        <v>180</v>
      </c>
      <c r="B32" s="539">
        <v>2.46</v>
      </c>
      <c r="C32" s="543">
        <v>94.1847313854854</v>
      </c>
      <c r="D32" s="543">
        <v>99.93</v>
      </c>
      <c r="E32" s="543">
        <v>99.93</v>
      </c>
      <c r="F32" s="543">
        <v>103.65</v>
      </c>
      <c r="G32" s="543">
        <v>103.65</v>
      </c>
      <c r="H32" s="543">
        <v>103.63</v>
      </c>
      <c r="I32" s="543">
        <v>6.1</v>
      </c>
      <c r="J32" s="543">
        <v>0</v>
      </c>
      <c r="K32" s="543">
        <v>3.7</v>
      </c>
      <c r="L32" s="543">
        <v>-0.01</v>
      </c>
    </row>
    <row r="33" spans="1:12" s="534" customFormat="1" ht="12.75">
      <c r="A33" s="538" t="s">
        <v>181</v>
      </c>
      <c r="B33" s="539">
        <v>7.41</v>
      </c>
      <c r="C33" s="543">
        <v>92.00947867298578</v>
      </c>
      <c r="D33" s="543">
        <v>97.07</v>
      </c>
      <c r="E33" s="543">
        <v>97.07</v>
      </c>
      <c r="F33" s="543">
        <v>109.16</v>
      </c>
      <c r="G33" s="543">
        <v>109.16</v>
      </c>
      <c r="H33" s="543">
        <v>109.34</v>
      </c>
      <c r="I33" s="543">
        <v>5.5</v>
      </c>
      <c r="J33" s="543">
        <v>0</v>
      </c>
      <c r="K33" s="543">
        <v>12.63</v>
      </c>
      <c r="L33" s="543">
        <v>0.16</v>
      </c>
    </row>
    <row r="34" spans="1:12" s="534" customFormat="1" ht="12.75">
      <c r="A34" s="538" t="s">
        <v>182</v>
      </c>
      <c r="B34" s="539">
        <v>2.81</v>
      </c>
      <c r="C34" s="543">
        <v>93.19664492078286</v>
      </c>
      <c r="D34" s="543">
        <v>99.91</v>
      </c>
      <c r="E34" s="543">
        <v>100</v>
      </c>
      <c r="F34" s="543">
        <v>101.41</v>
      </c>
      <c r="G34" s="543">
        <v>100.95</v>
      </c>
      <c r="H34" s="543">
        <v>101.99</v>
      </c>
      <c r="I34" s="543">
        <v>7.3</v>
      </c>
      <c r="J34" s="543">
        <v>0.09</v>
      </c>
      <c r="K34" s="543">
        <v>2</v>
      </c>
      <c r="L34" s="543">
        <v>1.03</v>
      </c>
    </row>
    <row r="35" spans="1:12" s="534" customFormat="1" ht="12.75">
      <c r="A35" s="1607"/>
      <c r="B35" s="1608"/>
      <c r="C35" s="1608"/>
      <c r="D35" s="1608"/>
      <c r="E35" s="1608"/>
      <c r="F35" s="1608"/>
      <c r="G35" s="1608"/>
      <c r="H35" s="1608"/>
      <c r="I35" s="1608"/>
      <c r="J35" s="1608"/>
      <c r="K35" s="1608"/>
      <c r="L35" s="1609"/>
    </row>
    <row r="36" spans="1:12" s="534" customFormat="1" ht="12.75">
      <c r="A36" s="1617" t="s">
        <v>183</v>
      </c>
      <c r="B36" s="1618"/>
      <c r="C36" s="1618"/>
      <c r="D36" s="1618"/>
      <c r="E36" s="1618"/>
      <c r="F36" s="1618"/>
      <c r="G36" s="1618"/>
      <c r="H36" s="1618"/>
      <c r="I36" s="1618"/>
      <c r="J36" s="1618"/>
      <c r="K36" s="1618"/>
      <c r="L36" s="1619"/>
    </row>
    <row r="37" spans="1:12" s="534" customFormat="1" ht="12.75">
      <c r="A37" s="544" t="s">
        <v>158</v>
      </c>
      <c r="B37" s="543">
        <v>100</v>
      </c>
      <c r="C37" s="543">
        <v>92.18896164639851</v>
      </c>
      <c r="D37" s="543">
        <v>99.18</v>
      </c>
      <c r="E37" s="543">
        <v>98.55</v>
      </c>
      <c r="F37" s="543">
        <v>112.41</v>
      </c>
      <c r="G37" s="543">
        <v>112.25</v>
      </c>
      <c r="H37" s="543">
        <v>112.13</v>
      </c>
      <c r="I37" s="543">
        <v>6.9</v>
      </c>
      <c r="J37" s="543">
        <v>-0.64</v>
      </c>
      <c r="K37" s="543">
        <v>13.78</v>
      </c>
      <c r="L37" s="543">
        <v>-0.11</v>
      </c>
    </row>
    <row r="38" spans="1:12" s="534" customFormat="1" ht="12.75">
      <c r="A38" s="544" t="s">
        <v>159</v>
      </c>
      <c r="B38" s="543">
        <v>39.77</v>
      </c>
      <c r="C38" s="543">
        <v>88.81170018281534</v>
      </c>
      <c r="D38" s="543">
        <v>98.48</v>
      </c>
      <c r="E38" s="543">
        <v>97.16</v>
      </c>
      <c r="F38" s="543">
        <v>115.94</v>
      </c>
      <c r="G38" s="543">
        <v>115.62</v>
      </c>
      <c r="H38" s="543">
        <v>115.13</v>
      </c>
      <c r="I38" s="543">
        <v>9.4</v>
      </c>
      <c r="J38" s="543">
        <v>-1.33</v>
      </c>
      <c r="K38" s="543">
        <v>18.49</v>
      </c>
      <c r="L38" s="543">
        <v>-0.43</v>
      </c>
    </row>
    <row r="39" spans="1:12" s="534" customFormat="1" ht="12.75">
      <c r="A39" s="544" t="s">
        <v>173</v>
      </c>
      <c r="B39" s="543">
        <v>60.23</v>
      </c>
      <c r="C39" s="543">
        <v>95.09560229445506</v>
      </c>
      <c r="D39" s="543">
        <v>99.64</v>
      </c>
      <c r="E39" s="543">
        <v>99.47</v>
      </c>
      <c r="F39" s="543">
        <v>110.14</v>
      </c>
      <c r="G39" s="543">
        <v>110.08</v>
      </c>
      <c r="H39" s="543">
        <v>110.18</v>
      </c>
      <c r="I39" s="543">
        <v>4.6</v>
      </c>
      <c r="J39" s="543">
        <v>-0.17</v>
      </c>
      <c r="K39" s="543">
        <v>10.77</v>
      </c>
      <c r="L39" s="543">
        <v>0.09</v>
      </c>
    </row>
    <row r="40" spans="1:12" s="534" customFormat="1" ht="12.75">
      <c r="A40" s="1623"/>
      <c r="B40" s="1624"/>
      <c r="C40" s="1624"/>
      <c r="D40" s="1624"/>
      <c r="E40" s="1624"/>
      <c r="F40" s="1624"/>
      <c r="G40" s="1624"/>
      <c r="H40" s="1624"/>
      <c r="I40" s="1624"/>
      <c r="J40" s="1624"/>
      <c r="K40" s="1624"/>
      <c r="L40" s="1625"/>
    </row>
    <row r="41" spans="1:12" s="534" customFormat="1" ht="12.75">
      <c r="A41" s="1617" t="s">
        <v>184</v>
      </c>
      <c r="B41" s="1618"/>
      <c r="C41" s="1618"/>
      <c r="D41" s="1618"/>
      <c r="E41" s="1618"/>
      <c r="F41" s="1618"/>
      <c r="G41" s="1618"/>
      <c r="H41" s="1618"/>
      <c r="I41" s="1618"/>
      <c r="J41" s="1618"/>
      <c r="K41" s="1618"/>
      <c r="L41" s="1619"/>
    </row>
    <row r="42" spans="1:12" s="534" customFormat="1" ht="12.75">
      <c r="A42" s="538" t="s">
        <v>158</v>
      </c>
      <c r="B42" s="539">
        <v>100</v>
      </c>
      <c r="C42" s="543">
        <v>92.3076923076923</v>
      </c>
      <c r="D42" s="543">
        <v>99.52</v>
      </c>
      <c r="E42" s="543">
        <v>98.4</v>
      </c>
      <c r="F42" s="543">
        <v>109.7</v>
      </c>
      <c r="G42" s="543">
        <v>109.64</v>
      </c>
      <c r="H42" s="543">
        <v>108.97</v>
      </c>
      <c r="I42" s="543">
        <v>6.6</v>
      </c>
      <c r="J42" s="543">
        <v>-1.12</v>
      </c>
      <c r="K42" s="543">
        <v>10.74</v>
      </c>
      <c r="L42" s="543">
        <v>-0.61</v>
      </c>
    </row>
    <row r="43" spans="1:12" s="534" customFormat="1" ht="12.75">
      <c r="A43" s="538" t="s">
        <v>159</v>
      </c>
      <c r="B43" s="539">
        <v>44.14</v>
      </c>
      <c r="C43" s="543">
        <v>88.50501367365543</v>
      </c>
      <c r="D43" s="543">
        <v>99.37</v>
      </c>
      <c r="E43" s="543">
        <v>97.09</v>
      </c>
      <c r="F43" s="543">
        <v>112.69</v>
      </c>
      <c r="G43" s="543">
        <v>112.65</v>
      </c>
      <c r="H43" s="543">
        <v>110.27</v>
      </c>
      <c r="I43" s="543">
        <v>9.7</v>
      </c>
      <c r="J43" s="543">
        <v>-2.29</v>
      </c>
      <c r="K43" s="543">
        <v>13.58</v>
      </c>
      <c r="L43" s="543">
        <v>-2.12</v>
      </c>
    </row>
    <row r="44" spans="1:12" s="534" customFormat="1" ht="12.75">
      <c r="A44" s="538" t="s">
        <v>173</v>
      </c>
      <c r="B44" s="539">
        <v>55.86</v>
      </c>
      <c r="C44" s="543">
        <v>95.08604206500955</v>
      </c>
      <c r="D44" s="543">
        <v>99.63</v>
      </c>
      <c r="E44" s="543">
        <v>99.46</v>
      </c>
      <c r="F44" s="543">
        <v>107.39</v>
      </c>
      <c r="G44" s="543">
        <v>107.31</v>
      </c>
      <c r="H44" s="543">
        <v>107.96</v>
      </c>
      <c r="I44" s="543">
        <v>4.6</v>
      </c>
      <c r="J44" s="543">
        <v>-0.18</v>
      </c>
      <c r="K44" s="543">
        <v>8.55</v>
      </c>
      <c r="L44" s="543">
        <v>0.6</v>
      </c>
    </row>
    <row r="45" spans="1:12" s="534" customFormat="1" ht="12.75">
      <c r="A45" s="1607"/>
      <c r="B45" s="1608"/>
      <c r="C45" s="1608"/>
      <c r="D45" s="1608"/>
      <c r="E45" s="1608"/>
      <c r="F45" s="1608"/>
      <c r="G45" s="1608"/>
      <c r="H45" s="1608"/>
      <c r="I45" s="1608"/>
      <c r="J45" s="1608"/>
      <c r="K45" s="1608"/>
      <c r="L45" s="1609"/>
    </row>
    <row r="46" spans="1:12" s="534" customFormat="1" ht="12.75">
      <c r="A46" s="1617" t="s">
        <v>185</v>
      </c>
      <c r="B46" s="1618"/>
      <c r="C46" s="1618"/>
      <c r="D46" s="1618"/>
      <c r="E46" s="1618"/>
      <c r="F46" s="1618"/>
      <c r="G46" s="1618"/>
      <c r="H46" s="1618"/>
      <c r="I46" s="1618"/>
      <c r="J46" s="1618"/>
      <c r="K46" s="1618"/>
      <c r="L46" s="1619"/>
    </row>
    <row r="47" spans="1:12" s="534" customFormat="1" ht="12.75">
      <c r="A47" s="538" t="s">
        <v>158</v>
      </c>
      <c r="B47" s="539">
        <v>100</v>
      </c>
      <c r="C47" s="543">
        <v>92.296918767507</v>
      </c>
      <c r="D47" s="543">
        <v>99.33</v>
      </c>
      <c r="E47" s="543">
        <v>98.85</v>
      </c>
      <c r="F47" s="543">
        <v>111.21</v>
      </c>
      <c r="G47" s="543">
        <v>111.61</v>
      </c>
      <c r="H47" s="543">
        <v>110.77</v>
      </c>
      <c r="I47" s="543">
        <v>7.1</v>
      </c>
      <c r="J47" s="543">
        <v>-0.48</v>
      </c>
      <c r="K47" s="543">
        <v>12.06</v>
      </c>
      <c r="L47" s="543">
        <v>-0.75</v>
      </c>
    </row>
    <row r="48" spans="1:12" s="534" customFormat="1" ht="12.75">
      <c r="A48" s="538" t="s">
        <v>159</v>
      </c>
      <c r="B48" s="539">
        <v>46.88</v>
      </c>
      <c r="C48" s="543">
        <v>91.5391791044776</v>
      </c>
      <c r="D48" s="543">
        <v>99</v>
      </c>
      <c r="E48" s="543">
        <v>98.13</v>
      </c>
      <c r="F48" s="543">
        <v>112.9</v>
      </c>
      <c r="G48" s="543">
        <v>113.94</v>
      </c>
      <c r="H48" s="543">
        <v>112.03</v>
      </c>
      <c r="I48" s="543">
        <v>7.2</v>
      </c>
      <c r="J48" s="543">
        <v>-0.88</v>
      </c>
      <c r="K48" s="543">
        <v>14.16</v>
      </c>
      <c r="L48" s="543">
        <v>-1.68</v>
      </c>
    </row>
    <row r="49" spans="1:12" s="534" customFormat="1" ht="12.75">
      <c r="A49" s="538" t="s">
        <v>173</v>
      </c>
      <c r="B49" s="539">
        <v>53.12</v>
      </c>
      <c r="C49" s="543">
        <v>93.16479400749063</v>
      </c>
      <c r="D49" s="543">
        <v>99.63</v>
      </c>
      <c r="E49" s="543">
        <v>99.5</v>
      </c>
      <c r="F49" s="543">
        <v>109.75</v>
      </c>
      <c r="G49" s="543">
        <v>109.59</v>
      </c>
      <c r="H49" s="543">
        <v>109.68</v>
      </c>
      <c r="I49" s="543">
        <v>6.8</v>
      </c>
      <c r="J49" s="543">
        <v>-0.13</v>
      </c>
      <c r="K49" s="543">
        <v>10.23</v>
      </c>
      <c r="L49" s="543">
        <v>0.08</v>
      </c>
    </row>
    <row r="50" spans="1:12" s="534" customFormat="1" ht="12.75">
      <c r="A50" s="1607"/>
      <c r="B50" s="1608"/>
      <c r="C50" s="1608"/>
      <c r="D50" s="1608"/>
      <c r="E50" s="1608"/>
      <c r="F50" s="1608"/>
      <c r="G50" s="1608"/>
      <c r="H50" s="1608"/>
      <c r="I50" s="1608"/>
      <c r="J50" s="1608"/>
      <c r="K50" s="1608"/>
      <c r="L50" s="1609"/>
    </row>
    <row r="51" spans="1:12" s="534" customFormat="1" ht="12.75">
      <c r="A51" s="1617" t="s">
        <v>186</v>
      </c>
      <c r="B51" s="1618"/>
      <c r="C51" s="1618"/>
      <c r="D51" s="1618"/>
      <c r="E51" s="1618"/>
      <c r="F51" s="1618"/>
      <c r="G51" s="1618"/>
      <c r="H51" s="1618"/>
      <c r="I51" s="1618"/>
      <c r="J51" s="1618"/>
      <c r="K51" s="1618"/>
      <c r="L51" s="1619"/>
    </row>
    <row r="52" spans="1:12" s="534" customFormat="1" ht="12.75">
      <c r="A52" s="538" t="s">
        <v>158</v>
      </c>
      <c r="B52" s="539">
        <v>100</v>
      </c>
      <c r="C52" s="539"/>
      <c r="D52" s="543">
        <v>99.68</v>
      </c>
      <c r="E52" s="543">
        <v>99.25</v>
      </c>
      <c r="F52" s="543">
        <v>109.77</v>
      </c>
      <c r="G52" s="543">
        <v>109.93</v>
      </c>
      <c r="H52" s="543">
        <v>109.18</v>
      </c>
      <c r="I52" s="543">
        <v>0</v>
      </c>
      <c r="J52" s="543">
        <v>-0.43</v>
      </c>
      <c r="K52" s="543">
        <v>10</v>
      </c>
      <c r="L52" s="543">
        <v>-0.68</v>
      </c>
    </row>
    <row r="53" spans="1:12" s="534" customFormat="1" ht="12.75">
      <c r="A53" s="538" t="s">
        <v>159</v>
      </c>
      <c r="B53" s="539">
        <v>59.53</v>
      </c>
      <c r="C53" s="539"/>
      <c r="D53" s="543">
        <v>99.59</v>
      </c>
      <c r="E53" s="543">
        <v>98.91</v>
      </c>
      <c r="F53" s="543">
        <v>111.02</v>
      </c>
      <c r="G53" s="543">
        <v>111.86</v>
      </c>
      <c r="H53" s="543">
        <v>110.3</v>
      </c>
      <c r="I53" s="543">
        <v>0</v>
      </c>
      <c r="J53" s="543">
        <v>-0.68</v>
      </c>
      <c r="K53" s="543">
        <v>11.51</v>
      </c>
      <c r="L53" s="543">
        <v>-1.4</v>
      </c>
    </row>
    <row r="54" spans="1:12" s="534" customFormat="1" ht="12.75">
      <c r="A54" s="538" t="s">
        <v>173</v>
      </c>
      <c r="B54" s="539">
        <v>40.47</v>
      </c>
      <c r="C54" s="539"/>
      <c r="D54" s="543">
        <v>99.83</v>
      </c>
      <c r="E54" s="543">
        <v>99.76</v>
      </c>
      <c r="F54" s="543">
        <v>107.96</v>
      </c>
      <c r="G54" s="543">
        <v>107.14</v>
      </c>
      <c r="H54" s="543">
        <v>107.56</v>
      </c>
      <c r="I54" s="543">
        <v>0</v>
      </c>
      <c r="J54" s="543">
        <v>-0.07</v>
      </c>
      <c r="K54" s="543">
        <v>7.82</v>
      </c>
      <c r="L54" s="543">
        <v>0.39</v>
      </c>
    </row>
  </sheetData>
  <sheetProtection/>
  <mergeCells count="18">
    <mergeCell ref="A36:L36"/>
    <mergeCell ref="A50:L50"/>
    <mergeCell ref="A51:L51"/>
    <mergeCell ref="F5:H5"/>
    <mergeCell ref="I5:L5"/>
    <mergeCell ref="A40:L40"/>
    <mergeCell ref="A41:L41"/>
    <mergeCell ref="A45:L45"/>
    <mergeCell ref="A46:L46"/>
    <mergeCell ref="A24:L24"/>
    <mergeCell ref="A35:L35"/>
    <mergeCell ref="A1:L1"/>
    <mergeCell ref="A2:L2"/>
    <mergeCell ref="A3:L3"/>
    <mergeCell ref="A4:L4"/>
    <mergeCell ref="A5:A6"/>
    <mergeCell ref="B5:B6"/>
    <mergeCell ref="D5:E5"/>
  </mergeCells>
  <printOptions horizontalCentered="1"/>
  <pageMargins left="0.75" right="0.7" top="0.25" bottom="0.23" header="0.3" footer="0.3"/>
  <pageSetup fitToHeight="1" fitToWidth="1" horizontalDpi="600" verticalDpi="600" orientation="portrait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zoomScalePageLayoutView="0" workbookViewId="0" topLeftCell="A1">
      <selection activeCell="B2" sqref="B2:I2"/>
    </sheetView>
  </sheetViews>
  <sheetFormatPr defaultColWidth="9.140625" defaultRowHeight="15"/>
  <cols>
    <col min="1" max="1" width="9.140625" style="187" customWidth="1"/>
    <col min="2" max="2" width="5.8515625" style="187" customWidth="1"/>
    <col min="3" max="3" width="25.57421875" style="187" customWidth="1"/>
    <col min="4" max="4" width="16.421875" style="187" customWidth="1"/>
    <col min="5" max="5" width="13.7109375" style="187" customWidth="1"/>
    <col min="6" max="6" width="14.28125" style="187" customWidth="1"/>
    <col min="7" max="7" width="11.7109375" style="187" customWidth="1"/>
    <col min="8" max="16384" width="9.140625" style="187" customWidth="1"/>
  </cols>
  <sheetData>
    <row r="2" spans="2:10" ht="12.75">
      <c r="B2" s="1717" t="s">
        <v>1059</v>
      </c>
      <c r="C2" s="1717"/>
      <c r="D2" s="1717"/>
      <c r="E2" s="1717"/>
      <c r="F2" s="1717"/>
      <c r="G2" s="1717"/>
      <c r="H2" s="1717"/>
      <c r="I2" s="1717"/>
      <c r="J2" s="1150"/>
    </row>
    <row r="3" spans="2:10" ht="15.75">
      <c r="B3" s="1784" t="s">
        <v>1122</v>
      </c>
      <c r="C3" s="1784"/>
      <c r="D3" s="1784"/>
      <c r="E3" s="1784"/>
      <c r="F3" s="1784"/>
      <c r="G3" s="1784"/>
      <c r="H3" s="1784"/>
      <c r="I3" s="1784"/>
      <c r="J3" s="1239"/>
    </row>
    <row r="4" spans="2:10" ht="18" customHeight="1" thickBot="1">
      <c r="B4" s="1789" t="s">
        <v>1283</v>
      </c>
      <c r="C4" s="1789"/>
      <c r="D4" s="1789"/>
      <c r="E4" s="1789"/>
      <c r="F4" s="1789"/>
      <c r="G4" s="1789"/>
      <c r="H4" s="1789"/>
      <c r="I4" s="1789"/>
      <c r="J4" s="1239"/>
    </row>
    <row r="5" spans="2:10" ht="15" customHeight="1" thickTop="1">
      <c r="B5" s="1154"/>
      <c r="C5" s="1155"/>
      <c r="D5" s="1156"/>
      <c r="E5" s="1157"/>
      <c r="F5" s="1156"/>
      <c r="G5" s="1156"/>
      <c r="H5" s="1158" t="s">
        <v>192</v>
      </c>
      <c r="I5" s="1159"/>
      <c r="J5" s="1239"/>
    </row>
    <row r="6" spans="2:10" ht="15" customHeight="1">
      <c r="B6" s="1160"/>
      <c r="C6" s="1161"/>
      <c r="D6" s="1162" t="s">
        <v>77</v>
      </c>
      <c r="E6" s="1163" t="s">
        <v>605</v>
      </c>
      <c r="F6" s="1162" t="s">
        <v>77</v>
      </c>
      <c r="G6" s="1163" t="str">
        <f>+E6</f>
        <v>Mid-Jan</v>
      </c>
      <c r="H6" s="1164" t="s">
        <v>1282</v>
      </c>
      <c r="I6" s="1165"/>
      <c r="J6" s="1239"/>
    </row>
    <row r="7" spans="2:10" ht="15" customHeight="1">
      <c r="B7" s="1160"/>
      <c r="C7" s="1161"/>
      <c r="D7" s="1166">
        <v>2014</v>
      </c>
      <c r="E7" s="1167">
        <v>2015</v>
      </c>
      <c r="F7" s="1166">
        <v>2015</v>
      </c>
      <c r="G7" s="1166">
        <v>2016</v>
      </c>
      <c r="H7" s="1168" t="s">
        <v>55</v>
      </c>
      <c r="I7" s="1169" t="s">
        <v>56</v>
      </c>
      <c r="J7" s="1239"/>
    </row>
    <row r="8" spans="2:10" ht="15" customHeight="1">
      <c r="B8" s="1170"/>
      <c r="C8" s="1171"/>
      <c r="D8" s="1174"/>
      <c r="E8" s="1174"/>
      <c r="F8" s="1174"/>
      <c r="G8" s="1174"/>
      <c r="H8" s="1175"/>
      <c r="I8" s="1176"/>
      <c r="J8" s="1239"/>
    </row>
    <row r="9" spans="2:10" ht="15" customHeight="1">
      <c r="B9" s="1217" t="s">
        <v>1125</v>
      </c>
      <c r="C9" s="1240"/>
      <c r="D9" s="1177">
        <v>6191.375808133473</v>
      </c>
      <c r="E9" s="1177">
        <v>6237.333804095632</v>
      </c>
      <c r="F9" s="1177">
        <v>7184.93049238679</v>
      </c>
      <c r="G9" s="1177">
        <v>8252.093808630396</v>
      </c>
      <c r="H9" s="1177">
        <v>0.7422905245355196</v>
      </c>
      <c r="I9" s="1178">
        <v>14.852799444258793</v>
      </c>
      <c r="J9" s="1239"/>
    </row>
    <row r="10" spans="2:10" ht="15" customHeight="1">
      <c r="B10" s="1179" t="s">
        <v>1126</v>
      </c>
      <c r="C10" s="1180"/>
      <c r="D10" s="1181">
        <v>222.64921793534933</v>
      </c>
      <c r="E10" s="1181">
        <v>239.05881166145468</v>
      </c>
      <c r="F10" s="1181">
        <v>233.5668380462725</v>
      </c>
      <c r="G10" s="1181">
        <v>245.00281425891185</v>
      </c>
      <c r="H10" s="1181">
        <v>7.3701555650063995</v>
      </c>
      <c r="I10" s="1182">
        <v>4.89623283352141</v>
      </c>
      <c r="J10" s="1239"/>
    </row>
    <row r="11" spans="2:10" ht="15" customHeight="1">
      <c r="B11" s="1179" t="s">
        <v>1127</v>
      </c>
      <c r="C11" s="1180"/>
      <c r="D11" s="1181">
        <v>5968.726590198123</v>
      </c>
      <c r="E11" s="1181">
        <v>5998.274992434178</v>
      </c>
      <c r="F11" s="1181">
        <v>6951.363654340518</v>
      </c>
      <c r="G11" s="1181">
        <v>8007.090994371483</v>
      </c>
      <c r="H11" s="1181">
        <v>0.49505370684227046</v>
      </c>
      <c r="I11" s="1182">
        <v>15.187341542285097</v>
      </c>
      <c r="J11" s="1239"/>
    </row>
    <row r="12" spans="2:10" ht="15" customHeight="1">
      <c r="B12" s="1183"/>
      <c r="C12" s="1184" t="s">
        <v>1128</v>
      </c>
      <c r="D12" s="1185">
        <v>4443.5125518160585</v>
      </c>
      <c r="E12" s="1185">
        <v>4385.594712397862</v>
      </c>
      <c r="F12" s="1185">
        <v>5116.24163463338</v>
      </c>
      <c r="G12" s="1185">
        <v>6089.4261471955915</v>
      </c>
      <c r="H12" s="1185">
        <v>-1.3034246835766226</v>
      </c>
      <c r="I12" s="1186">
        <v>19.02147283221403</v>
      </c>
      <c r="J12" s="1239"/>
    </row>
    <row r="13" spans="2:10" ht="15" customHeight="1">
      <c r="B13" s="1183"/>
      <c r="C13" s="1187" t="s">
        <v>1129</v>
      </c>
      <c r="D13" s="1185">
        <v>1525.2140383820645</v>
      </c>
      <c r="E13" s="1185">
        <v>1612.6802800363162</v>
      </c>
      <c r="F13" s="1185">
        <v>1835.1220197071384</v>
      </c>
      <c r="G13" s="1185">
        <v>1917.6648471758915</v>
      </c>
      <c r="H13" s="1185">
        <v>5.734686375365072</v>
      </c>
      <c r="I13" s="1186">
        <v>4.497947634126589</v>
      </c>
      <c r="J13" s="1239"/>
    </row>
    <row r="14" spans="2:10" ht="15" customHeight="1">
      <c r="B14" s="1194"/>
      <c r="C14" s="1241"/>
      <c r="D14" s="1189"/>
      <c r="E14" s="1189"/>
      <c r="F14" s="1189"/>
      <c r="G14" s="1189"/>
      <c r="H14" s="1189"/>
      <c r="I14" s="1186"/>
      <c r="J14" s="1239"/>
    </row>
    <row r="15" spans="2:10" ht="15" customHeight="1">
      <c r="B15" s="1190"/>
      <c r="C15" s="1171"/>
      <c r="D15" s="1191"/>
      <c r="E15" s="1191"/>
      <c r="F15" s="1191"/>
      <c r="G15" s="1191"/>
      <c r="H15" s="1191"/>
      <c r="I15" s="1192"/>
      <c r="J15" s="1239"/>
    </row>
    <row r="16" spans="2:10" ht="15" customHeight="1">
      <c r="B16" s="1217" t="s">
        <v>1130</v>
      </c>
      <c r="C16" s="1240"/>
      <c r="D16" s="1181">
        <v>969.8236704900937</v>
      </c>
      <c r="E16" s="1181">
        <v>1107.9108241702816</v>
      </c>
      <c r="F16" s="1181">
        <v>1196.3131303144157</v>
      </c>
      <c r="G16" s="1181">
        <v>1264.9136960600374</v>
      </c>
      <c r="H16" s="1181">
        <v>14.238377334140168</v>
      </c>
      <c r="I16" s="1178">
        <v>5.73433192425064</v>
      </c>
      <c r="J16" s="1239"/>
    </row>
    <row r="17" spans="2:10" ht="15" customHeight="1">
      <c r="B17" s="1188"/>
      <c r="C17" s="1193" t="s">
        <v>1128</v>
      </c>
      <c r="D17" s="1185">
        <v>911.0774765380604</v>
      </c>
      <c r="E17" s="1185">
        <v>1038.6942398870171</v>
      </c>
      <c r="F17" s="1185">
        <v>1135.4895194779515</v>
      </c>
      <c r="G17" s="1185">
        <v>1226.0829268292682</v>
      </c>
      <c r="H17" s="1185">
        <v>14.007235019559346</v>
      </c>
      <c r="I17" s="1186">
        <v>7.978356981486499</v>
      </c>
      <c r="J17" s="1239"/>
    </row>
    <row r="18" spans="2:10" ht="15" customHeight="1">
      <c r="B18" s="1188"/>
      <c r="C18" s="1193" t="s">
        <v>1129</v>
      </c>
      <c r="D18" s="1185">
        <v>58.746193952033366</v>
      </c>
      <c r="E18" s="1185">
        <v>69.2165842832644</v>
      </c>
      <c r="F18" s="1185">
        <v>60.823610836464304</v>
      </c>
      <c r="G18" s="1185">
        <v>38.83076923076923</v>
      </c>
      <c r="H18" s="1185">
        <v>17.823095637106576</v>
      </c>
      <c r="I18" s="1186">
        <v>-36.15839524034007</v>
      </c>
      <c r="J18" s="1239"/>
    </row>
    <row r="19" spans="2:10" ht="15" customHeight="1">
      <c r="B19" s="1194"/>
      <c r="C19" s="1195"/>
      <c r="D19" s="1242"/>
      <c r="E19" s="1242"/>
      <c r="F19" s="1243"/>
      <c r="G19" s="1243"/>
      <c r="H19" s="1197"/>
      <c r="I19" s="1198"/>
      <c r="J19" s="1239"/>
    </row>
    <row r="20" spans="2:10" ht="15" customHeight="1">
      <c r="B20" s="1244"/>
      <c r="C20" s="1245"/>
      <c r="D20" s="1201"/>
      <c r="E20" s="1201"/>
      <c r="F20" s="1201"/>
      <c r="G20" s="1201"/>
      <c r="H20" s="1201"/>
      <c r="I20" s="1202"/>
      <c r="J20" s="1239"/>
    </row>
    <row r="21" spans="2:10" ht="15" customHeight="1">
      <c r="B21" s="1217" t="s">
        <v>1131</v>
      </c>
      <c r="C21" s="1240"/>
      <c r="D21" s="1177">
        <v>6938.550260688216</v>
      </c>
      <c r="E21" s="1177">
        <v>7106.185816604459</v>
      </c>
      <c r="F21" s="1177">
        <v>8147.6768835277835</v>
      </c>
      <c r="G21" s="1177">
        <v>9272.00469043152</v>
      </c>
      <c r="H21" s="1177">
        <v>2.4160026175210874</v>
      </c>
      <c r="I21" s="1178">
        <v>13.799366653540204</v>
      </c>
      <c r="J21" s="1239"/>
    </row>
    <row r="22" spans="2:10" ht="15" customHeight="1">
      <c r="B22" s="1188"/>
      <c r="C22" s="1193" t="s">
        <v>1128</v>
      </c>
      <c r="D22" s="1185">
        <v>5354.590028354119</v>
      </c>
      <c r="E22" s="1185">
        <v>5424.288952284879</v>
      </c>
      <c r="F22" s="1185">
        <v>6251.731154111331</v>
      </c>
      <c r="G22" s="1185">
        <v>7315.509074024859</v>
      </c>
      <c r="H22" s="1185">
        <v>1.3016668607995143</v>
      </c>
      <c r="I22" s="1186">
        <v>17.015733621461877</v>
      </c>
      <c r="J22" s="1239"/>
    </row>
    <row r="23" spans="2:10" ht="15" customHeight="1">
      <c r="B23" s="1188"/>
      <c r="C23" s="1193" t="s">
        <v>1132</v>
      </c>
      <c r="D23" s="1185">
        <v>77.17159676267894</v>
      </c>
      <c r="E23" s="1185">
        <v>76.3319323793979</v>
      </c>
      <c r="F23" s="1185">
        <v>76.73022928474865</v>
      </c>
      <c r="G23" s="1185">
        <v>78.89889315494291</v>
      </c>
      <c r="H23" s="1185" t="s">
        <v>142</v>
      </c>
      <c r="I23" s="1186" t="s">
        <v>142</v>
      </c>
      <c r="J23" s="1239"/>
    </row>
    <row r="24" spans="2:10" ht="15" customHeight="1">
      <c r="B24" s="1188"/>
      <c r="C24" s="1193" t="s">
        <v>1129</v>
      </c>
      <c r="D24" s="1185">
        <v>1583.9602323340978</v>
      </c>
      <c r="E24" s="1185">
        <v>1681.8968643195806</v>
      </c>
      <c r="F24" s="1185">
        <v>1895.9457294164527</v>
      </c>
      <c r="G24" s="1185">
        <v>1956.4956164066607</v>
      </c>
      <c r="H24" s="1185">
        <v>6.183023410958043</v>
      </c>
      <c r="I24" s="1186">
        <v>3.193650854597223</v>
      </c>
      <c r="J24" s="1239"/>
    </row>
    <row r="25" spans="2:10" ht="15" customHeight="1">
      <c r="B25" s="1183"/>
      <c r="C25" s="1193" t="s">
        <v>1132</v>
      </c>
      <c r="D25" s="1185">
        <v>22.828403237321062</v>
      </c>
      <c r="E25" s="1185">
        <v>23.668067620602123</v>
      </c>
      <c r="F25" s="1185">
        <v>23.269770715251354</v>
      </c>
      <c r="G25" s="1185">
        <v>21.1011068450571</v>
      </c>
      <c r="H25" s="1185" t="s">
        <v>142</v>
      </c>
      <c r="I25" s="1186" t="s">
        <v>142</v>
      </c>
      <c r="J25" s="1239"/>
    </row>
    <row r="26" spans="2:10" ht="15" customHeight="1">
      <c r="B26" s="1203"/>
      <c r="C26" s="1195"/>
      <c r="D26" s="1204"/>
      <c r="E26" s="1204"/>
      <c r="F26" s="1204"/>
      <c r="G26" s="1204"/>
      <c r="H26" s="1204"/>
      <c r="I26" s="1205"/>
      <c r="J26" s="1239"/>
    </row>
    <row r="27" spans="2:10" ht="15" customHeight="1">
      <c r="B27" s="1190"/>
      <c r="C27" s="1171"/>
      <c r="D27" s="1206"/>
      <c r="E27" s="1206"/>
      <c r="F27" s="1206"/>
      <c r="G27" s="1206"/>
      <c r="H27" s="1206"/>
      <c r="I27" s="1207"/>
      <c r="J27" s="1239"/>
    </row>
    <row r="28" spans="2:10" ht="15" customHeight="1">
      <c r="B28" s="1217" t="s">
        <v>1133</v>
      </c>
      <c r="C28" s="1240"/>
      <c r="D28" s="1177">
        <v>7161.199478623566</v>
      </c>
      <c r="E28" s="1177">
        <v>7345.244628265914</v>
      </c>
      <c r="F28" s="1177">
        <v>8381.243622701206</v>
      </c>
      <c r="G28" s="1177">
        <v>9517.007504690433</v>
      </c>
      <c r="H28" s="1177">
        <v>2.6</v>
      </c>
      <c r="I28" s="1178">
        <v>13.6</v>
      </c>
      <c r="J28" s="1239"/>
    </row>
    <row r="29" spans="2:10" ht="15" customHeight="1">
      <c r="B29" s="1208"/>
      <c r="C29" s="1209"/>
      <c r="D29" s="1196"/>
      <c r="E29" s="1196"/>
      <c r="F29" s="1196"/>
      <c r="G29" s="1196"/>
      <c r="H29" s="1196"/>
      <c r="I29" s="1210"/>
      <c r="J29" s="1239"/>
    </row>
    <row r="30" spans="2:10" ht="15" customHeight="1">
      <c r="B30" s="1211" t="s">
        <v>1134</v>
      </c>
      <c r="C30" s="1212"/>
      <c r="D30" s="1206"/>
      <c r="E30" s="1206"/>
      <c r="F30" s="1206"/>
      <c r="G30" s="1206"/>
      <c r="H30" s="1206"/>
      <c r="I30" s="1213"/>
      <c r="J30" s="1239"/>
    </row>
    <row r="31" spans="2:10" ht="6.75" customHeight="1">
      <c r="B31" s="1214"/>
      <c r="C31" s="1215"/>
      <c r="D31" s="1177"/>
      <c r="E31" s="1177"/>
      <c r="F31" s="1177"/>
      <c r="G31" s="1177"/>
      <c r="H31" s="1177"/>
      <c r="I31" s="1178"/>
      <c r="J31" s="1239"/>
    </row>
    <row r="32" spans="2:10" ht="15" customHeight="1">
      <c r="B32" s="1782" t="s">
        <v>1135</v>
      </c>
      <c r="C32" s="1783"/>
      <c r="D32" s="1206"/>
      <c r="E32" s="1206"/>
      <c r="F32" s="1206"/>
      <c r="G32" s="1206"/>
      <c r="H32" s="1206"/>
      <c r="I32" s="1216"/>
      <c r="J32" s="1239"/>
    </row>
    <row r="33" spans="2:10" ht="15" customHeight="1">
      <c r="B33" s="1188"/>
      <c r="C33" s="1184" t="s">
        <v>1136</v>
      </c>
      <c r="D33" s="1185">
        <v>11.466383963888333</v>
      </c>
      <c r="E33" s="1185">
        <v>11.41371763086255</v>
      </c>
      <c r="F33" s="1185">
        <v>12.981127553746326</v>
      </c>
      <c r="G33" s="1185">
        <v>21.73692430566271</v>
      </c>
      <c r="H33" s="1185" t="s">
        <v>142</v>
      </c>
      <c r="I33" s="1186" t="s">
        <v>142</v>
      </c>
      <c r="J33" s="1239"/>
    </row>
    <row r="34" spans="2:10" ht="15" customHeight="1">
      <c r="B34" s="1188"/>
      <c r="C34" s="1184" t="s">
        <v>1137</v>
      </c>
      <c r="D34" s="1185">
        <v>9.97421859883483</v>
      </c>
      <c r="E34" s="1185">
        <v>9.774059788808463</v>
      </c>
      <c r="F34" s="1185">
        <v>11.19332249619925</v>
      </c>
      <c r="G34" s="1185">
        <v>17.63986429167177</v>
      </c>
      <c r="H34" s="1185" t="s">
        <v>142</v>
      </c>
      <c r="I34" s="1186" t="s">
        <v>142</v>
      </c>
      <c r="J34" s="1239"/>
    </row>
    <row r="35" spans="2:10" ht="15" customHeight="1">
      <c r="B35" s="1188"/>
      <c r="C35" s="1184"/>
      <c r="D35" s="1185"/>
      <c r="E35" s="1185"/>
      <c r="F35" s="1185"/>
      <c r="G35" s="1185"/>
      <c r="H35" s="1185"/>
      <c r="I35" s="1186"/>
      <c r="J35" s="1239"/>
    </row>
    <row r="36" spans="2:10" ht="15">
      <c r="B36" s="1782" t="s">
        <v>1138</v>
      </c>
      <c r="C36" s="1783"/>
      <c r="D36" s="1177"/>
      <c r="E36" s="1177"/>
      <c r="F36" s="1177"/>
      <c r="G36" s="1177"/>
      <c r="H36" s="1177"/>
      <c r="I36" s="1178"/>
      <c r="J36" s="1239"/>
    </row>
    <row r="37" spans="2:10" ht="15">
      <c r="B37" s="1217"/>
      <c r="C37" s="1218" t="s">
        <v>1136</v>
      </c>
      <c r="D37" s="1185">
        <v>11.834325583706326</v>
      </c>
      <c r="E37" s="1189">
        <v>11.79768588667396</v>
      </c>
      <c r="F37" s="1189">
        <v>13.353253370754805</v>
      </c>
      <c r="G37" s="1189">
        <v>22.311297099348334</v>
      </c>
      <c r="H37" s="1189" t="s">
        <v>142</v>
      </c>
      <c r="I37" s="1207" t="s">
        <v>142</v>
      </c>
      <c r="J37" s="1239"/>
    </row>
    <row r="38" spans="2:10" ht="15">
      <c r="B38" s="1217"/>
      <c r="C38" s="1218" t="s">
        <v>1137</v>
      </c>
      <c r="D38" s="1185">
        <v>10.294278537454705</v>
      </c>
      <c r="E38" s="1185">
        <v>10.102868404080086</v>
      </c>
      <c r="F38" s="1185">
        <v>11.514197879457882</v>
      </c>
      <c r="G38" s="1185">
        <v>18.105977067838694</v>
      </c>
      <c r="H38" s="1185" t="s">
        <v>142</v>
      </c>
      <c r="I38" s="1207" t="s">
        <v>142</v>
      </c>
      <c r="J38" s="1239"/>
    </row>
    <row r="39" spans="2:10" ht="15">
      <c r="B39" s="1219"/>
      <c r="C39" s="1195"/>
      <c r="D39" s="1204"/>
      <c r="E39" s="1204"/>
      <c r="F39" s="1204"/>
      <c r="G39" s="1204"/>
      <c r="H39" s="1204"/>
      <c r="I39" s="1205"/>
      <c r="J39" s="1239"/>
    </row>
    <row r="40" spans="2:10" ht="15">
      <c r="B40" s="1220"/>
      <c r="C40" s="1221"/>
      <c r="D40" s="1222"/>
      <c r="E40" s="1222"/>
      <c r="F40" s="1222"/>
      <c r="G40" s="1222"/>
      <c r="H40" s="1222"/>
      <c r="I40" s="1223"/>
      <c r="J40" s="1239"/>
    </row>
    <row r="41" spans="2:10" ht="15.75">
      <c r="B41" s="1224" t="s">
        <v>1139</v>
      </c>
      <c r="C41" s="1206"/>
      <c r="D41" s="1189">
        <v>912.8185610010426</v>
      </c>
      <c r="E41" s="1189">
        <v>956.8445475638051</v>
      </c>
      <c r="F41" s="1189">
        <v>992.6003559422583</v>
      </c>
      <c r="G41" s="1189">
        <v>1048.4249530956847</v>
      </c>
      <c r="H41" s="1189">
        <v>4.823081874505419</v>
      </c>
      <c r="I41" s="1207">
        <v>5.624075874971155</v>
      </c>
      <c r="J41" s="1239"/>
    </row>
    <row r="42" spans="2:10" ht="15.75">
      <c r="B42" s="1224" t="s">
        <v>1140</v>
      </c>
      <c r="C42" s="1206"/>
      <c r="D42" s="1189">
        <v>6248.380917622523</v>
      </c>
      <c r="E42" s="1189">
        <v>6388.400080702108</v>
      </c>
      <c r="F42" s="1189">
        <v>7388.643365631798</v>
      </c>
      <c r="G42" s="1189">
        <v>8468.581613508444</v>
      </c>
      <c r="H42" s="1189">
        <v>2.2408871182082493</v>
      </c>
      <c r="I42" s="1207">
        <v>14.61619128756395</v>
      </c>
      <c r="J42" s="1239"/>
    </row>
    <row r="43" spans="2:10" ht="15.75">
      <c r="B43" s="1224" t="s">
        <v>1141</v>
      </c>
      <c r="C43" s="1206"/>
      <c r="D43" s="1189">
        <v>-1365.816100104276</v>
      </c>
      <c r="E43" s="1189">
        <v>-343.61313426813274</v>
      </c>
      <c r="F43" s="1189">
        <v>-1463.9871465295632</v>
      </c>
      <c r="G43" s="1189">
        <v>-1458.3809568480303</v>
      </c>
      <c r="H43" s="1189" t="s">
        <v>142</v>
      </c>
      <c r="I43" s="1186" t="s">
        <v>142</v>
      </c>
      <c r="J43" s="1239"/>
    </row>
    <row r="44" spans="2:10" ht="15.75">
      <c r="B44" s="1224" t="s">
        <v>1142</v>
      </c>
      <c r="C44" s="1206"/>
      <c r="D44" s="1189">
        <v>40.19395203336809</v>
      </c>
      <c r="E44" s="1189">
        <v>-2.0175527085645113</v>
      </c>
      <c r="F44" s="1189">
        <v>29.975281787621118</v>
      </c>
      <c r="G44" s="1189">
        <v>147.40994371482176</v>
      </c>
      <c r="H44" s="1189" t="s">
        <v>142</v>
      </c>
      <c r="I44" s="1186" t="s">
        <v>142</v>
      </c>
      <c r="J44" s="1239"/>
    </row>
    <row r="45" spans="2:10" ht="16.5" thickBot="1">
      <c r="B45" s="1225" t="s">
        <v>1143</v>
      </c>
      <c r="C45" s="1226"/>
      <c r="D45" s="1227">
        <v>-1325.6211053180402</v>
      </c>
      <c r="E45" s="1227">
        <v>-345.63169575305153</v>
      </c>
      <c r="F45" s="1227">
        <v>-1434.011864741942</v>
      </c>
      <c r="G45" s="1227">
        <v>-1310.9710131332088</v>
      </c>
      <c r="H45" s="1227" t="s">
        <v>142</v>
      </c>
      <c r="I45" s="1228" t="s">
        <v>142</v>
      </c>
      <c r="J45" s="1239"/>
    </row>
    <row r="46" spans="2:10" ht="16.5" thickTop="1">
      <c r="B46" s="1229" t="s">
        <v>1144</v>
      </c>
      <c r="C46" s="1152"/>
      <c r="D46" s="1230"/>
      <c r="E46" s="1230"/>
      <c r="F46" s="1230"/>
      <c r="G46" s="1151"/>
      <c r="H46" s="1151"/>
      <c r="I46" s="1151"/>
      <c r="J46" s="1239"/>
    </row>
    <row r="47" spans="2:10" ht="15.75">
      <c r="B47" s="1231" t="s">
        <v>1145</v>
      </c>
      <c r="C47" s="1152"/>
      <c r="D47" s="1230"/>
      <c r="E47" s="1230"/>
      <c r="F47" s="1230"/>
      <c r="G47" s="1151"/>
      <c r="H47" s="1151"/>
      <c r="I47" s="1151"/>
      <c r="J47" s="1239"/>
    </row>
    <row r="48" spans="2:10" ht="15.75">
      <c r="B48" s="1232" t="s">
        <v>1146</v>
      </c>
      <c r="C48" s="1233"/>
      <c r="D48" s="1230"/>
      <c r="E48" s="1230"/>
      <c r="F48" s="1230"/>
      <c r="G48" s="1151"/>
      <c r="H48" s="1151"/>
      <c r="I48" s="1151"/>
      <c r="J48" s="1239"/>
    </row>
    <row r="49" spans="2:10" ht="15.75">
      <c r="B49" s="1234" t="s">
        <v>1147</v>
      </c>
      <c r="C49" s="1235"/>
      <c r="D49" s="1230"/>
      <c r="E49" s="1230"/>
      <c r="F49" s="1230"/>
      <c r="G49" s="1151"/>
      <c r="H49" s="1151"/>
      <c r="I49" s="1151"/>
      <c r="J49" s="1239"/>
    </row>
    <row r="50" spans="2:10" ht="15.75">
      <c r="B50" s="1235" t="s">
        <v>1148</v>
      </c>
      <c r="C50" s="1236"/>
      <c r="D50" s="1237">
        <v>95.9</v>
      </c>
      <c r="E50" s="1237">
        <v>99.13</v>
      </c>
      <c r="F50" s="1237">
        <v>101.14</v>
      </c>
      <c r="G50" s="1237">
        <v>106.6</v>
      </c>
      <c r="H50" s="1151"/>
      <c r="I50" s="1151"/>
      <c r="J50" s="1239"/>
    </row>
    <row r="51" spans="2:10" ht="15">
      <c r="B51" s="1239"/>
      <c r="C51" s="1239"/>
      <c r="D51" s="1239"/>
      <c r="E51" s="1239"/>
      <c r="F51" s="1239"/>
      <c r="G51" s="1239"/>
      <c r="H51" s="1239"/>
      <c r="I51" s="1239"/>
      <c r="J51" s="1239"/>
    </row>
  </sheetData>
  <sheetProtection/>
  <mergeCells count="5">
    <mergeCell ref="B2:I2"/>
    <mergeCell ref="B3:I3"/>
    <mergeCell ref="B32:C32"/>
    <mergeCell ref="B36:C36"/>
    <mergeCell ref="B4:I4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0"/>
  <sheetViews>
    <sheetView zoomScalePageLayoutView="0" workbookViewId="0" topLeftCell="A46">
      <selection activeCell="B64" sqref="B64:L64"/>
    </sheetView>
  </sheetViews>
  <sheetFormatPr defaultColWidth="9.140625" defaultRowHeight="15"/>
  <cols>
    <col min="1" max="1" width="9.140625" style="44" customWidth="1"/>
    <col min="2" max="2" width="14.57421875" style="44" customWidth="1"/>
    <col min="3" max="3" width="13.7109375" style="44" bestFit="1" customWidth="1"/>
    <col min="4" max="4" width="12.57421875" style="44" customWidth="1"/>
    <col min="5" max="5" width="10.8515625" style="44" customWidth="1"/>
    <col min="6" max="6" width="10.7109375" style="44" customWidth="1"/>
    <col min="7" max="7" width="10.8515625" style="44" customWidth="1"/>
    <col min="8" max="8" width="10.57421875" style="44" customWidth="1"/>
    <col min="9" max="9" width="10.140625" style="44" customWidth="1"/>
    <col min="10" max="16384" width="9.140625" style="44" customWidth="1"/>
  </cols>
  <sheetData>
    <row r="1" spans="2:9" ht="12.75">
      <c r="B1" s="1717" t="s">
        <v>659</v>
      </c>
      <c r="C1" s="1717"/>
      <c r="D1" s="1717"/>
      <c r="E1" s="1717"/>
      <c r="F1" s="1717"/>
      <c r="G1" s="1717"/>
      <c r="H1" s="1717"/>
      <c r="I1" s="1717"/>
    </row>
    <row r="2" spans="2:9" ht="16.5" thickBot="1">
      <c r="B2" s="1790" t="s">
        <v>785</v>
      </c>
      <c r="C2" s="1791"/>
      <c r="D2" s="1791"/>
      <c r="E2" s="1791"/>
      <c r="F2" s="1791"/>
      <c r="G2" s="1791"/>
      <c r="H2" s="1791"/>
      <c r="I2" s="1791"/>
    </row>
    <row r="3" spans="2:9" ht="13.5" thickTop="1">
      <c r="B3" s="1792" t="s">
        <v>786</v>
      </c>
      <c r="C3" s="1794" t="s">
        <v>787</v>
      </c>
      <c r="D3" s="1796" t="s">
        <v>788</v>
      </c>
      <c r="E3" s="1796"/>
      <c r="F3" s="1796"/>
      <c r="G3" s="1797" t="s">
        <v>789</v>
      </c>
      <c r="H3" s="1796"/>
      <c r="I3" s="1798"/>
    </row>
    <row r="4" spans="2:9" ht="13.5" thickBot="1">
      <c r="B4" s="1793"/>
      <c r="C4" s="1795"/>
      <c r="D4" s="828" t="s">
        <v>790</v>
      </c>
      <c r="E4" s="828" t="s">
        <v>791</v>
      </c>
      <c r="F4" s="828" t="s">
        <v>792</v>
      </c>
      <c r="G4" s="829" t="s">
        <v>790</v>
      </c>
      <c r="H4" s="828" t="s">
        <v>791</v>
      </c>
      <c r="I4" s="830" t="s">
        <v>792</v>
      </c>
    </row>
    <row r="5" spans="2:9" ht="12.75">
      <c r="B5" s="831" t="s">
        <v>585</v>
      </c>
      <c r="C5" s="832" t="s">
        <v>793</v>
      </c>
      <c r="D5" s="833">
        <v>72.1</v>
      </c>
      <c r="E5" s="833">
        <v>72.7</v>
      </c>
      <c r="F5" s="833">
        <v>72.4</v>
      </c>
      <c r="G5" s="833">
        <v>71.1071875</v>
      </c>
      <c r="H5" s="833">
        <v>71.7071875</v>
      </c>
      <c r="I5" s="834">
        <v>71.4071875</v>
      </c>
    </row>
    <row r="6" spans="2:9" ht="12.75">
      <c r="B6" s="831"/>
      <c r="C6" s="832" t="s">
        <v>794</v>
      </c>
      <c r="D6" s="833">
        <v>75.6</v>
      </c>
      <c r="E6" s="833">
        <v>76.2</v>
      </c>
      <c r="F6" s="833">
        <v>75.9</v>
      </c>
      <c r="G6" s="833">
        <v>73.61709677419353</v>
      </c>
      <c r="H6" s="833">
        <v>74.21709677419355</v>
      </c>
      <c r="I6" s="834">
        <v>73.91709677419354</v>
      </c>
    </row>
    <row r="7" spans="2:9" ht="12.75">
      <c r="B7" s="831"/>
      <c r="C7" s="832" t="s">
        <v>795</v>
      </c>
      <c r="D7" s="833">
        <v>78.1</v>
      </c>
      <c r="E7" s="833">
        <v>78.7</v>
      </c>
      <c r="F7" s="833">
        <v>78.4</v>
      </c>
      <c r="G7" s="833">
        <v>77.85466666666666</v>
      </c>
      <c r="H7" s="833">
        <v>78.45466666666667</v>
      </c>
      <c r="I7" s="834">
        <v>78.15466666666666</v>
      </c>
    </row>
    <row r="8" spans="2:9" ht="12.75">
      <c r="B8" s="831"/>
      <c r="C8" s="832" t="s">
        <v>796</v>
      </c>
      <c r="D8" s="833">
        <v>80.74</v>
      </c>
      <c r="E8" s="833">
        <v>81.34</v>
      </c>
      <c r="F8" s="833">
        <v>81.04</v>
      </c>
      <c r="G8" s="833">
        <v>78.98333333333333</v>
      </c>
      <c r="H8" s="833">
        <v>79.58333333333333</v>
      </c>
      <c r="I8" s="834">
        <v>79.28333333333333</v>
      </c>
    </row>
    <row r="9" spans="2:9" ht="12.75">
      <c r="B9" s="831"/>
      <c r="C9" s="832" t="s">
        <v>797</v>
      </c>
      <c r="D9" s="833">
        <v>85.51</v>
      </c>
      <c r="E9" s="833">
        <v>86.11</v>
      </c>
      <c r="F9" s="833">
        <v>85.81</v>
      </c>
      <c r="G9" s="833">
        <v>82.69724137931034</v>
      </c>
      <c r="H9" s="833">
        <v>83.29724137931034</v>
      </c>
      <c r="I9" s="834">
        <v>82.99724137931034</v>
      </c>
    </row>
    <row r="10" spans="2:9" ht="12.75">
      <c r="B10" s="831"/>
      <c r="C10" s="832" t="s">
        <v>798</v>
      </c>
      <c r="D10" s="833">
        <v>81.9</v>
      </c>
      <c r="E10" s="833">
        <v>82.5</v>
      </c>
      <c r="F10" s="833">
        <v>82.2</v>
      </c>
      <c r="G10" s="833">
        <v>84.16366666666666</v>
      </c>
      <c r="H10" s="833">
        <v>84.76366666666667</v>
      </c>
      <c r="I10" s="834">
        <v>84.46366666666665</v>
      </c>
    </row>
    <row r="11" spans="2:9" ht="12.75">
      <c r="B11" s="831"/>
      <c r="C11" s="832" t="s">
        <v>799</v>
      </c>
      <c r="D11" s="833">
        <v>79.05</v>
      </c>
      <c r="E11" s="833">
        <v>79.65</v>
      </c>
      <c r="F11" s="833">
        <v>79.35</v>
      </c>
      <c r="G11" s="833">
        <v>79.45551724137931</v>
      </c>
      <c r="H11" s="833">
        <v>80.0555172413793</v>
      </c>
      <c r="I11" s="834">
        <v>79.75551724137931</v>
      </c>
    </row>
    <row r="12" spans="2:9" ht="12.75">
      <c r="B12" s="831"/>
      <c r="C12" s="832" t="s">
        <v>800</v>
      </c>
      <c r="D12" s="833">
        <v>79.55</v>
      </c>
      <c r="E12" s="833">
        <v>80.15</v>
      </c>
      <c r="F12" s="833">
        <v>79.85</v>
      </c>
      <c r="G12" s="833">
        <v>78.76</v>
      </c>
      <c r="H12" s="833">
        <v>79.36</v>
      </c>
      <c r="I12" s="834">
        <v>79.06</v>
      </c>
    </row>
    <row r="13" spans="2:9" ht="12.75">
      <c r="B13" s="831"/>
      <c r="C13" s="832" t="s">
        <v>801</v>
      </c>
      <c r="D13" s="833">
        <v>82.13</v>
      </c>
      <c r="E13" s="833">
        <v>82.73</v>
      </c>
      <c r="F13" s="833">
        <v>82.43</v>
      </c>
      <c r="G13" s="833">
        <v>80.99233333333332</v>
      </c>
      <c r="H13" s="833">
        <v>81.59233333333334</v>
      </c>
      <c r="I13" s="834">
        <v>81.29233333333333</v>
      </c>
    </row>
    <row r="14" spans="2:9" ht="12.75">
      <c r="B14" s="831"/>
      <c r="C14" s="832" t="s">
        <v>802</v>
      </c>
      <c r="D14" s="833">
        <v>85.32</v>
      </c>
      <c r="E14" s="833">
        <v>85.92</v>
      </c>
      <c r="F14" s="833">
        <v>85.62</v>
      </c>
      <c r="G14" s="833">
        <v>83.74677419354839</v>
      </c>
      <c r="H14" s="833">
        <v>84.34677419354838</v>
      </c>
      <c r="I14" s="834">
        <v>84.04677419354839</v>
      </c>
    </row>
    <row r="15" spans="2:9" ht="12.75">
      <c r="B15" s="831"/>
      <c r="C15" s="832" t="s">
        <v>803</v>
      </c>
      <c r="D15" s="835">
        <v>88.6</v>
      </c>
      <c r="E15" s="833">
        <v>89.2</v>
      </c>
      <c r="F15" s="835">
        <v>88.9</v>
      </c>
      <c r="G15" s="833">
        <v>88.0559375</v>
      </c>
      <c r="H15" s="835">
        <v>88.6559375</v>
      </c>
      <c r="I15" s="834">
        <v>88.3559375</v>
      </c>
    </row>
    <row r="16" spans="2:9" ht="12.75">
      <c r="B16" s="831"/>
      <c r="C16" s="836" t="s">
        <v>804</v>
      </c>
      <c r="D16" s="837">
        <v>88.6</v>
      </c>
      <c r="E16" s="837">
        <v>89.2</v>
      </c>
      <c r="F16" s="837">
        <v>88.9</v>
      </c>
      <c r="G16" s="837">
        <v>89.20290322580645</v>
      </c>
      <c r="H16" s="837">
        <v>89.80290322580646</v>
      </c>
      <c r="I16" s="838">
        <v>89.50290322580645</v>
      </c>
    </row>
    <row r="17" spans="2:9" ht="12.75">
      <c r="B17" s="839"/>
      <c r="C17" s="840" t="s">
        <v>805</v>
      </c>
      <c r="D17" s="841">
        <v>81.43333333333332</v>
      </c>
      <c r="E17" s="841">
        <v>82.03333333333335</v>
      </c>
      <c r="F17" s="841">
        <v>81.73333333333333</v>
      </c>
      <c r="G17" s="841">
        <v>80.71972148451984</v>
      </c>
      <c r="H17" s="841">
        <v>81.31972148451985</v>
      </c>
      <c r="I17" s="842">
        <v>81.0197214845198</v>
      </c>
    </row>
    <row r="18" spans="2:9" ht="12.75">
      <c r="B18" s="831" t="s">
        <v>586</v>
      </c>
      <c r="C18" s="832" t="s">
        <v>793</v>
      </c>
      <c r="D18" s="843">
        <v>88.75</v>
      </c>
      <c r="E18" s="843">
        <v>89.35</v>
      </c>
      <c r="F18" s="843">
        <v>89.05</v>
      </c>
      <c r="G18" s="844">
        <v>88.4484375</v>
      </c>
      <c r="H18" s="843">
        <v>89.0484375</v>
      </c>
      <c r="I18" s="845">
        <v>88.7484375</v>
      </c>
    </row>
    <row r="19" spans="2:9" ht="12.75">
      <c r="B19" s="831"/>
      <c r="C19" s="832" t="s">
        <v>794</v>
      </c>
      <c r="D19" s="843">
        <v>87.23</v>
      </c>
      <c r="E19" s="843">
        <v>87.83</v>
      </c>
      <c r="F19" s="843">
        <v>87.53</v>
      </c>
      <c r="G19" s="844">
        <v>88.50096774193551</v>
      </c>
      <c r="H19" s="843">
        <v>89.10096774193548</v>
      </c>
      <c r="I19" s="845">
        <v>88.8009677419355</v>
      </c>
    </row>
    <row r="20" spans="2:9" ht="12.75">
      <c r="B20" s="831"/>
      <c r="C20" s="832" t="s">
        <v>795</v>
      </c>
      <c r="D20" s="843">
        <v>84.6</v>
      </c>
      <c r="E20" s="843">
        <v>85.2</v>
      </c>
      <c r="F20" s="843">
        <v>84.9</v>
      </c>
      <c r="G20" s="844">
        <v>84.46933333333332</v>
      </c>
      <c r="H20" s="843">
        <v>85.06933333333333</v>
      </c>
      <c r="I20" s="845">
        <v>84.76933333333332</v>
      </c>
    </row>
    <row r="21" spans="2:9" ht="12.75">
      <c r="B21" s="831"/>
      <c r="C21" s="832" t="s">
        <v>796</v>
      </c>
      <c r="D21" s="843">
        <v>87.64</v>
      </c>
      <c r="E21" s="843">
        <v>88.24</v>
      </c>
      <c r="F21" s="843">
        <v>87.94</v>
      </c>
      <c r="G21" s="844">
        <v>85.92666666666668</v>
      </c>
      <c r="H21" s="843">
        <v>86.52666666666666</v>
      </c>
      <c r="I21" s="845">
        <v>86.22666666666666</v>
      </c>
    </row>
    <row r="22" spans="2:9" ht="12.75">
      <c r="B22" s="831"/>
      <c r="C22" s="832" t="s">
        <v>797</v>
      </c>
      <c r="D22" s="843">
        <v>86.61</v>
      </c>
      <c r="E22" s="843">
        <v>87.21</v>
      </c>
      <c r="F22" s="843">
        <v>86.91</v>
      </c>
      <c r="G22" s="844">
        <v>87.38366666666667</v>
      </c>
      <c r="H22" s="843">
        <v>87.98366666666668</v>
      </c>
      <c r="I22" s="845">
        <v>87.68366666666668</v>
      </c>
    </row>
    <row r="23" spans="2:9" ht="12.75">
      <c r="B23" s="831"/>
      <c r="C23" s="832" t="s">
        <v>798</v>
      </c>
      <c r="D23" s="843">
        <v>87.1</v>
      </c>
      <c r="E23" s="843">
        <v>87.7</v>
      </c>
      <c r="F23" s="843">
        <v>87.4</v>
      </c>
      <c r="G23" s="844">
        <v>87.40275862068967</v>
      </c>
      <c r="H23" s="843">
        <v>88.00275862068963</v>
      </c>
      <c r="I23" s="845">
        <v>87.70275862068965</v>
      </c>
    </row>
    <row r="24" spans="2:9" ht="12.75">
      <c r="B24" s="831"/>
      <c r="C24" s="832" t="s">
        <v>799</v>
      </c>
      <c r="D24" s="843">
        <v>85.3</v>
      </c>
      <c r="E24" s="843">
        <v>85.9</v>
      </c>
      <c r="F24" s="843">
        <v>85.6</v>
      </c>
      <c r="G24" s="844">
        <v>85.64689655172413</v>
      </c>
      <c r="H24" s="843">
        <v>86.24689655172415</v>
      </c>
      <c r="I24" s="845">
        <v>85.94689655172414</v>
      </c>
    </row>
    <row r="25" spans="2:9" ht="12.75">
      <c r="B25" s="831"/>
      <c r="C25" s="832" t="s">
        <v>800</v>
      </c>
      <c r="D25" s="843">
        <v>86.77</v>
      </c>
      <c r="E25" s="843">
        <v>87.37</v>
      </c>
      <c r="F25" s="843">
        <v>87.07</v>
      </c>
      <c r="G25" s="844">
        <v>86.57233333333333</v>
      </c>
      <c r="H25" s="843">
        <v>87.17233333333334</v>
      </c>
      <c r="I25" s="845">
        <v>86.87233333333333</v>
      </c>
    </row>
    <row r="26" spans="2:9" ht="12.75">
      <c r="B26" s="831"/>
      <c r="C26" s="832" t="s">
        <v>801</v>
      </c>
      <c r="D26" s="843">
        <v>86.86</v>
      </c>
      <c r="E26" s="843">
        <v>87.46</v>
      </c>
      <c r="F26" s="843">
        <v>87.16</v>
      </c>
      <c r="G26" s="844">
        <v>86.68645161290321</v>
      </c>
      <c r="H26" s="843">
        <v>87.29100000000001</v>
      </c>
      <c r="I26" s="845">
        <v>86.98872580645161</v>
      </c>
    </row>
    <row r="27" spans="2:9" ht="12.75">
      <c r="B27" s="831"/>
      <c r="C27" s="832" t="s">
        <v>802</v>
      </c>
      <c r="D27" s="843">
        <v>87.61</v>
      </c>
      <c r="E27" s="843">
        <v>88.21</v>
      </c>
      <c r="F27" s="843">
        <v>87.91</v>
      </c>
      <c r="G27" s="844">
        <v>86.4558064516129</v>
      </c>
      <c r="H27" s="843">
        <v>87.0558064516129</v>
      </c>
      <c r="I27" s="845">
        <v>86.7558064516129</v>
      </c>
    </row>
    <row r="28" spans="2:9" ht="12.75">
      <c r="B28" s="831"/>
      <c r="C28" s="832" t="s">
        <v>803</v>
      </c>
      <c r="D28" s="843">
        <v>92.72</v>
      </c>
      <c r="E28" s="843">
        <v>93.32</v>
      </c>
      <c r="F28" s="843">
        <v>93.02</v>
      </c>
      <c r="G28" s="844">
        <v>89.45870967741936</v>
      </c>
      <c r="H28" s="843">
        <v>90.05870967741934</v>
      </c>
      <c r="I28" s="845">
        <v>89.75870967741935</v>
      </c>
    </row>
    <row r="29" spans="2:9" ht="12.75">
      <c r="B29" s="831"/>
      <c r="C29" s="836" t="s">
        <v>804</v>
      </c>
      <c r="D29" s="843">
        <v>95</v>
      </c>
      <c r="E29" s="843">
        <v>95.6</v>
      </c>
      <c r="F29" s="843">
        <v>95.3</v>
      </c>
      <c r="G29" s="844">
        <v>94.91548387096775</v>
      </c>
      <c r="H29" s="843">
        <v>95.51548387096774</v>
      </c>
      <c r="I29" s="845">
        <v>95.21548387096774</v>
      </c>
    </row>
    <row r="30" spans="2:9" ht="12.75">
      <c r="B30" s="846"/>
      <c r="C30" s="847" t="s">
        <v>805</v>
      </c>
      <c r="D30" s="848">
        <v>88.01583333333333</v>
      </c>
      <c r="E30" s="848">
        <v>88.61583333333333</v>
      </c>
      <c r="F30" s="848">
        <v>88.31583333333333</v>
      </c>
      <c r="G30" s="849">
        <v>87.65562600227105</v>
      </c>
      <c r="H30" s="848">
        <v>88.2560050345291</v>
      </c>
      <c r="I30" s="850">
        <v>87.95581551840007</v>
      </c>
    </row>
    <row r="31" spans="2:11" ht="12.75">
      <c r="B31" s="851" t="s">
        <v>54</v>
      </c>
      <c r="C31" s="832" t="s">
        <v>793</v>
      </c>
      <c r="D31" s="852">
        <v>97.96</v>
      </c>
      <c r="E31" s="852">
        <v>98.56</v>
      </c>
      <c r="F31" s="852">
        <v>98.25999999999999</v>
      </c>
      <c r="G31" s="852">
        <v>96.0121875</v>
      </c>
      <c r="H31" s="852">
        <v>96.6121875</v>
      </c>
      <c r="I31" s="853">
        <v>96.3121875</v>
      </c>
      <c r="K31" s="854"/>
    </row>
    <row r="32" spans="2:12" ht="12.75">
      <c r="B32" s="855"/>
      <c r="C32" s="832" t="s">
        <v>794</v>
      </c>
      <c r="D32" s="843">
        <v>101.29</v>
      </c>
      <c r="E32" s="843">
        <v>101.89</v>
      </c>
      <c r="F32" s="843">
        <v>101.59</v>
      </c>
      <c r="G32" s="843">
        <v>103.24870967741936</v>
      </c>
      <c r="H32" s="843">
        <v>103.84870967741935</v>
      </c>
      <c r="I32" s="845">
        <v>103.54870967741935</v>
      </c>
      <c r="K32" s="854"/>
      <c r="L32" s="854"/>
    </row>
    <row r="33" spans="2:12" ht="12.75">
      <c r="B33" s="855"/>
      <c r="C33" s="832" t="s">
        <v>795</v>
      </c>
      <c r="D33" s="843">
        <v>98.64</v>
      </c>
      <c r="E33" s="843">
        <v>99.24</v>
      </c>
      <c r="F33" s="843">
        <v>98.94</v>
      </c>
      <c r="G33" s="843">
        <v>98.93967741935484</v>
      </c>
      <c r="H33" s="843">
        <v>99.53967741935485</v>
      </c>
      <c r="I33" s="845">
        <v>98.74</v>
      </c>
      <c r="K33" s="854"/>
      <c r="L33" s="854"/>
    </row>
    <row r="34" spans="2:12" ht="12.75">
      <c r="B34" s="855"/>
      <c r="C34" s="832" t="s">
        <v>796</v>
      </c>
      <c r="D34" s="843">
        <v>100.73</v>
      </c>
      <c r="E34" s="843">
        <v>101.33</v>
      </c>
      <c r="F34" s="843">
        <v>101.03</v>
      </c>
      <c r="G34" s="843">
        <v>98.80310344827586</v>
      </c>
      <c r="H34" s="843">
        <v>99.40310344827586</v>
      </c>
      <c r="I34" s="845">
        <v>99.10310344827586</v>
      </c>
      <c r="K34" s="854"/>
      <c r="L34" s="854"/>
    </row>
    <row r="35" spans="2:12" ht="12.75">
      <c r="B35" s="855"/>
      <c r="C35" s="832" t="s">
        <v>797</v>
      </c>
      <c r="D35" s="843">
        <v>99.11</v>
      </c>
      <c r="E35" s="843">
        <v>99.71</v>
      </c>
      <c r="F35" s="843">
        <v>99.41</v>
      </c>
      <c r="G35" s="843">
        <v>99.2683333333333</v>
      </c>
      <c r="H35" s="843">
        <v>99.86833333333334</v>
      </c>
      <c r="I35" s="845">
        <v>99.56833333333333</v>
      </c>
      <c r="K35" s="854"/>
      <c r="L35" s="854"/>
    </row>
    <row r="36" spans="2:12" ht="12.75">
      <c r="B36" s="855"/>
      <c r="C36" s="832" t="s">
        <v>798</v>
      </c>
      <c r="D36" s="843">
        <v>98.14</v>
      </c>
      <c r="E36" s="843">
        <v>98.74</v>
      </c>
      <c r="F36" s="843">
        <v>98.44</v>
      </c>
      <c r="G36" s="843">
        <v>98.89533333333334</v>
      </c>
      <c r="H36" s="843">
        <v>99.49533333333332</v>
      </c>
      <c r="I36" s="845">
        <v>99.19533333333334</v>
      </c>
      <c r="K36" s="854"/>
      <c r="L36" s="854"/>
    </row>
    <row r="37" spans="2:12" ht="12.75">
      <c r="B37" s="856"/>
      <c r="C37" s="857" t="s">
        <v>799</v>
      </c>
      <c r="D37" s="858">
        <v>99.26</v>
      </c>
      <c r="E37" s="858">
        <v>99.86</v>
      </c>
      <c r="F37" s="858">
        <v>99.56</v>
      </c>
      <c r="G37" s="858">
        <v>99.27</v>
      </c>
      <c r="H37" s="858">
        <v>99.87</v>
      </c>
      <c r="I37" s="859">
        <v>99.57</v>
      </c>
      <c r="K37" s="854"/>
      <c r="L37" s="854"/>
    </row>
    <row r="38" spans="2:12" ht="12.75">
      <c r="B38" s="856"/>
      <c r="C38" s="857" t="s">
        <v>800</v>
      </c>
      <c r="D38" s="858">
        <v>97.58</v>
      </c>
      <c r="E38" s="858">
        <v>98.18</v>
      </c>
      <c r="F38" s="858">
        <v>97.88</v>
      </c>
      <c r="G38" s="858">
        <v>98.50866666666667</v>
      </c>
      <c r="H38" s="858">
        <v>99.10866666666668</v>
      </c>
      <c r="I38" s="859">
        <v>98.80866666666668</v>
      </c>
      <c r="K38" s="854"/>
      <c r="L38" s="854"/>
    </row>
    <row r="39" spans="2:12" ht="12.75">
      <c r="B39" s="855"/>
      <c r="C39" s="832" t="s">
        <v>801</v>
      </c>
      <c r="D39" s="843">
        <v>95.99</v>
      </c>
      <c r="E39" s="843">
        <v>96.59</v>
      </c>
      <c r="F39" s="843">
        <v>96.28999999999999</v>
      </c>
      <c r="G39" s="843">
        <v>96.41466666666666</v>
      </c>
      <c r="H39" s="843">
        <v>97.01466666666668</v>
      </c>
      <c r="I39" s="845">
        <v>96.71466666666667</v>
      </c>
      <c r="K39" s="854"/>
      <c r="L39" s="854"/>
    </row>
    <row r="40" spans="2:12" ht="12.75">
      <c r="B40" s="855"/>
      <c r="C40" s="832" t="s">
        <v>802</v>
      </c>
      <c r="D40" s="843">
        <v>95.2</v>
      </c>
      <c r="E40" s="843">
        <v>95.8</v>
      </c>
      <c r="F40" s="843">
        <v>95.5</v>
      </c>
      <c r="G40" s="843">
        <v>96.2209677419355</v>
      </c>
      <c r="H40" s="843">
        <v>96.82096774193548</v>
      </c>
      <c r="I40" s="845">
        <v>96.5209677419355</v>
      </c>
      <c r="K40" s="854"/>
      <c r="L40" s="854"/>
    </row>
    <row r="41" spans="2:12" ht="12.75">
      <c r="B41" s="855"/>
      <c r="C41" s="832" t="s">
        <v>803</v>
      </c>
      <c r="D41" s="843">
        <v>95.32</v>
      </c>
      <c r="E41" s="843">
        <v>95.92</v>
      </c>
      <c r="F41" s="843">
        <v>95.62</v>
      </c>
      <c r="G41" s="843">
        <v>94.15225806451613</v>
      </c>
      <c r="H41" s="843">
        <v>94.75225806451614</v>
      </c>
      <c r="I41" s="845">
        <v>94.45225806451614</v>
      </c>
      <c r="K41" s="854"/>
      <c r="L41" s="854"/>
    </row>
    <row r="42" spans="2:12" ht="12.75">
      <c r="B42" s="860"/>
      <c r="C42" s="836" t="s">
        <v>804</v>
      </c>
      <c r="D42" s="861">
        <v>95.9</v>
      </c>
      <c r="E42" s="861">
        <v>96.5</v>
      </c>
      <c r="F42" s="861">
        <v>96.2</v>
      </c>
      <c r="G42" s="861">
        <v>95.7140625</v>
      </c>
      <c r="H42" s="861">
        <v>96.3140625</v>
      </c>
      <c r="I42" s="862">
        <v>96.0140625</v>
      </c>
      <c r="K42" s="854"/>
      <c r="L42" s="854"/>
    </row>
    <row r="43" spans="2:10" ht="12.75">
      <c r="B43" s="846"/>
      <c r="C43" s="863" t="s">
        <v>805</v>
      </c>
      <c r="D43" s="864">
        <v>97.92666666666668</v>
      </c>
      <c r="E43" s="864">
        <v>98.52666666666666</v>
      </c>
      <c r="F43" s="864">
        <v>98.25163978494624</v>
      </c>
      <c r="G43" s="864">
        <v>97.95399719595848</v>
      </c>
      <c r="H43" s="864">
        <v>98.55399719595847</v>
      </c>
      <c r="I43" s="865">
        <v>98.21235741101223</v>
      </c>
      <c r="J43" s="866"/>
    </row>
    <row r="44" spans="2:18" ht="12.75">
      <c r="B44" s="831" t="s">
        <v>55</v>
      </c>
      <c r="C44" s="832" t="s">
        <v>793</v>
      </c>
      <c r="D44" s="867">
        <v>96.92</v>
      </c>
      <c r="E44" s="867">
        <v>97.52</v>
      </c>
      <c r="F44" s="867">
        <v>97.22</v>
      </c>
      <c r="G44" s="867">
        <v>96.7141935483871</v>
      </c>
      <c r="H44" s="867">
        <v>97.3141935483871</v>
      </c>
      <c r="I44" s="868">
        <v>97.0141935483871</v>
      </c>
      <c r="K44" s="854"/>
      <c r="L44" s="854"/>
      <c r="M44" s="866"/>
      <c r="N44" s="866"/>
      <c r="O44" s="866"/>
      <c r="P44" s="866"/>
      <c r="Q44" s="866"/>
      <c r="R44" s="866"/>
    </row>
    <row r="45" spans="2:18" ht="12.75">
      <c r="B45" s="831"/>
      <c r="C45" s="832" t="s">
        <v>794</v>
      </c>
      <c r="D45" s="844">
        <v>97.52</v>
      </c>
      <c r="E45" s="844">
        <v>98.12</v>
      </c>
      <c r="F45" s="844">
        <v>97.82</v>
      </c>
      <c r="G45" s="844">
        <v>96.64225806451614</v>
      </c>
      <c r="H45" s="844">
        <v>97.24225806451611</v>
      </c>
      <c r="I45" s="869">
        <v>96.94225806451612</v>
      </c>
      <c r="K45" s="854"/>
      <c r="L45" s="854"/>
      <c r="M45" s="866"/>
      <c r="N45" s="866"/>
      <c r="O45" s="866"/>
      <c r="P45" s="866"/>
      <c r="Q45" s="866"/>
      <c r="R45" s="866"/>
    </row>
    <row r="46" spans="2:12" ht="12.75">
      <c r="B46" s="831"/>
      <c r="C46" s="832" t="s">
        <v>795</v>
      </c>
      <c r="D46" s="844">
        <v>98.64</v>
      </c>
      <c r="E46" s="844">
        <v>99.24</v>
      </c>
      <c r="F46" s="844">
        <v>98.94</v>
      </c>
      <c r="G46" s="844">
        <v>97.7341935483871</v>
      </c>
      <c r="H46" s="844">
        <v>98.3341935483871</v>
      </c>
      <c r="I46" s="869">
        <v>98.0341935483871</v>
      </c>
      <c r="K46" s="854"/>
      <c r="L46" s="854"/>
    </row>
    <row r="47" spans="2:12" ht="12.75">
      <c r="B47" s="831"/>
      <c r="C47" s="832" t="s">
        <v>796</v>
      </c>
      <c r="D47" s="844">
        <v>98.46</v>
      </c>
      <c r="E47" s="844">
        <v>99.06</v>
      </c>
      <c r="F47" s="844">
        <v>98.76</v>
      </c>
      <c r="G47" s="844">
        <v>97.99633333333331</v>
      </c>
      <c r="H47" s="844">
        <v>98.59633333333333</v>
      </c>
      <c r="I47" s="869">
        <v>98.29633333333332</v>
      </c>
      <c r="K47" s="854"/>
      <c r="L47" s="854"/>
    </row>
    <row r="48" spans="2:12" ht="12.75">
      <c r="B48" s="831"/>
      <c r="C48" s="832" t="s">
        <v>797</v>
      </c>
      <c r="D48" s="844">
        <v>99.37</v>
      </c>
      <c r="E48" s="844">
        <v>99.97</v>
      </c>
      <c r="F48" s="844">
        <v>99.67</v>
      </c>
      <c r="G48" s="844">
        <v>98.79517241379308</v>
      </c>
      <c r="H48" s="844">
        <v>99.3951724137931</v>
      </c>
      <c r="I48" s="869">
        <v>99.0951724137931</v>
      </c>
      <c r="K48" s="854"/>
      <c r="L48" s="854"/>
    </row>
    <row r="49" spans="2:18" ht="12.75">
      <c r="B49" s="831"/>
      <c r="C49" s="832" t="s">
        <v>798</v>
      </c>
      <c r="D49" s="844">
        <v>99.13</v>
      </c>
      <c r="E49" s="844">
        <v>99.73</v>
      </c>
      <c r="F49" s="844">
        <v>99.43</v>
      </c>
      <c r="G49" s="844">
        <v>100.75700000000002</v>
      </c>
      <c r="H49" s="844">
        <v>101.357</v>
      </c>
      <c r="I49" s="869">
        <v>101.05700000000002</v>
      </c>
      <c r="K49" s="854"/>
      <c r="L49" s="854"/>
      <c r="M49" s="866"/>
      <c r="N49" s="866"/>
      <c r="O49" s="866"/>
      <c r="P49" s="866"/>
      <c r="Q49" s="866"/>
      <c r="R49" s="866"/>
    </row>
    <row r="50" spans="2:12" ht="12.75">
      <c r="B50" s="831"/>
      <c r="C50" s="832" t="s">
        <v>806</v>
      </c>
      <c r="D50" s="844">
        <v>99.31</v>
      </c>
      <c r="E50" s="844">
        <v>99.91</v>
      </c>
      <c r="F50" s="844">
        <v>99.61</v>
      </c>
      <c r="G50" s="844">
        <v>98.53</v>
      </c>
      <c r="H50" s="844">
        <v>99.13</v>
      </c>
      <c r="I50" s="869">
        <v>98.83</v>
      </c>
      <c r="K50" s="854"/>
      <c r="L50" s="854"/>
    </row>
    <row r="51" spans="2:12" ht="12.75">
      <c r="B51" s="831"/>
      <c r="C51" s="832" t="s">
        <v>800</v>
      </c>
      <c r="D51" s="844">
        <v>100.45</v>
      </c>
      <c r="E51" s="844">
        <v>101.05</v>
      </c>
      <c r="F51" s="844">
        <v>100.75</v>
      </c>
      <c r="G51" s="844">
        <v>99.25366666666669</v>
      </c>
      <c r="H51" s="844">
        <v>99.85366666666665</v>
      </c>
      <c r="I51" s="869">
        <v>99.55366666666667</v>
      </c>
      <c r="K51" s="854"/>
      <c r="L51" s="854"/>
    </row>
    <row r="52" spans="2:12" ht="12.75">
      <c r="B52" s="831"/>
      <c r="C52" s="832" t="s">
        <v>801</v>
      </c>
      <c r="D52" s="844">
        <v>99.4</v>
      </c>
      <c r="E52" s="844">
        <v>100</v>
      </c>
      <c r="F52" s="844">
        <v>99.7</v>
      </c>
      <c r="G52" s="844">
        <v>99.667</v>
      </c>
      <c r="H52" s="844">
        <v>100.26700000000001</v>
      </c>
      <c r="I52" s="869">
        <v>99.96700000000001</v>
      </c>
      <c r="K52" s="854"/>
      <c r="L52" s="854"/>
    </row>
    <row r="53" spans="2:12" ht="12.75">
      <c r="B53" s="831"/>
      <c r="C53" s="832" t="s">
        <v>802</v>
      </c>
      <c r="D53" s="844">
        <v>102.16</v>
      </c>
      <c r="E53" s="844">
        <v>102.76</v>
      </c>
      <c r="F53" s="844">
        <v>102.46000000000001</v>
      </c>
      <c r="G53" s="844">
        <v>100.94516129032259</v>
      </c>
      <c r="H53" s="844">
        <v>101.54516129032258</v>
      </c>
      <c r="I53" s="869">
        <v>101.24516129032259</v>
      </c>
      <c r="K53" s="854"/>
      <c r="L53" s="854"/>
    </row>
    <row r="54" spans="2:12" ht="12.75">
      <c r="B54" s="855"/>
      <c r="C54" s="832" t="s">
        <v>807</v>
      </c>
      <c r="D54" s="844">
        <v>102.2</v>
      </c>
      <c r="E54" s="844">
        <v>102.8</v>
      </c>
      <c r="F54" s="844">
        <v>102.5</v>
      </c>
      <c r="G54" s="844">
        <v>101.78375</v>
      </c>
      <c r="H54" s="844">
        <v>102.38374999999999</v>
      </c>
      <c r="I54" s="869">
        <v>102.08375</v>
      </c>
      <c r="K54" s="854"/>
      <c r="L54" s="854"/>
    </row>
    <row r="55" spans="2:12" ht="12.75">
      <c r="B55" s="855"/>
      <c r="C55" s="832" t="s">
        <v>804</v>
      </c>
      <c r="D55" s="843">
        <v>101.14</v>
      </c>
      <c r="E55" s="843">
        <v>101.74</v>
      </c>
      <c r="F55" s="843">
        <v>101.44</v>
      </c>
      <c r="G55" s="843">
        <v>101.45258064516129</v>
      </c>
      <c r="H55" s="843">
        <v>102.0525806451613</v>
      </c>
      <c r="I55" s="845">
        <v>101.75258064516129</v>
      </c>
      <c r="K55" s="854"/>
      <c r="L55" s="854"/>
    </row>
    <row r="56" spans="2:12" ht="12.75">
      <c r="B56" s="846"/>
      <c r="C56" s="863" t="s">
        <v>805</v>
      </c>
      <c r="D56" s="848">
        <v>99.55833333333334</v>
      </c>
      <c r="E56" s="848">
        <v>100.15833333333332</v>
      </c>
      <c r="F56" s="848">
        <v>99.85833333333335</v>
      </c>
      <c r="G56" s="848">
        <v>99.18927579254729</v>
      </c>
      <c r="H56" s="848">
        <v>99.78927579254726</v>
      </c>
      <c r="I56" s="850">
        <v>99.48927579254728</v>
      </c>
      <c r="K56" s="854"/>
      <c r="L56" s="854"/>
    </row>
    <row r="57" spans="2:13" ht="12.75">
      <c r="B57" s="831" t="s">
        <v>56</v>
      </c>
      <c r="C57" s="832" t="s">
        <v>793</v>
      </c>
      <c r="D57" s="867">
        <v>103.71</v>
      </c>
      <c r="E57" s="867">
        <v>104.31</v>
      </c>
      <c r="F57" s="867">
        <v>104.00999999999999</v>
      </c>
      <c r="G57" s="867">
        <v>102.12375000000002</v>
      </c>
      <c r="H57" s="867">
        <v>102.72375</v>
      </c>
      <c r="I57" s="868">
        <v>102.42375000000001</v>
      </c>
      <c r="K57" s="854"/>
      <c r="L57" s="854"/>
      <c r="M57" s="854"/>
    </row>
    <row r="58" spans="2:13" ht="12.75">
      <c r="B58" s="831"/>
      <c r="C58" s="832" t="s">
        <v>794</v>
      </c>
      <c r="D58" s="844">
        <v>105.92</v>
      </c>
      <c r="E58" s="844">
        <v>106.52</v>
      </c>
      <c r="F58" s="844">
        <v>106.22</v>
      </c>
      <c r="G58" s="844">
        <v>105.59096774193547</v>
      </c>
      <c r="H58" s="844">
        <v>106.1909677419355</v>
      </c>
      <c r="I58" s="869">
        <v>105.89096774193548</v>
      </c>
      <c r="K58" s="854"/>
      <c r="L58" s="854"/>
      <c r="M58" s="854"/>
    </row>
    <row r="59" spans="2:13" ht="12.75">
      <c r="B59" s="831"/>
      <c r="C59" s="832" t="s">
        <v>795</v>
      </c>
      <c r="D59" s="844">
        <v>103.49</v>
      </c>
      <c r="E59" s="844">
        <v>104.09</v>
      </c>
      <c r="F59" s="844">
        <v>103.78999999999999</v>
      </c>
      <c r="G59" s="844">
        <v>104.52666666666666</v>
      </c>
      <c r="H59" s="844">
        <v>105.12666666666668</v>
      </c>
      <c r="I59" s="869">
        <v>104.82666666666667</v>
      </c>
      <c r="K59" s="854"/>
      <c r="L59" s="854"/>
      <c r="M59" s="854"/>
    </row>
    <row r="60" spans="2:12" ht="12.75">
      <c r="B60" s="831"/>
      <c r="C60" s="832" t="s">
        <v>796</v>
      </c>
      <c r="D60" s="844">
        <v>105.46</v>
      </c>
      <c r="E60" s="844">
        <v>106.06</v>
      </c>
      <c r="F60" s="844">
        <v>105.75999999999999</v>
      </c>
      <c r="G60" s="844">
        <v>104.429</v>
      </c>
      <c r="H60" s="844">
        <v>105.02900000000001</v>
      </c>
      <c r="I60" s="869">
        <v>104.72900000000001</v>
      </c>
      <c r="K60" s="854"/>
      <c r="L60" s="854"/>
    </row>
    <row r="61" spans="2:12" ht="12.75">
      <c r="B61" s="831"/>
      <c r="C61" s="832" t="s">
        <v>797</v>
      </c>
      <c r="D61" s="844">
        <v>107</v>
      </c>
      <c r="E61" s="844">
        <v>107.6</v>
      </c>
      <c r="F61" s="844">
        <v>107.3</v>
      </c>
      <c r="G61" s="844">
        <v>106.20206896551723</v>
      </c>
      <c r="H61" s="844">
        <v>106.80206896551724</v>
      </c>
      <c r="I61" s="869">
        <v>106.50206896551722</v>
      </c>
      <c r="K61" s="854"/>
      <c r="L61" s="854"/>
    </row>
    <row r="62" spans="2:12" ht="13.5" thickBot="1">
      <c r="B62" s="870"/>
      <c r="C62" s="871" t="s">
        <v>798</v>
      </c>
      <c r="D62" s="872">
        <v>106.6</v>
      </c>
      <c r="E62" s="872">
        <v>107.2</v>
      </c>
      <c r="F62" s="872">
        <v>106.9</v>
      </c>
      <c r="G62" s="872">
        <v>106.06200000000003</v>
      </c>
      <c r="H62" s="872">
        <v>106.66199999999999</v>
      </c>
      <c r="I62" s="873">
        <v>106.36200000000001</v>
      </c>
      <c r="K62" s="854"/>
      <c r="L62" s="854"/>
    </row>
    <row r="63" spans="2:12" ht="13.5" thickTop="1">
      <c r="B63" s="874" t="s">
        <v>808</v>
      </c>
      <c r="J63" s="626"/>
      <c r="K63" s="626"/>
      <c r="L63" s="626"/>
    </row>
    <row r="64" spans="2:12" ht="13.5" customHeight="1">
      <c r="B64" s="1717" t="s">
        <v>684</v>
      </c>
      <c r="C64" s="1717"/>
      <c r="D64" s="1717"/>
      <c r="E64" s="1717"/>
      <c r="F64" s="1717"/>
      <c r="G64" s="1717"/>
      <c r="H64" s="1717"/>
      <c r="I64" s="1717"/>
      <c r="J64" s="1717"/>
      <c r="K64" s="1717"/>
      <c r="L64" s="1717"/>
    </row>
    <row r="65" spans="2:12" ht="12.75">
      <c r="B65" s="1717" t="s">
        <v>23</v>
      </c>
      <c r="C65" s="1717"/>
      <c r="D65" s="1717"/>
      <c r="E65" s="1717"/>
      <c r="F65" s="1717"/>
      <c r="G65" s="1717"/>
      <c r="H65" s="1717"/>
      <c r="I65" s="1717"/>
      <c r="J65" s="1717"/>
      <c r="K65" s="1717"/>
      <c r="L65" s="1717"/>
    </row>
    <row r="66" spans="2:9" ht="16.5" thickBot="1">
      <c r="B66" s="627"/>
      <c r="C66" s="627"/>
      <c r="D66" s="627"/>
      <c r="E66" s="627"/>
      <c r="F66" s="627"/>
      <c r="G66" s="627"/>
      <c r="H66" s="627"/>
      <c r="I66" s="627"/>
    </row>
    <row r="67" spans="2:12" ht="15.75" customHeight="1" thickTop="1">
      <c r="B67" s="1799"/>
      <c r="C67" s="1801" t="s">
        <v>810</v>
      </c>
      <c r="D67" s="1802"/>
      <c r="E67" s="1803"/>
      <c r="F67" s="1801" t="s">
        <v>605</v>
      </c>
      <c r="G67" s="1802"/>
      <c r="H67" s="1803"/>
      <c r="I67" s="1807" t="s">
        <v>192</v>
      </c>
      <c r="J67" s="1808"/>
      <c r="K67" s="1808"/>
      <c r="L67" s="1809"/>
    </row>
    <row r="68" spans="2:12" ht="12.75">
      <c r="B68" s="1800"/>
      <c r="C68" s="1804"/>
      <c r="D68" s="1805"/>
      <c r="E68" s="1806"/>
      <c r="F68" s="1804"/>
      <c r="G68" s="1805"/>
      <c r="H68" s="1806"/>
      <c r="I68" s="1810" t="s">
        <v>811</v>
      </c>
      <c r="J68" s="1811"/>
      <c r="K68" s="1810" t="s">
        <v>812</v>
      </c>
      <c r="L68" s="1812"/>
    </row>
    <row r="69" spans="2:12" ht="12.75">
      <c r="B69" s="875"/>
      <c r="C69" s="876" t="s">
        <v>813</v>
      </c>
      <c r="D69" s="877" t="s">
        <v>814</v>
      </c>
      <c r="E69" s="877" t="s">
        <v>815</v>
      </c>
      <c r="F69" s="877">
        <v>2014</v>
      </c>
      <c r="G69" s="877">
        <v>2015</v>
      </c>
      <c r="H69" s="877">
        <v>2016</v>
      </c>
      <c r="I69" s="878">
        <v>2014</v>
      </c>
      <c r="J69" s="878">
        <v>2015</v>
      </c>
      <c r="K69" s="878">
        <v>2015</v>
      </c>
      <c r="L69" s="879">
        <v>2016</v>
      </c>
    </row>
    <row r="70" spans="2:12" ht="12.75">
      <c r="B70" s="880" t="s">
        <v>816</v>
      </c>
      <c r="C70" s="881">
        <v>109.05</v>
      </c>
      <c r="D70" s="881">
        <v>104.73</v>
      </c>
      <c r="E70" s="881">
        <v>57.31</v>
      </c>
      <c r="F70" s="882">
        <v>108.09</v>
      </c>
      <c r="G70" s="882">
        <v>45.82</v>
      </c>
      <c r="H70" s="882">
        <v>28.84</v>
      </c>
      <c r="I70" s="883">
        <v>-3.961485557083904</v>
      </c>
      <c r="J70" s="883">
        <v>-45.2783347655877</v>
      </c>
      <c r="K70" s="884">
        <f>+G70/F70*100-100</f>
        <v>-57.609399574428714</v>
      </c>
      <c r="L70" s="885">
        <f>+H70/G70*100-100</f>
        <v>-37.058053251855085</v>
      </c>
    </row>
    <row r="71" spans="2:12" ht="13.5" thickBot="1">
      <c r="B71" s="886" t="s">
        <v>817</v>
      </c>
      <c r="C71" s="887">
        <v>1284.75</v>
      </c>
      <c r="D71" s="887">
        <v>1310</v>
      </c>
      <c r="E71" s="887">
        <v>1144.4</v>
      </c>
      <c r="F71" s="887">
        <v>1236</v>
      </c>
      <c r="G71" s="887">
        <v>1235</v>
      </c>
      <c r="H71" s="887">
        <v>1088.4</v>
      </c>
      <c r="I71" s="888">
        <v>1.9653629110721909</v>
      </c>
      <c r="J71" s="888">
        <v>-12.641221374045799</v>
      </c>
      <c r="K71" s="889">
        <f>+G71/F71*100-100</f>
        <v>-0.08090614886731373</v>
      </c>
      <c r="L71" s="890">
        <f>+H71/G71*100-100</f>
        <v>-11.87044534412955</v>
      </c>
    </row>
    <row r="72" ht="13.5" thickTop="1">
      <c r="B72" s="874" t="s">
        <v>818</v>
      </c>
    </row>
    <row r="73" ht="12.75">
      <c r="B73" s="874" t="s">
        <v>819</v>
      </c>
    </row>
    <row r="74" spans="2:8" ht="12.75">
      <c r="B74" s="874" t="s">
        <v>820</v>
      </c>
      <c r="C74" s="891"/>
      <c r="D74" s="891"/>
      <c r="E74" s="891"/>
      <c r="F74" s="891"/>
      <c r="G74" s="891"/>
      <c r="H74" s="891"/>
    </row>
    <row r="75" spans="2:10" ht="12.75">
      <c r="B75" s="892" t="s">
        <v>821</v>
      </c>
      <c r="I75" s="854"/>
      <c r="J75" s="854"/>
    </row>
    <row r="76" spans="9:10" ht="12.75">
      <c r="I76" s="854"/>
      <c r="J76" s="854"/>
    </row>
    <row r="77" spans="10:11" ht="12.75">
      <c r="J77" s="854"/>
      <c r="K77" s="854"/>
    </row>
    <row r="78" spans="10:11" ht="12.75">
      <c r="J78" s="854"/>
      <c r="K78" s="854"/>
    </row>
    <row r="79" spans="10:11" ht="12.75">
      <c r="J79" s="854"/>
      <c r="K79" s="854"/>
    </row>
    <row r="80" spans="10:11" ht="12.75">
      <c r="J80" s="854"/>
      <c r="K80" s="854"/>
    </row>
  </sheetData>
  <sheetProtection/>
  <mergeCells count="14">
    <mergeCell ref="B64:L64"/>
    <mergeCell ref="B65:L65"/>
    <mergeCell ref="B67:B68"/>
    <mergeCell ref="C67:E68"/>
    <mergeCell ref="F67:H68"/>
    <mergeCell ref="I67:L67"/>
    <mergeCell ref="I68:J68"/>
    <mergeCell ref="K68:L68"/>
    <mergeCell ref="B1:I1"/>
    <mergeCell ref="B2:I2"/>
    <mergeCell ref="B3:B4"/>
    <mergeCell ref="C3:C4"/>
    <mergeCell ref="D3:F3"/>
    <mergeCell ref="G3:I3"/>
  </mergeCells>
  <hyperlinks>
    <hyperlink ref="B75" r:id="rId1" display="http://www.kitco.com/gold.londonfix.html"/>
  </hyperlinks>
  <printOptions/>
  <pageMargins left="0.75" right="0.75" top="1" bottom="1" header="0.5" footer="0.5"/>
  <pageSetup fitToHeight="1" fitToWidth="1" horizontalDpi="600" verticalDpi="600" orientation="portrait" scale="68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pane xSplit="1" ySplit="8" topLeftCell="B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43" sqref="L43"/>
    </sheetView>
  </sheetViews>
  <sheetFormatPr defaultColWidth="9.140625" defaultRowHeight="17.25" customHeight="1"/>
  <cols>
    <col min="1" max="1" width="35.7109375" style="48" customWidth="1"/>
    <col min="2" max="2" width="12.00390625" style="48" bestFit="1" customWidth="1"/>
    <col min="3" max="3" width="10.7109375" style="48" customWidth="1"/>
    <col min="4" max="4" width="12.00390625" style="48" bestFit="1" customWidth="1"/>
    <col min="5" max="5" width="10.7109375" style="48" customWidth="1"/>
    <col min="6" max="6" width="11.140625" style="48" customWidth="1"/>
    <col min="7" max="8" width="10.7109375" style="48" customWidth="1"/>
    <col min="9" max="16384" width="9.140625" style="48" customWidth="1"/>
  </cols>
  <sheetData>
    <row r="1" spans="1:8" ht="17.25" customHeight="1">
      <c r="A1" s="1829" t="s">
        <v>705</v>
      </c>
      <c r="B1" s="1829"/>
      <c r="C1" s="1829"/>
      <c r="D1" s="1829"/>
      <c r="E1" s="1829"/>
      <c r="F1" s="1829"/>
      <c r="G1" s="1829"/>
      <c r="H1" s="1829"/>
    </row>
    <row r="2" spans="1:8" ht="17.25" customHeight="1">
      <c r="A2" s="1830" t="s">
        <v>1286</v>
      </c>
      <c r="B2" s="1830"/>
      <c r="C2" s="1830"/>
      <c r="D2" s="1830"/>
      <c r="E2" s="1830"/>
      <c r="F2" s="1830"/>
      <c r="G2" s="1830"/>
      <c r="H2" s="1830"/>
    </row>
    <row r="3" spans="1:8" ht="17.25" customHeight="1">
      <c r="A3" s="1831" t="s">
        <v>95</v>
      </c>
      <c r="B3" s="1831"/>
      <c r="C3" s="1831"/>
      <c r="D3" s="1831"/>
      <c r="E3" s="1831"/>
      <c r="F3" s="1831"/>
      <c r="G3" s="1831"/>
      <c r="H3" s="1831"/>
    </row>
    <row r="4" spans="1:8" ht="17.25" customHeight="1">
      <c r="A4" s="1832" t="s">
        <v>601</v>
      </c>
      <c r="B4" s="1832"/>
      <c r="C4" s="1832"/>
      <c r="D4" s="1832"/>
      <c r="E4" s="1832"/>
      <c r="F4" s="1832"/>
      <c r="G4" s="1832"/>
      <c r="H4" s="1832"/>
    </row>
    <row r="5" spans="1:8" ht="12.75" customHeight="1" thickBot="1">
      <c r="A5" s="49"/>
      <c r="B5" s="1833"/>
      <c r="C5" s="1833"/>
      <c r="D5" s="1833"/>
      <c r="E5" s="49"/>
      <c r="F5" s="49"/>
      <c r="G5" s="1834" t="s">
        <v>96</v>
      </c>
      <c r="H5" s="1834"/>
    </row>
    <row r="6" spans="1:8" ht="17.25" customHeight="1" thickTop="1">
      <c r="A6" s="1827" t="s">
        <v>97</v>
      </c>
      <c r="B6" s="1813" t="s">
        <v>98</v>
      </c>
      <c r="C6" s="1814"/>
      <c r="D6" s="1814"/>
      <c r="E6" s="1814"/>
      <c r="F6" s="1814"/>
      <c r="G6" s="1815" t="s">
        <v>602</v>
      </c>
      <c r="H6" s="1816"/>
    </row>
    <row r="7" spans="1:8" ht="15.75">
      <c r="A7" s="1828"/>
      <c r="B7" s="1819" t="s">
        <v>54</v>
      </c>
      <c r="C7" s="1820"/>
      <c r="D7" s="1821" t="s">
        <v>55</v>
      </c>
      <c r="E7" s="1820"/>
      <c r="F7" s="50" t="s">
        <v>99</v>
      </c>
      <c r="G7" s="1817"/>
      <c r="H7" s="1818"/>
    </row>
    <row r="8" spans="1:8" ht="17.25" customHeight="1">
      <c r="A8" s="51"/>
      <c r="B8" s="52" t="s">
        <v>601</v>
      </c>
      <c r="C8" s="52" t="s">
        <v>100</v>
      </c>
      <c r="D8" s="52" t="str">
        <f>B8</f>
        <v>Six Months</v>
      </c>
      <c r="E8" s="52" t="s">
        <v>594</v>
      </c>
      <c r="F8" s="52" t="str">
        <f>D8</f>
        <v>Six Months</v>
      </c>
      <c r="G8" s="53" t="s">
        <v>55</v>
      </c>
      <c r="H8" s="54" t="s">
        <v>56</v>
      </c>
    </row>
    <row r="9" spans="1:8" ht="17.25" customHeight="1">
      <c r="A9" s="55" t="s">
        <v>101</v>
      </c>
      <c r="B9" s="56">
        <v>134277.3</v>
      </c>
      <c r="C9" s="56">
        <v>417327.5</v>
      </c>
      <c r="D9" s="56">
        <v>153710.2</v>
      </c>
      <c r="E9" s="56">
        <f>E10+E14+E18</f>
        <v>509213.9</v>
      </c>
      <c r="F9" s="56">
        <v>159401.10000000003</v>
      </c>
      <c r="G9" s="57">
        <f>D9/B9*100-100</f>
        <v>14.472215333492727</v>
      </c>
      <c r="H9" s="58">
        <f>F9/D9*100-100</f>
        <v>3.7023567726800195</v>
      </c>
    </row>
    <row r="10" spans="1:8" s="60" customFormat="1" ht="17.25" customHeight="1">
      <c r="A10" s="55" t="s">
        <v>102</v>
      </c>
      <c r="B10" s="59">
        <v>110652.5</v>
      </c>
      <c r="C10" s="59">
        <v>296552.2</v>
      </c>
      <c r="D10" s="59">
        <v>116119.70000000001</v>
      </c>
      <c r="E10" s="59">
        <f>E11+E12+E13</f>
        <v>334881.5</v>
      </c>
      <c r="F10" s="59">
        <v>126008.40000000001</v>
      </c>
      <c r="G10" s="57">
        <f aca="true" t="shared" si="0" ref="G10:G49">D10/B10*100-100</f>
        <v>4.940873455186306</v>
      </c>
      <c r="H10" s="58">
        <f aca="true" t="shared" si="1" ref="H10:H49">F10/D10*100-100</f>
        <v>8.51595379595365</v>
      </c>
    </row>
    <row r="11" spans="1:8" ht="15">
      <c r="A11" s="61" t="s">
        <v>103</v>
      </c>
      <c r="B11" s="62">
        <v>101333.7</v>
      </c>
      <c r="C11" s="62">
        <v>268110.5</v>
      </c>
      <c r="D11" s="62">
        <v>110720.1</v>
      </c>
      <c r="E11" s="62">
        <v>309169.3</v>
      </c>
      <c r="F11" s="62">
        <v>119962.8</v>
      </c>
      <c r="G11" s="63">
        <f t="shared" si="0"/>
        <v>9.262861219910064</v>
      </c>
      <c r="H11" s="64">
        <f t="shared" si="1"/>
        <v>8.347806766793013</v>
      </c>
    </row>
    <row r="12" spans="1:8" ht="17.25" customHeight="1">
      <c r="A12" s="61" t="s">
        <v>104</v>
      </c>
      <c r="B12" s="62">
        <v>1420.6000000000001</v>
      </c>
      <c r="C12" s="62">
        <v>4209.599999999999</v>
      </c>
      <c r="D12" s="62">
        <v>847.8</v>
      </c>
      <c r="E12" s="62">
        <v>3625.7</v>
      </c>
      <c r="F12" s="62">
        <v>1348.6000000000001</v>
      </c>
      <c r="G12" s="63">
        <f t="shared" si="0"/>
        <v>-40.32099113050825</v>
      </c>
      <c r="H12" s="64">
        <f t="shared" si="1"/>
        <v>59.070535503656544</v>
      </c>
    </row>
    <row r="13" spans="1:8" ht="17.25" customHeight="1">
      <c r="A13" s="61" t="s">
        <v>105</v>
      </c>
      <c r="B13" s="62">
        <v>7898.2</v>
      </c>
      <c r="C13" s="62">
        <v>24232.1</v>
      </c>
      <c r="D13" s="62">
        <v>4551.8</v>
      </c>
      <c r="E13" s="62">
        <f>19133.6+2952.9</f>
        <v>22086.5</v>
      </c>
      <c r="F13" s="62">
        <v>4697</v>
      </c>
      <c r="G13" s="63">
        <f t="shared" si="0"/>
        <v>-42.36914740067357</v>
      </c>
      <c r="H13" s="64">
        <f t="shared" si="1"/>
        <v>3.189946834219427</v>
      </c>
    </row>
    <row r="14" spans="1:8" s="60" customFormat="1" ht="17.25" customHeight="1">
      <c r="A14" s="55" t="s">
        <v>106</v>
      </c>
      <c r="B14" s="59">
        <v>9277.7</v>
      </c>
      <c r="C14" s="59">
        <v>61360</v>
      </c>
      <c r="D14" s="59">
        <v>13843.7</v>
      </c>
      <c r="E14" s="59">
        <f>E15+E16+E17</f>
        <v>81030.3</v>
      </c>
      <c r="F14" s="59">
        <v>13631</v>
      </c>
      <c r="G14" s="57">
        <f t="shared" si="0"/>
        <v>49.2147838365112</v>
      </c>
      <c r="H14" s="58">
        <f t="shared" si="1"/>
        <v>-1.5364389577930808</v>
      </c>
    </row>
    <row r="15" spans="1:8" ht="17.25" customHeight="1">
      <c r="A15" s="61" t="s">
        <v>103</v>
      </c>
      <c r="B15" s="62">
        <v>7684.3</v>
      </c>
      <c r="C15" s="62">
        <v>48804</v>
      </c>
      <c r="D15" s="62">
        <v>11678.2</v>
      </c>
      <c r="E15" s="62">
        <v>68626</v>
      </c>
      <c r="F15" s="62">
        <v>11537.4</v>
      </c>
      <c r="G15" s="63">
        <f t="shared" si="0"/>
        <v>51.9748057728095</v>
      </c>
      <c r="H15" s="64">
        <f t="shared" si="1"/>
        <v>-1.205665256632031</v>
      </c>
    </row>
    <row r="16" spans="1:8" ht="17.25" customHeight="1">
      <c r="A16" s="61" t="s">
        <v>104</v>
      </c>
      <c r="B16" s="62">
        <v>448.70000000000005</v>
      </c>
      <c r="C16" s="62">
        <v>5446.8</v>
      </c>
      <c r="D16" s="62">
        <v>1241.6999999999998</v>
      </c>
      <c r="E16" s="62">
        <f>6654.3+991.9</f>
        <v>7646.2</v>
      </c>
      <c r="F16" s="62">
        <v>1299.4</v>
      </c>
      <c r="G16" s="63">
        <f t="shared" si="0"/>
        <v>176.73278359705813</v>
      </c>
      <c r="H16" s="64">
        <f t="shared" si="1"/>
        <v>4.646855117983435</v>
      </c>
    </row>
    <row r="17" spans="1:8" ht="17.25" customHeight="1">
      <c r="A17" s="61" t="s">
        <v>105</v>
      </c>
      <c r="B17" s="62">
        <v>1144.7</v>
      </c>
      <c r="C17" s="62">
        <v>7109.2</v>
      </c>
      <c r="D17" s="62">
        <v>923.8</v>
      </c>
      <c r="E17" s="62">
        <f>3953.2+804.9</f>
        <v>4758.099999999999</v>
      </c>
      <c r="F17" s="62">
        <v>794.2</v>
      </c>
      <c r="G17" s="63">
        <f t="shared" si="0"/>
        <v>-19.29763256748494</v>
      </c>
      <c r="H17" s="64">
        <f t="shared" si="1"/>
        <v>-14.02901060835677</v>
      </c>
    </row>
    <row r="18" spans="1:8" s="60" customFormat="1" ht="17.25" customHeight="1">
      <c r="A18" s="65" t="s">
        <v>107</v>
      </c>
      <c r="B18" s="59">
        <v>14347.099999999999</v>
      </c>
      <c r="C18" s="59">
        <v>59415.3</v>
      </c>
      <c r="D18" s="59">
        <v>23746.800000000003</v>
      </c>
      <c r="E18" s="59">
        <f>E19+E20+E21</f>
        <v>93302.1</v>
      </c>
      <c r="F18" s="59">
        <v>19761.7</v>
      </c>
      <c r="G18" s="63">
        <f t="shared" si="0"/>
        <v>65.51637613176186</v>
      </c>
      <c r="H18" s="64">
        <f t="shared" si="1"/>
        <v>-16.78162952482019</v>
      </c>
    </row>
    <row r="19" spans="1:8" ht="17.25" customHeight="1">
      <c r="A19" s="61" t="s">
        <v>103</v>
      </c>
      <c r="B19" s="62">
        <v>14213.8</v>
      </c>
      <c r="C19" s="66">
        <v>57937.4</v>
      </c>
      <c r="D19" s="62">
        <v>23286.9</v>
      </c>
      <c r="E19" s="62">
        <v>87750.5</v>
      </c>
      <c r="F19" s="62">
        <v>19761.7</v>
      </c>
      <c r="G19" s="63">
        <f t="shared" si="0"/>
        <v>63.833035500710594</v>
      </c>
      <c r="H19" s="64">
        <f t="shared" si="1"/>
        <v>-15.13812486848829</v>
      </c>
    </row>
    <row r="20" spans="1:8" ht="17.25" customHeight="1">
      <c r="A20" s="61" t="s">
        <v>104</v>
      </c>
      <c r="B20" s="62">
        <v>0</v>
      </c>
      <c r="C20" s="62">
        <v>319.3</v>
      </c>
      <c r="D20" s="62">
        <v>212.9</v>
      </c>
      <c r="E20" s="62">
        <f>3051.6+1000</f>
        <v>4051.6</v>
      </c>
      <c r="F20" s="62">
        <v>0</v>
      </c>
      <c r="G20" s="173" t="s">
        <v>142</v>
      </c>
      <c r="H20" s="58" t="s">
        <v>142</v>
      </c>
    </row>
    <row r="21" spans="1:8" ht="17.25" customHeight="1">
      <c r="A21" s="67" t="s">
        <v>105</v>
      </c>
      <c r="B21" s="68">
        <v>133.3</v>
      </c>
      <c r="C21" s="68">
        <v>1158.6</v>
      </c>
      <c r="D21" s="68">
        <v>247</v>
      </c>
      <c r="E21" s="68">
        <f>500+1000</f>
        <v>1500</v>
      </c>
      <c r="F21" s="68">
        <v>0</v>
      </c>
      <c r="G21" s="69" t="s">
        <v>142</v>
      </c>
      <c r="H21" s="70" t="s">
        <v>142</v>
      </c>
    </row>
    <row r="22" spans="1:8" s="74" customFormat="1" ht="18" customHeight="1">
      <c r="A22" s="71" t="s">
        <v>108</v>
      </c>
      <c r="B22" s="72">
        <v>138.39999999999998</v>
      </c>
      <c r="C22" s="72">
        <v>138.39999999999998</v>
      </c>
      <c r="D22" s="73">
        <v>0</v>
      </c>
      <c r="E22" s="73">
        <v>0</v>
      </c>
      <c r="F22" s="73">
        <v>0</v>
      </c>
      <c r="G22" s="57">
        <f t="shared" si="0"/>
        <v>-100</v>
      </c>
      <c r="H22" s="64" t="s">
        <v>142</v>
      </c>
    </row>
    <row r="23" spans="1:8" s="74" customFormat="1" ht="18" customHeight="1">
      <c r="A23" s="75" t="s">
        <v>109</v>
      </c>
      <c r="B23" s="62">
        <v>9.2</v>
      </c>
      <c r="C23" s="76">
        <v>9.200000000000001</v>
      </c>
      <c r="D23" s="77">
        <v>0</v>
      </c>
      <c r="E23" s="77">
        <v>0</v>
      </c>
      <c r="F23" s="77">
        <v>0</v>
      </c>
      <c r="G23" s="63">
        <f t="shared" si="0"/>
        <v>-100</v>
      </c>
      <c r="H23" s="78" t="s">
        <v>142</v>
      </c>
    </row>
    <row r="24" spans="1:8" s="74" customFormat="1" ht="18" customHeight="1">
      <c r="A24" s="75" t="s">
        <v>110</v>
      </c>
      <c r="B24" s="62">
        <v>129.2</v>
      </c>
      <c r="C24" s="76">
        <v>129.2</v>
      </c>
      <c r="D24" s="77">
        <v>0</v>
      </c>
      <c r="E24" s="77">
        <v>0</v>
      </c>
      <c r="F24" s="77">
        <v>0</v>
      </c>
      <c r="G24" s="63">
        <f t="shared" si="0"/>
        <v>-100</v>
      </c>
      <c r="H24" s="78" t="s">
        <v>142</v>
      </c>
    </row>
    <row r="25" spans="1:8" s="82" customFormat="1" ht="22.5" customHeight="1" thickBot="1">
      <c r="A25" s="79" t="s">
        <v>111</v>
      </c>
      <c r="B25" s="68">
        <v>0</v>
      </c>
      <c r="C25" s="76">
        <v>0</v>
      </c>
      <c r="D25" s="80">
        <v>0</v>
      </c>
      <c r="E25" s="80">
        <v>0</v>
      </c>
      <c r="F25" s="80">
        <v>0</v>
      </c>
      <c r="G25" s="63" t="s">
        <v>142</v>
      </c>
      <c r="H25" s="81" t="s">
        <v>142</v>
      </c>
    </row>
    <row r="26" spans="1:8" ht="17.25" customHeight="1" thickBot="1">
      <c r="A26" s="83" t="s">
        <v>112</v>
      </c>
      <c r="B26" s="84">
        <v>134415.69999999998</v>
      </c>
      <c r="C26" s="84">
        <v>417465.9</v>
      </c>
      <c r="D26" s="84">
        <v>153710.2</v>
      </c>
      <c r="E26" s="84">
        <f>E18+E14+E10</f>
        <v>509213.9</v>
      </c>
      <c r="F26" s="84">
        <v>159401.10000000003</v>
      </c>
      <c r="G26" s="85">
        <f t="shared" si="0"/>
        <v>14.354349975486528</v>
      </c>
      <c r="H26" s="86">
        <f t="shared" si="1"/>
        <v>3.7023567726800195</v>
      </c>
    </row>
    <row r="27" spans="1:8" ht="17.25" customHeight="1" thickBot="1">
      <c r="A27" s="83" t="s">
        <v>113</v>
      </c>
      <c r="B27" s="87">
        <v>190517.2</v>
      </c>
      <c r="C27" s="87">
        <v>403715</v>
      </c>
      <c r="D27" s="87">
        <v>218663.3</v>
      </c>
      <c r="E27" s="87">
        <v>461340.60000000003</v>
      </c>
      <c r="F27" s="87">
        <v>188327.1</v>
      </c>
      <c r="G27" s="85">
        <f t="shared" si="0"/>
        <v>14.773521760764893</v>
      </c>
      <c r="H27" s="86">
        <f t="shared" si="1"/>
        <v>-13.873475795892588</v>
      </c>
    </row>
    <row r="28" spans="1:8" ht="17.25" customHeight="1">
      <c r="A28" s="75" t="s">
        <v>114</v>
      </c>
      <c r="B28" s="88">
        <v>185006.5</v>
      </c>
      <c r="C28" s="88">
        <v>393560.30000000005</v>
      </c>
      <c r="D28" s="88">
        <v>205531.3</v>
      </c>
      <c r="E28" s="88">
        <f>E29+E30</f>
        <v>434795.19999999995</v>
      </c>
      <c r="F28" s="88">
        <v>182538.7</v>
      </c>
      <c r="G28" s="57">
        <f t="shared" si="0"/>
        <v>11.094096693899928</v>
      </c>
      <c r="H28" s="58">
        <f t="shared" si="1"/>
        <v>-11.18690924448002</v>
      </c>
    </row>
    <row r="29" spans="1:8" ht="17.25" customHeight="1">
      <c r="A29" s="89" t="s">
        <v>115</v>
      </c>
      <c r="B29" s="90">
        <v>163444.3</v>
      </c>
      <c r="C29" s="91">
        <v>356619.60000000003</v>
      </c>
      <c r="D29" s="90">
        <v>190520.59999999998</v>
      </c>
      <c r="E29" s="90">
        <v>405846.6</v>
      </c>
      <c r="F29" s="90">
        <v>164327.7</v>
      </c>
      <c r="G29" s="92">
        <f t="shared" si="0"/>
        <v>16.566071744319004</v>
      </c>
      <c r="H29" s="93">
        <f t="shared" si="1"/>
        <v>-13.748067138146723</v>
      </c>
    </row>
    <row r="30" spans="1:8" ht="17.25" customHeight="1">
      <c r="A30" s="89" t="s">
        <v>116</v>
      </c>
      <c r="B30" s="90">
        <v>21562.2</v>
      </c>
      <c r="C30" s="91">
        <v>36940.7</v>
      </c>
      <c r="D30" s="90">
        <v>15010.7</v>
      </c>
      <c r="E30" s="90">
        <v>28948.6</v>
      </c>
      <c r="F30" s="90">
        <v>18211.000000000004</v>
      </c>
      <c r="G30" s="92">
        <f t="shared" si="0"/>
        <v>-30.3841908525104</v>
      </c>
      <c r="H30" s="93">
        <f t="shared" si="1"/>
        <v>21.32012497751606</v>
      </c>
    </row>
    <row r="31" spans="1:8" ht="17.25" customHeight="1">
      <c r="A31" s="75" t="s">
        <v>117</v>
      </c>
      <c r="B31" s="62">
        <v>1650.6</v>
      </c>
      <c r="C31" s="76">
        <v>8084.4</v>
      </c>
      <c r="D31" s="62">
        <v>6895.000000000001</v>
      </c>
      <c r="E31" s="62">
        <v>11104.8</v>
      </c>
      <c r="F31" s="62">
        <v>3080.4000000000033</v>
      </c>
      <c r="G31" s="63">
        <f t="shared" si="0"/>
        <v>317.7268871925361</v>
      </c>
      <c r="H31" s="64">
        <f t="shared" si="1"/>
        <v>-55.32414793328495</v>
      </c>
    </row>
    <row r="32" spans="1:8" ht="17.25" customHeight="1">
      <c r="A32" s="75" t="s">
        <v>118</v>
      </c>
      <c r="B32" s="62">
        <v>-66.2</v>
      </c>
      <c r="C32" s="76">
        <v>-63.400000000000034</v>
      </c>
      <c r="D32" s="62">
        <v>-12.9</v>
      </c>
      <c r="E32" s="62">
        <v>-26.499999999999943</v>
      </c>
      <c r="F32" s="62">
        <v>115.00000000000006</v>
      </c>
      <c r="G32" s="63">
        <f t="shared" si="0"/>
        <v>-80.51359516616314</v>
      </c>
      <c r="H32" s="64">
        <f t="shared" si="1"/>
        <v>-991.4728682170546</v>
      </c>
    </row>
    <row r="33" spans="1:8" ht="17.25" customHeight="1">
      <c r="A33" s="75" t="s">
        <v>119</v>
      </c>
      <c r="B33" s="62">
        <v>191.4</v>
      </c>
      <c r="C33" s="76">
        <v>-44.7</v>
      </c>
      <c r="D33" s="62">
        <v>728.1</v>
      </c>
      <c r="E33" s="62">
        <v>1129.6</v>
      </c>
      <c r="F33" s="62">
        <v>-663</v>
      </c>
      <c r="G33" s="63">
        <f t="shared" si="0"/>
        <v>280.4075235109718</v>
      </c>
      <c r="H33" s="64">
        <f t="shared" si="1"/>
        <v>-191.05892047795632</v>
      </c>
    </row>
    <row r="34" spans="1:8" ht="17.25" customHeight="1">
      <c r="A34" s="75" t="s">
        <v>120</v>
      </c>
      <c r="B34" s="62">
        <v>308.7</v>
      </c>
      <c r="C34" s="76">
        <v>136.60000000000002</v>
      </c>
      <c r="D34" s="62">
        <v>561.5</v>
      </c>
      <c r="E34" s="62">
        <v>832.9</v>
      </c>
      <c r="F34" s="62">
        <v>187</v>
      </c>
      <c r="G34" s="63">
        <f t="shared" si="0"/>
        <v>81.89180434078395</v>
      </c>
      <c r="H34" s="64">
        <f t="shared" si="1"/>
        <v>-66.69634906500445</v>
      </c>
    </row>
    <row r="35" spans="1:8" ht="17.25" customHeight="1">
      <c r="A35" s="75" t="s">
        <v>121</v>
      </c>
      <c r="B35" s="62"/>
      <c r="C35" s="94">
        <v>0</v>
      </c>
      <c r="D35" s="62"/>
      <c r="E35" s="62">
        <v>10000</v>
      </c>
      <c r="F35" s="62">
        <v>0</v>
      </c>
      <c r="G35" s="63" t="s">
        <v>142</v>
      </c>
      <c r="H35" s="64" t="s">
        <v>142</v>
      </c>
    </row>
    <row r="36" spans="1:8" ht="17.25" customHeight="1" thickBot="1">
      <c r="A36" s="75" t="s">
        <v>122</v>
      </c>
      <c r="B36" s="95">
        <v>3426.2</v>
      </c>
      <c r="C36" s="96">
        <v>2041.7999999999993</v>
      </c>
      <c r="D36" s="95">
        <v>4960.3</v>
      </c>
      <c r="E36" s="95">
        <v>5497.4</v>
      </c>
      <c r="F36" s="95">
        <v>3069.000000000002</v>
      </c>
      <c r="G36" s="63">
        <f t="shared" si="0"/>
        <v>44.77555309088788</v>
      </c>
      <c r="H36" s="64">
        <f t="shared" si="1"/>
        <v>-38.12874221317255</v>
      </c>
    </row>
    <row r="37" spans="1:8" ht="17.25" customHeight="1" thickBot="1">
      <c r="A37" s="97" t="s">
        <v>123</v>
      </c>
      <c r="B37" s="87">
        <v>56101.50000000003</v>
      </c>
      <c r="C37" s="87">
        <v>-13750.900000000023</v>
      </c>
      <c r="D37" s="87">
        <v>64953.09999999998</v>
      </c>
      <c r="E37" s="87">
        <v>-45880.5</v>
      </c>
      <c r="F37" s="87">
        <v>28925.99999999997</v>
      </c>
      <c r="G37" s="85">
        <f t="shared" si="0"/>
        <v>15.777831252283718</v>
      </c>
      <c r="H37" s="86">
        <f t="shared" si="1"/>
        <v>-55.46632878184416</v>
      </c>
    </row>
    <row r="38" spans="1:8" ht="17.25" customHeight="1" thickBot="1">
      <c r="A38" s="97" t="s">
        <v>124</v>
      </c>
      <c r="B38" s="98">
        <v>-56101.49999999999</v>
      </c>
      <c r="C38" s="98">
        <v>13750.904999999959</v>
      </c>
      <c r="D38" s="98">
        <v>-64953.100000000006</v>
      </c>
      <c r="E38" s="98">
        <v>45880.5</v>
      </c>
      <c r="F38" s="99">
        <v>-28926.00000000001</v>
      </c>
      <c r="G38" s="85">
        <f t="shared" si="0"/>
        <v>15.777831252283818</v>
      </c>
      <c r="H38" s="86">
        <f t="shared" si="1"/>
        <v>-55.46632878184411</v>
      </c>
    </row>
    <row r="39" spans="1:8" ht="17.25" customHeight="1">
      <c r="A39" s="100" t="s">
        <v>125</v>
      </c>
      <c r="B39" s="88">
        <v>-67141.9</v>
      </c>
      <c r="C39" s="101">
        <v>-1901.795000000042</v>
      </c>
      <c r="D39" s="101">
        <v>-72139</v>
      </c>
      <c r="E39" s="101">
        <v>32055.3</v>
      </c>
      <c r="F39" s="88">
        <v>-48239.000000000015</v>
      </c>
      <c r="G39" s="63">
        <f t="shared" si="0"/>
        <v>7.442595458275676</v>
      </c>
      <c r="H39" s="64">
        <f t="shared" si="1"/>
        <v>-33.13048420410594</v>
      </c>
    </row>
    <row r="40" spans="1:8" ht="17.25" customHeight="1">
      <c r="A40" s="102" t="s">
        <v>126</v>
      </c>
      <c r="B40" s="62">
        <v>9932.8</v>
      </c>
      <c r="C40" s="76">
        <v>19982.805</v>
      </c>
      <c r="D40" s="62">
        <v>0</v>
      </c>
      <c r="E40" s="62">
        <v>42423.1</v>
      </c>
      <c r="F40" s="62">
        <v>0</v>
      </c>
      <c r="G40" s="103">
        <f t="shared" si="0"/>
        <v>-100</v>
      </c>
      <c r="H40" s="64" t="s">
        <v>142</v>
      </c>
    </row>
    <row r="41" spans="1:8" ht="17.25" customHeight="1">
      <c r="A41" s="61" t="s">
        <v>127</v>
      </c>
      <c r="B41" s="88">
        <v>0</v>
      </c>
      <c r="C41" s="101">
        <v>10000</v>
      </c>
      <c r="D41" s="88">
        <v>0</v>
      </c>
      <c r="E41" s="88">
        <v>10000</v>
      </c>
      <c r="F41" s="88">
        <v>0</v>
      </c>
      <c r="G41" s="103"/>
      <c r="H41" s="64" t="s">
        <v>142</v>
      </c>
    </row>
    <row r="42" spans="1:8" ht="17.25" customHeight="1">
      <c r="A42" s="61" t="s">
        <v>128</v>
      </c>
      <c r="B42" s="88">
        <v>9000</v>
      </c>
      <c r="C42" s="101">
        <v>9000</v>
      </c>
      <c r="D42" s="88">
        <v>0</v>
      </c>
      <c r="E42" s="88">
        <v>30000</v>
      </c>
      <c r="F42" s="88">
        <v>0</v>
      </c>
      <c r="G42" s="103">
        <f t="shared" si="0"/>
        <v>-100</v>
      </c>
      <c r="H42" s="64" t="s">
        <v>142</v>
      </c>
    </row>
    <row r="43" spans="1:8" ht="18.75" customHeight="1">
      <c r="A43" s="61" t="s">
        <v>129</v>
      </c>
      <c r="B43" s="88">
        <v>906.4</v>
      </c>
      <c r="C43" s="101">
        <v>906.4</v>
      </c>
      <c r="D43" s="88">
        <v>0</v>
      </c>
      <c r="E43" s="88">
        <v>0</v>
      </c>
      <c r="F43" s="88">
        <v>0</v>
      </c>
      <c r="G43" s="103" t="s">
        <v>142</v>
      </c>
      <c r="H43" s="64" t="s">
        <v>142</v>
      </c>
    </row>
    <row r="44" spans="1:8" ht="17.25" customHeight="1">
      <c r="A44" s="61" t="s">
        <v>130</v>
      </c>
      <c r="B44" s="88">
        <v>0</v>
      </c>
      <c r="C44" s="101">
        <v>0</v>
      </c>
      <c r="D44" s="88">
        <v>0</v>
      </c>
      <c r="E44" s="88">
        <v>2339.4</v>
      </c>
      <c r="F44" s="88">
        <v>0</v>
      </c>
      <c r="G44" s="103" t="s">
        <v>142</v>
      </c>
      <c r="H44" s="64" t="s">
        <v>142</v>
      </c>
    </row>
    <row r="45" spans="1:8" ht="17.25" customHeight="1">
      <c r="A45" s="61" t="s">
        <v>131</v>
      </c>
      <c r="B45" s="104">
        <v>26.405</v>
      </c>
      <c r="C45" s="105">
        <v>76.405</v>
      </c>
      <c r="D45" s="106">
        <v>0</v>
      </c>
      <c r="E45" s="106">
        <v>83.7</v>
      </c>
      <c r="F45" s="88">
        <v>0</v>
      </c>
      <c r="G45" s="103" t="s">
        <v>142</v>
      </c>
      <c r="H45" s="64" t="s">
        <v>142</v>
      </c>
    </row>
    <row r="46" spans="1:8" ht="17.25" customHeight="1">
      <c r="A46" s="102" t="s">
        <v>132</v>
      </c>
      <c r="B46" s="88">
        <v>-77639.9</v>
      </c>
      <c r="C46" s="101">
        <v>-23316.300000000043</v>
      </c>
      <c r="D46" s="88">
        <v>-72155.8</v>
      </c>
      <c r="E46" s="88">
        <v>-10312.299999999996</v>
      </c>
      <c r="F46" s="88">
        <v>-48081.70000000001</v>
      </c>
      <c r="G46" s="107">
        <f t="shared" si="0"/>
        <v>-7.063507294574052</v>
      </c>
      <c r="H46" s="64">
        <f t="shared" si="1"/>
        <v>-33.364053894489416</v>
      </c>
    </row>
    <row r="47" spans="1:8" ht="17.25" customHeight="1">
      <c r="A47" s="108" t="s">
        <v>133</v>
      </c>
      <c r="B47" s="88">
        <v>565.2000000000007</v>
      </c>
      <c r="C47" s="101">
        <v>1431.7000000000007</v>
      </c>
      <c r="D47" s="88">
        <v>16.8</v>
      </c>
      <c r="E47" s="88">
        <v>-55.5</v>
      </c>
      <c r="F47" s="88">
        <v>-157.3</v>
      </c>
      <c r="G47" s="107">
        <f t="shared" si="0"/>
        <v>-97.0276008492569</v>
      </c>
      <c r="H47" s="64">
        <f t="shared" si="1"/>
        <v>-1036.3095238095239</v>
      </c>
    </row>
    <row r="48" spans="1:8" ht="17.25" customHeight="1">
      <c r="A48" s="100" t="s">
        <v>134</v>
      </c>
      <c r="B48" s="88">
        <v>236.3</v>
      </c>
      <c r="C48" s="101">
        <v>569.8</v>
      </c>
      <c r="D48" s="88">
        <v>886.5</v>
      </c>
      <c r="E48" s="88">
        <v>11224</v>
      </c>
      <c r="F48" s="88">
        <v>220.5</v>
      </c>
      <c r="G48" s="107">
        <f t="shared" si="0"/>
        <v>275.15869657215404</v>
      </c>
      <c r="H48" s="64">
        <f t="shared" si="1"/>
        <v>-75.12690355329948</v>
      </c>
    </row>
    <row r="49" spans="1:8" s="114" customFormat="1" ht="17.25" customHeight="1" thickBot="1">
      <c r="A49" s="109" t="s">
        <v>135</v>
      </c>
      <c r="B49" s="110">
        <v>10804.1</v>
      </c>
      <c r="C49" s="111">
        <v>15082.900000000001</v>
      </c>
      <c r="D49" s="110">
        <v>6299.4</v>
      </c>
      <c r="E49" s="110">
        <v>2601.199999999999</v>
      </c>
      <c r="F49" s="110">
        <v>19092.500000000004</v>
      </c>
      <c r="G49" s="112">
        <f t="shared" si="0"/>
        <v>-41.6943567719662</v>
      </c>
      <c r="H49" s="113">
        <f t="shared" si="1"/>
        <v>203.08442073848312</v>
      </c>
    </row>
    <row r="50" spans="2:8" s="114" customFormat="1" ht="12" customHeight="1" hidden="1" thickTop="1">
      <c r="B50" s="114">
        <v>-34089.4</v>
      </c>
      <c r="D50" s="114">
        <v>-39381.9</v>
      </c>
      <c r="F50" s="114">
        <v>-43539.5</v>
      </c>
      <c r="G50" s="115"/>
      <c r="H50" s="116"/>
    </row>
    <row r="51" spans="1:8" s="114" customFormat="1" ht="17.25" customHeight="1" hidden="1">
      <c r="A51" s="117" t="s">
        <v>136</v>
      </c>
      <c r="B51" s="118">
        <v>262.7</v>
      </c>
      <c r="C51" s="118"/>
      <c r="D51" s="118">
        <v>-44</v>
      </c>
      <c r="E51" s="118"/>
      <c r="F51" s="118">
        <v>-202.3</v>
      </c>
      <c r="G51" s="115"/>
      <c r="H51" s="116"/>
    </row>
    <row r="52" spans="1:8" s="114" customFormat="1" ht="17.25" customHeight="1" hidden="1">
      <c r="A52" s="119" t="s">
        <v>137</v>
      </c>
      <c r="B52" s="118">
        <v>17.7</v>
      </c>
      <c r="C52" s="118"/>
      <c r="D52" s="118">
        <v>0</v>
      </c>
      <c r="E52" s="118"/>
      <c r="F52" s="118">
        <v>61.7</v>
      </c>
      <c r="G52" s="115"/>
      <c r="H52" s="116"/>
    </row>
    <row r="53" spans="1:8" s="114" customFormat="1" ht="17.25" customHeight="1" hidden="1">
      <c r="A53" s="119" t="s">
        <v>138</v>
      </c>
      <c r="B53" s="118">
        <v>1187.8</v>
      </c>
      <c r="C53" s="118"/>
      <c r="D53" s="118">
        <v>1990</v>
      </c>
      <c r="E53" s="118"/>
      <c r="F53" s="118">
        <v>2997.5999999999995</v>
      </c>
      <c r="G53" s="115"/>
      <c r="H53" s="116"/>
    </row>
    <row r="54" spans="1:8" ht="49.5" customHeight="1" thickTop="1">
      <c r="A54" s="1822" t="s">
        <v>1287</v>
      </c>
      <c r="B54" s="1822"/>
      <c r="C54" s="1822"/>
      <c r="D54" s="1822"/>
      <c r="E54" s="1822"/>
      <c r="F54" s="1822"/>
      <c r="G54" s="1822"/>
      <c r="H54" s="1822"/>
    </row>
    <row r="55" spans="1:8" ht="19.5" customHeight="1">
      <c r="A55" s="1824" t="s">
        <v>139</v>
      </c>
      <c r="B55" s="1824"/>
      <c r="C55" s="1824"/>
      <c r="D55" s="1824"/>
      <c r="E55" s="1824"/>
      <c r="F55" s="1824"/>
      <c r="G55" s="1824"/>
      <c r="H55" s="1824"/>
    </row>
    <row r="56" spans="1:8" ht="17.25" customHeight="1">
      <c r="A56" s="1825" t="s">
        <v>140</v>
      </c>
      <c r="B56" s="1825"/>
      <c r="C56" s="1825"/>
      <c r="D56" s="1825"/>
      <c r="E56" s="1825"/>
      <c r="F56" s="1825"/>
      <c r="G56" s="1825"/>
      <c r="H56" s="1825"/>
    </row>
    <row r="57" spans="1:8" ht="17.25" customHeight="1">
      <c r="A57" s="1826" t="s">
        <v>141</v>
      </c>
      <c r="B57" s="1826"/>
      <c r="C57" s="1826"/>
      <c r="D57" s="1826"/>
      <c r="E57" s="1826"/>
      <c r="F57" s="1826"/>
      <c r="G57" s="1826"/>
      <c r="H57" s="1826"/>
    </row>
    <row r="58" spans="1:8" ht="17.25" customHeight="1">
      <c r="A58" s="1823" t="s">
        <v>596</v>
      </c>
      <c r="B58" s="1823"/>
      <c r="C58" s="1823"/>
      <c r="D58" s="1823"/>
      <c r="E58" s="1823"/>
      <c r="F58" s="1823"/>
      <c r="G58" s="1823"/>
      <c r="H58" s="1823"/>
    </row>
    <row r="59" spans="1:8" ht="17.25" customHeight="1">
      <c r="A59" s="1823" t="s">
        <v>595</v>
      </c>
      <c r="B59" s="1823"/>
      <c r="C59" s="1823"/>
      <c r="D59" s="1823"/>
      <c r="E59" s="1823"/>
      <c r="F59" s="1823"/>
      <c r="G59" s="1823"/>
      <c r="H59" s="1823"/>
    </row>
  </sheetData>
  <sheetProtection/>
  <mergeCells count="17">
    <mergeCell ref="A6:A7"/>
    <mergeCell ref="A1:H1"/>
    <mergeCell ref="A2:H2"/>
    <mergeCell ref="A3:H3"/>
    <mergeCell ref="A4:H4"/>
    <mergeCell ref="B5:D5"/>
    <mergeCell ref="G5:H5"/>
    <mergeCell ref="B6:F6"/>
    <mergeCell ref="G6:H7"/>
    <mergeCell ref="B7:C7"/>
    <mergeCell ref="D7:E7"/>
    <mergeCell ref="A54:H54"/>
    <mergeCell ref="A59:H59"/>
    <mergeCell ref="A55:H55"/>
    <mergeCell ref="A56:H56"/>
    <mergeCell ref="A57:H57"/>
    <mergeCell ref="A58:H58"/>
  </mergeCells>
  <printOptions horizontalCentered="1"/>
  <pageMargins left="1.27" right="0.7" top="0.47" bottom="0.3" header="0.3" footer="0.3"/>
  <pageSetup fitToHeight="1" fitToWidth="1" horizontalDpi="600" verticalDpi="600" orientation="portrait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J1"/>
    </sheetView>
  </sheetViews>
  <sheetFormatPr defaultColWidth="9.140625" defaultRowHeight="15"/>
  <cols>
    <col min="1" max="1" width="20.7109375" style="14" customWidth="1"/>
    <col min="2" max="2" width="11.7109375" style="14" customWidth="1"/>
    <col min="3" max="3" width="12.7109375" style="14" bestFit="1" customWidth="1"/>
    <col min="4" max="4" width="11.28125" style="14" bestFit="1" customWidth="1"/>
    <col min="5" max="5" width="12.8515625" style="14" bestFit="1" customWidth="1"/>
    <col min="6" max="6" width="11.421875" style="14" bestFit="1" customWidth="1"/>
    <col min="7" max="10" width="9.421875" style="14" bestFit="1" customWidth="1"/>
    <col min="11" max="16384" width="9.140625" style="14" customWidth="1"/>
  </cols>
  <sheetData>
    <row r="1" spans="1:10" ht="12.75">
      <c r="A1" s="1717" t="s">
        <v>809</v>
      </c>
      <c r="B1" s="1717"/>
      <c r="C1" s="1717"/>
      <c r="D1" s="1717"/>
      <c r="E1" s="1717"/>
      <c r="F1" s="1717"/>
      <c r="G1" s="1717"/>
      <c r="H1" s="1717"/>
      <c r="I1" s="1717"/>
      <c r="J1" s="1717"/>
    </row>
    <row r="2" spans="1:10" ht="15.75">
      <c r="A2" s="1836" t="s">
        <v>26</v>
      </c>
      <c r="B2" s="1836"/>
      <c r="C2" s="1836"/>
      <c r="D2" s="1836"/>
      <c r="E2" s="1836"/>
      <c r="F2" s="1836"/>
      <c r="G2" s="1836"/>
      <c r="H2" s="1836"/>
      <c r="I2" s="1836"/>
      <c r="J2" s="1836"/>
    </row>
    <row r="3" spans="1:10" ht="12.75">
      <c r="A3" s="1837" t="s">
        <v>601</v>
      </c>
      <c r="B3" s="1837"/>
      <c r="C3" s="1837"/>
      <c r="D3" s="1837"/>
      <c r="E3" s="1837"/>
      <c r="F3" s="1837"/>
      <c r="G3" s="1837"/>
      <c r="H3" s="1837"/>
      <c r="I3" s="1837"/>
      <c r="J3" s="1837"/>
    </row>
    <row r="4" spans="1:10" ht="19.5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2.75">
      <c r="A5" s="1838"/>
      <c r="B5" s="1840" t="s">
        <v>57</v>
      </c>
      <c r="C5" s="1841"/>
      <c r="D5" s="1841"/>
      <c r="E5" s="1841"/>
      <c r="F5" s="1842"/>
      <c r="G5" s="1843" t="s">
        <v>603</v>
      </c>
      <c r="H5" s="1844"/>
      <c r="I5" s="1843" t="s">
        <v>604</v>
      </c>
      <c r="J5" s="1847"/>
    </row>
    <row r="6" spans="1:10" ht="12.75">
      <c r="A6" s="1839"/>
      <c r="B6" s="1810" t="s">
        <v>54</v>
      </c>
      <c r="C6" s="1849"/>
      <c r="D6" s="1810" t="s">
        <v>55</v>
      </c>
      <c r="E6" s="1849"/>
      <c r="F6" s="1570" t="s">
        <v>58</v>
      </c>
      <c r="G6" s="1845"/>
      <c r="H6" s="1846"/>
      <c r="I6" s="1845"/>
      <c r="J6" s="1848"/>
    </row>
    <row r="7" spans="1:10" ht="12.75">
      <c r="A7" s="1839"/>
      <c r="B7" s="16" t="s">
        <v>601</v>
      </c>
      <c r="C7" s="17" t="s">
        <v>59</v>
      </c>
      <c r="D7" s="18" t="str">
        <f>B7</f>
        <v>Six Months</v>
      </c>
      <c r="E7" s="17" t="s">
        <v>59</v>
      </c>
      <c r="F7" s="19" t="str">
        <f>B7</f>
        <v>Six Months</v>
      </c>
      <c r="G7" s="1570" t="s">
        <v>55</v>
      </c>
      <c r="H7" s="1571" t="s">
        <v>56</v>
      </c>
      <c r="I7" s="1570" t="s">
        <v>55</v>
      </c>
      <c r="J7" s="1572" t="s">
        <v>56</v>
      </c>
    </row>
    <row r="8" spans="1:10" ht="19.5" customHeight="1">
      <c r="A8" s="20" t="s">
        <v>60</v>
      </c>
      <c r="B8" s="120">
        <v>47984.356</v>
      </c>
      <c r="C8" s="21">
        <v>100966.88</v>
      </c>
      <c r="D8" s="22">
        <v>55668.844</v>
      </c>
      <c r="E8" s="22">
        <v>112377.395</v>
      </c>
      <c r="F8" s="22">
        <v>48530.834</v>
      </c>
      <c r="G8" s="23">
        <f aca="true" t="shared" si="0" ref="G8:G18">(D8-B8)/B8*100</f>
        <v>16.014569415081862</v>
      </c>
      <c r="H8" s="23">
        <f aca="true" t="shared" si="1" ref="H8:H18">(F8-D8)/D8*100</f>
        <v>-12.822270927702387</v>
      </c>
      <c r="I8" s="24">
        <f aca="true" t="shared" si="2" ref="I8:I18">D8/D$18%</f>
        <v>29.21933061306756</v>
      </c>
      <c r="J8" s="25">
        <f aca="true" t="shared" si="3" ref="J8:J18">F8/F$18%</f>
        <v>29.532960054817295</v>
      </c>
    </row>
    <row r="9" spans="1:10" ht="19.5" customHeight="1">
      <c r="A9" s="26" t="s">
        <v>61</v>
      </c>
      <c r="B9" s="121">
        <v>32487.107</v>
      </c>
      <c r="C9" s="27">
        <v>77927.541</v>
      </c>
      <c r="D9" s="28">
        <v>36320.995</v>
      </c>
      <c r="E9" s="29">
        <v>74671.022</v>
      </c>
      <c r="F9" s="28">
        <v>27521.364</v>
      </c>
      <c r="G9" s="30">
        <f t="shared" si="0"/>
        <v>11.801260112203906</v>
      </c>
      <c r="H9" s="31">
        <f t="shared" si="1"/>
        <v>-24.227395202141352</v>
      </c>
      <c r="I9" s="32">
        <f t="shared" si="2"/>
        <v>19.064077585310987</v>
      </c>
      <c r="J9" s="33">
        <f t="shared" si="3"/>
        <v>16.74785443963495</v>
      </c>
    </row>
    <row r="10" spans="1:10" ht="19.5" customHeight="1">
      <c r="A10" s="26" t="s">
        <v>62</v>
      </c>
      <c r="B10" s="121">
        <v>34262.417</v>
      </c>
      <c r="C10" s="27">
        <v>67882.009</v>
      </c>
      <c r="D10" s="28">
        <v>39147.473</v>
      </c>
      <c r="E10" s="29">
        <v>88459.09</v>
      </c>
      <c r="F10" s="28">
        <v>42141.899</v>
      </c>
      <c r="G10" s="30">
        <f t="shared" si="0"/>
        <v>14.25776821290803</v>
      </c>
      <c r="H10" s="31">
        <f t="shared" si="1"/>
        <v>7.649091424113121</v>
      </c>
      <c r="I10" s="32">
        <f t="shared" si="2"/>
        <v>20.547632644448946</v>
      </c>
      <c r="J10" s="33">
        <f t="shared" si="3"/>
        <v>25.64503671626877</v>
      </c>
    </row>
    <row r="11" spans="1:10" ht="19.5" customHeight="1">
      <c r="A11" s="26" t="s">
        <v>63</v>
      </c>
      <c r="B11" s="121">
        <v>21412.654</v>
      </c>
      <c r="C11" s="27">
        <v>45395.355</v>
      </c>
      <c r="D11" s="28">
        <v>25098.902</v>
      </c>
      <c r="E11" s="29">
        <v>53524.95</v>
      </c>
      <c r="F11" s="28">
        <v>22122.343</v>
      </c>
      <c r="G11" s="30">
        <f t="shared" si="0"/>
        <v>17.215278405002948</v>
      </c>
      <c r="H11" s="31">
        <f t="shared" si="1"/>
        <v>-11.859319582984138</v>
      </c>
      <c r="I11" s="32">
        <f t="shared" si="2"/>
        <v>13.173852066390719</v>
      </c>
      <c r="J11" s="33">
        <f t="shared" si="3"/>
        <v>13.462333495813548</v>
      </c>
    </row>
    <row r="12" spans="1:10" ht="19.5" customHeight="1">
      <c r="A12" s="26" t="s">
        <v>64</v>
      </c>
      <c r="B12" s="121">
        <v>2355.31</v>
      </c>
      <c r="C12" s="27">
        <v>7813.653</v>
      </c>
      <c r="D12" s="28">
        <v>4625.111</v>
      </c>
      <c r="E12" s="29">
        <v>10650</v>
      </c>
      <c r="F12" s="28">
        <v>3922.91</v>
      </c>
      <c r="G12" s="30">
        <f t="shared" si="0"/>
        <v>96.36952248324</v>
      </c>
      <c r="H12" s="31">
        <f t="shared" si="1"/>
        <v>-15.182359947685582</v>
      </c>
      <c r="I12" s="32">
        <f t="shared" si="2"/>
        <v>2.427617276032093</v>
      </c>
      <c r="J12" s="33">
        <f t="shared" si="3"/>
        <v>2.387248163273751</v>
      </c>
    </row>
    <row r="13" spans="1:10" ht="19.5" customHeight="1">
      <c r="A13" s="26" t="s">
        <v>65</v>
      </c>
      <c r="B13" s="121">
        <v>2197.427</v>
      </c>
      <c r="C13" s="27">
        <v>4090</v>
      </c>
      <c r="D13" s="28">
        <v>3430.991</v>
      </c>
      <c r="E13" s="29">
        <v>6217.373</v>
      </c>
      <c r="F13" s="28">
        <v>2884.326</v>
      </c>
      <c r="G13" s="30">
        <f t="shared" si="0"/>
        <v>56.13674538448831</v>
      </c>
      <c r="H13" s="31">
        <f t="shared" si="1"/>
        <v>-15.933151675419724</v>
      </c>
      <c r="I13" s="32">
        <f t="shared" si="2"/>
        <v>1.8008504067276714</v>
      </c>
      <c r="J13" s="33">
        <f t="shared" si="3"/>
        <v>1.7552281203960136</v>
      </c>
    </row>
    <row r="14" spans="1:10" ht="19.5" customHeight="1">
      <c r="A14" s="26" t="s">
        <v>66</v>
      </c>
      <c r="B14" s="28">
        <v>257.262</v>
      </c>
      <c r="C14" s="34">
        <v>434.906</v>
      </c>
      <c r="D14" s="34">
        <v>266.628</v>
      </c>
      <c r="E14" s="35">
        <v>461.616</v>
      </c>
      <c r="F14" s="28">
        <v>294.545</v>
      </c>
      <c r="G14" s="30">
        <f t="shared" si="0"/>
        <v>3.640646500454783</v>
      </c>
      <c r="H14" s="31">
        <f t="shared" si="1"/>
        <v>10.470393207015029</v>
      </c>
      <c r="I14" s="32">
        <f t="shared" si="2"/>
        <v>0.13994707134031698</v>
      </c>
      <c r="J14" s="33">
        <f t="shared" si="3"/>
        <v>0.17924245273316672</v>
      </c>
    </row>
    <row r="15" spans="1:10" ht="19.5" customHeight="1">
      <c r="A15" s="26" t="s">
        <v>67</v>
      </c>
      <c r="B15" s="28">
        <v>260.481</v>
      </c>
      <c r="C15" s="34">
        <v>440.533</v>
      </c>
      <c r="D15" s="34">
        <v>343.161</v>
      </c>
      <c r="E15" s="35">
        <v>562.917</v>
      </c>
      <c r="F15" s="28">
        <v>402.984</v>
      </c>
      <c r="G15" s="30">
        <f t="shared" si="0"/>
        <v>31.741278634526132</v>
      </c>
      <c r="H15" s="31">
        <f t="shared" si="1"/>
        <v>17.432925070156568</v>
      </c>
      <c r="I15" s="32">
        <f t="shared" si="2"/>
        <v>0.18011753059774113</v>
      </c>
      <c r="J15" s="33">
        <f t="shared" si="3"/>
        <v>0.24523193594263168</v>
      </c>
    </row>
    <row r="16" spans="1:10" ht="19.5" customHeight="1">
      <c r="A16" s="26" t="s">
        <v>68</v>
      </c>
      <c r="B16" s="28">
        <v>1530.486</v>
      </c>
      <c r="C16" s="34">
        <v>6850.123</v>
      </c>
      <c r="D16" s="34">
        <v>9498.195</v>
      </c>
      <c r="E16" s="35">
        <v>11016.301</v>
      </c>
      <c r="F16" s="28">
        <v>547.395</v>
      </c>
      <c r="G16" s="30">
        <f t="shared" si="0"/>
        <v>520.5999270819857</v>
      </c>
      <c r="H16" s="31">
        <f t="shared" si="1"/>
        <v>-94.23685237037141</v>
      </c>
      <c r="I16" s="32">
        <f t="shared" si="2"/>
        <v>4.985390031314199</v>
      </c>
      <c r="J16" s="33">
        <f t="shared" si="3"/>
        <v>0.33311182472583745</v>
      </c>
    </row>
    <row r="17" spans="1:10" ht="19.5" customHeight="1">
      <c r="A17" s="26" t="s">
        <v>69</v>
      </c>
      <c r="B17" s="121">
        <v>20696.8</v>
      </c>
      <c r="C17" s="27">
        <v>45045</v>
      </c>
      <c r="D17" s="28">
        <v>16120.3</v>
      </c>
      <c r="E17" s="28">
        <v>45093.2</v>
      </c>
      <c r="F17" s="28">
        <v>15959.1</v>
      </c>
      <c r="G17" s="31">
        <f t="shared" si="0"/>
        <v>-22.112113949982607</v>
      </c>
      <c r="H17" s="31">
        <f t="shared" si="1"/>
        <v>-0.9999813899244984</v>
      </c>
      <c r="I17" s="32">
        <f t="shared" si="2"/>
        <v>8.46118477476976</v>
      </c>
      <c r="J17" s="33">
        <f t="shared" si="3"/>
        <v>9.711752796394034</v>
      </c>
    </row>
    <row r="18" spans="1:10" ht="19.5" customHeight="1" thickBot="1">
      <c r="A18" s="36" t="s">
        <v>70</v>
      </c>
      <c r="B18" s="37">
        <v>163444.3</v>
      </c>
      <c r="C18" s="37">
        <v>356846</v>
      </c>
      <c r="D18" s="38">
        <v>190520.6</v>
      </c>
      <c r="E18" s="38">
        <v>403033.864</v>
      </c>
      <c r="F18" s="38">
        <v>164327.7</v>
      </c>
      <c r="G18" s="31">
        <f t="shared" si="0"/>
        <v>16.566071744319025</v>
      </c>
      <c r="H18" s="31">
        <f t="shared" si="1"/>
        <v>-13.74806713814674</v>
      </c>
      <c r="I18" s="32">
        <f t="shared" si="2"/>
        <v>100</v>
      </c>
      <c r="J18" s="33">
        <f t="shared" si="3"/>
        <v>100</v>
      </c>
    </row>
    <row r="19" spans="1:10" ht="24" customHeight="1">
      <c r="A19" s="39"/>
      <c r="B19" s="40"/>
      <c r="C19" s="40"/>
      <c r="D19" s="41"/>
      <c r="E19" s="41"/>
      <c r="F19" s="41"/>
      <c r="G19" s="42"/>
      <c r="H19" s="42"/>
      <c r="I19" s="43"/>
      <c r="J19" s="43"/>
    </row>
    <row r="20" spans="1:10" ht="29.25" customHeight="1">
      <c r="A20" s="1835" t="s">
        <v>71</v>
      </c>
      <c r="B20" s="1835"/>
      <c r="C20" s="1835"/>
      <c r="D20" s="1835"/>
      <c r="E20" s="1835"/>
      <c r="F20" s="1835"/>
      <c r="G20" s="1835"/>
      <c r="H20" s="1835"/>
      <c r="I20" s="1835"/>
      <c r="J20" s="1835"/>
    </row>
    <row r="21" spans="1:10" ht="15.75">
      <c r="A21" s="44" t="s">
        <v>72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ht="15.75">
      <c r="A22" s="44" t="s">
        <v>73</v>
      </c>
      <c r="B22" s="45"/>
      <c r="C22" s="45"/>
      <c r="D22" s="45"/>
      <c r="E22" s="45"/>
      <c r="F22" s="45"/>
      <c r="G22" s="46"/>
      <c r="H22" s="45"/>
      <c r="I22" s="45"/>
      <c r="J22" s="45"/>
    </row>
  </sheetData>
  <sheetProtection/>
  <mergeCells count="10">
    <mergeCell ref="A20:J20"/>
    <mergeCell ref="A1:J1"/>
    <mergeCell ref="A2:J2"/>
    <mergeCell ref="A3:J3"/>
    <mergeCell ref="A5:A7"/>
    <mergeCell ref="B5:F5"/>
    <mergeCell ref="G5:H6"/>
    <mergeCell ref="I5:J6"/>
    <mergeCell ref="B6:C6"/>
    <mergeCell ref="D6:E6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5.57421875" style="122" bestFit="1" customWidth="1"/>
    <col min="2" max="2" width="34.57421875" style="122" customWidth="1"/>
    <col min="3" max="3" width="11.7109375" style="124" customWidth="1"/>
    <col min="4" max="5" width="10.00390625" style="125" customWidth="1"/>
    <col min="6" max="6" width="13.00390625" style="124" bestFit="1" customWidth="1"/>
    <col min="7" max="7" width="9.28125" style="122" customWidth="1"/>
    <col min="8" max="8" width="8.57421875" style="122" customWidth="1"/>
    <col min="9" max="9" width="10.00390625" style="123" customWidth="1"/>
    <col min="10" max="16384" width="9.140625" style="122" customWidth="1"/>
  </cols>
  <sheetData>
    <row r="1" spans="1:9" ht="12.75">
      <c r="A1" s="1850" t="s">
        <v>94</v>
      </c>
      <c r="B1" s="1850"/>
      <c r="C1" s="1850"/>
      <c r="D1" s="1850"/>
      <c r="E1" s="1850"/>
      <c r="F1" s="1850"/>
      <c r="G1" s="1850"/>
      <c r="H1" s="1850"/>
      <c r="I1" s="172"/>
    </row>
    <row r="2" spans="1:9" ht="15.75">
      <c r="A2" s="1851" t="s">
        <v>27</v>
      </c>
      <c r="B2" s="1851"/>
      <c r="C2" s="1851"/>
      <c r="D2" s="1851"/>
      <c r="E2" s="1851"/>
      <c r="F2" s="1851"/>
      <c r="G2" s="1851"/>
      <c r="H2" s="1851"/>
      <c r="I2" s="171"/>
    </row>
    <row r="3" spans="1:9" ht="11.25" customHeight="1">
      <c r="A3" s="1851"/>
      <c r="B3" s="1851"/>
      <c r="C3" s="1851"/>
      <c r="D3" s="1851"/>
      <c r="E3" s="1851"/>
      <c r="F3" s="1851"/>
      <c r="G3" s="1851"/>
      <c r="H3" s="1851"/>
      <c r="I3" s="171"/>
    </row>
    <row r="4" spans="1:9" ht="13.5" thickBot="1">
      <c r="A4" s="1852" t="s">
        <v>74</v>
      </c>
      <c r="B4" s="1852"/>
      <c r="C4" s="1852"/>
      <c r="D4" s="1852"/>
      <c r="E4" s="1852"/>
      <c r="F4" s="1852"/>
      <c r="G4" s="1852"/>
      <c r="H4" s="1852"/>
      <c r="I4" s="170"/>
    </row>
    <row r="5" spans="1:9" ht="27.75" customHeight="1" thickTop="1">
      <c r="A5" s="1853" t="s">
        <v>75</v>
      </c>
      <c r="B5" s="1855" t="s">
        <v>76</v>
      </c>
      <c r="C5" s="167">
        <v>2014</v>
      </c>
      <c r="D5" s="167">
        <v>2015</v>
      </c>
      <c r="E5" s="167">
        <v>2015</v>
      </c>
      <c r="F5" s="167">
        <v>2016</v>
      </c>
      <c r="G5" s="1857" t="s">
        <v>606</v>
      </c>
      <c r="H5" s="1858"/>
      <c r="I5" s="169"/>
    </row>
    <row r="6" spans="1:9" ht="12.75">
      <c r="A6" s="1854"/>
      <c r="B6" s="1856"/>
      <c r="C6" s="168" t="s">
        <v>77</v>
      </c>
      <c r="D6" s="167" t="s">
        <v>605</v>
      </c>
      <c r="E6" s="168" t="s">
        <v>77</v>
      </c>
      <c r="F6" s="167" t="str">
        <f>D6</f>
        <v>Mid-Jan</v>
      </c>
      <c r="G6" s="167">
        <v>2014</v>
      </c>
      <c r="H6" s="166">
        <v>2015</v>
      </c>
      <c r="I6" s="47"/>
    </row>
    <row r="7" spans="1:10" ht="12.75">
      <c r="A7" s="165">
        <v>1</v>
      </c>
      <c r="B7" s="164" t="s">
        <v>78</v>
      </c>
      <c r="C7" s="163">
        <f>SUM(C8:C12)</f>
        <v>136468.107</v>
      </c>
      <c r="D7" s="163">
        <f>SUM(D8:D12)</f>
        <v>126968.107</v>
      </c>
      <c r="E7" s="163">
        <f>SUM(E8:E12)</f>
        <v>119858.10699999999</v>
      </c>
      <c r="F7" s="163">
        <f>SUM(F8:F12)</f>
        <v>107259.10699999999</v>
      </c>
      <c r="G7" s="163">
        <f aca="true" t="shared" si="0" ref="G7:G40">D7-C7</f>
        <v>-9499.999999999985</v>
      </c>
      <c r="H7" s="162">
        <f aca="true" t="shared" si="1" ref="H7:H40">F7-E7</f>
        <v>-12599</v>
      </c>
      <c r="I7" s="129"/>
      <c r="J7" s="128"/>
    </row>
    <row r="8" spans="1:10" ht="12.75">
      <c r="A8" s="160"/>
      <c r="B8" s="154" t="s">
        <v>79</v>
      </c>
      <c r="C8" s="143">
        <v>22048.932</v>
      </c>
      <c r="D8" s="143">
        <v>21468.932</v>
      </c>
      <c r="E8" s="143">
        <v>17968.932</v>
      </c>
      <c r="F8" s="143">
        <v>15819.932</v>
      </c>
      <c r="G8" s="134">
        <f t="shared" si="0"/>
        <v>-580</v>
      </c>
      <c r="H8" s="133">
        <f t="shared" si="1"/>
        <v>-2149</v>
      </c>
      <c r="I8" s="132"/>
      <c r="J8" s="128"/>
    </row>
    <row r="9" spans="1:10" ht="12.75">
      <c r="A9" s="160"/>
      <c r="B9" s="154" t="s">
        <v>80</v>
      </c>
      <c r="C9" s="143">
        <v>113360.25</v>
      </c>
      <c r="D9" s="143">
        <v>104600.7</v>
      </c>
      <c r="E9" s="143">
        <v>100729.15</v>
      </c>
      <c r="F9" s="143">
        <v>84024.45</v>
      </c>
      <c r="G9" s="134">
        <f t="shared" si="0"/>
        <v>-8759.550000000003</v>
      </c>
      <c r="H9" s="133">
        <f t="shared" si="1"/>
        <v>-16704.699999999997</v>
      </c>
      <c r="I9" s="132"/>
      <c r="J9" s="128"/>
    </row>
    <row r="10" spans="1:10" ht="12.75">
      <c r="A10" s="157"/>
      <c r="B10" s="154" t="s">
        <v>81</v>
      </c>
      <c r="C10" s="143">
        <v>721.425</v>
      </c>
      <c r="D10" s="143">
        <v>663.475</v>
      </c>
      <c r="E10" s="134">
        <v>906.95</v>
      </c>
      <c r="F10" s="143">
        <v>1419.4</v>
      </c>
      <c r="G10" s="134">
        <f t="shared" si="0"/>
        <v>-57.94999999999993</v>
      </c>
      <c r="H10" s="133">
        <f t="shared" si="1"/>
        <v>512.45</v>
      </c>
      <c r="I10" s="132"/>
      <c r="J10" s="128"/>
    </row>
    <row r="11" spans="1:10" ht="12.75">
      <c r="A11" s="159"/>
      <c r="B11" s="154" t="s">
        <v>82</v>
      </c>
      <c r="C11" s="143">
        <v>337.5</v>
      </c>
      <c r="D11" s="143">
        <v>235</v>
      </c>
      <c r="E11" s="134">
        <v>253.075</v>
      </c>
      <c r="F11" s="143">
        <v>1957.325</v>
      </c>
      <c r="G11" s="134">
        <f t="shared" si="0"/>
        <v>-102.5</v>
      </c>
      <c r="H11" s="133">
        <f t="shared" si="1"/>
        <v>1704.25</v>
      </c>
      <c r="I11" s="132"/>
      <c r="J11" s="128"/>
    </row>
    <row r="12" spans="1:10" ht="12.75">
      <c r="A12" s="160"/>
      <c r="B12" s="154" t="s">
        <v>83</v>
      </c>
      <c r="C12" s="143">
        <v>0</v>
      </c>
      <c r="D12" s="143">
        <v>0</v>
      </c>
      <c r="E12" s="143">
        <v>0</v>
      </c>
      <c r="F12" s="143">
        <v>4038</v>
      </c>
      <c r="G12" s="134">
        <f t="shared" si="0"/>
        <v>0</v>
      </c>
      <c r="H12" s="133">
        <f t="shared" si="1"/>
        <v>4038</v>
      </c>
      <c r="I12" s="132"/>
      <c r="J12" s="128"/>
    </row>
    <row r="13" spans="1:10" ht="13.5">
      <c r="A13" s="161">
        <v>2</v>
      </c>
      <c r="B13" s="158" t="s">
        <v>84</v>
      </c>
      <c r="C13" s="138">
        <f>SUM(C14:C18)</f>
        <v>47110.899999999994</v>
      </c>
      <c r="D13" s="138">
        <f>SUM(D14:D18)</f>
        <v>45110.899999999994</v>
      </c>
      <c r="E13" s="138">
        <f>SUM(E14:E18)</f>
        <v>57070</v>
      </c>
      <c r="F13" s="138">
        <f>SUM(F14:F18)</f>
        <v>54070</v>
      </c>
      <c r="G13" s="138">
        <f t="shared" si="0"/>
        <v>-2000</v>
      </c>
      <c r="H13" s="137">
        <f t="shared" si="1"/>
        <v>-3000</v>
      </c>
      <c r="I13" s="129"/>
      <c r="J13" s="128"/>
    </row>
    <row r="14" spans="1:10" ht="12.75">
      <c r="A14" s="157"/>
      <c r="B14" s="154" t="s">
        <v>79</v>
      </c>
      <c r="C14" s="143">
        <v>0</v>
      </c>
      <c r="D14" s="143">
        <v>0</v>
      </c>
      <c r="E14" s="134">
        <v>28.675</v>
      </c>
      <c r="F14" s="143">
        <v>0</v>
      </c>
      <c r="G14" s="134">
        <f t="shared" si="0"/>
        <v>0</v>
      </c>
      <c r="H14" s="133">
        <f t="shared" si="1"/>
        <v>-28.675</v>
      </c>
      <c r="I14" s="132"/>
      <c r="J14" s="128"/>
    </row>
    <row r="15" spans="1:19" ht="12.75">
      <c r="A15" s="159"/>
      <c r="B15" s="154" t="s">
        <v>80</v>
      </c>
      <c r="C15" s="143">
        <v>23006.775</v>
      </c>
      <c r="D15" s="143">
        <v>22061.775</v>
      </c>
      <c r="E15" s="153">
        <v>35633.925</v>
      </c>
      <c r="F15" s="143">
        <v>33968.925</v>
      </c>
      <c r="G15" s="134">
        <f t="shared" si="0"/>
        <v>-945</v>
      </c>
      <c r="H15" s="133">
        <f t="shared" si="1"/>
        <v>-1665</v>
      </c>
      <c r="I15" s="132"/>
      <c r="J15" s="128"/>
      <c r="L15" s="172"/>
      <c r="M15" s="172"/>
      <c r="N15" s="172"/>
      <c r="O15" s="172"/>
      <c r="P15" s="172"/>
      <c r="Q15" s="172"/>
      <c r="R15" s="172"/>
      <c r="S15" s="172"/>
    </row>
    <row r="16" spans="1:10" ht="12.75">
      <c r="A16" s="160"/>
      <c r="B16" s="154" t="s">
        <v>81</v>
      </c>
      <c r="C16" s="153">
        <v>2022.925</v>
      </c>
      <c r="D16" s="143">
        <v>2022.925</v>
      </c>
      <c r="E16" s="143">
        <v>2180.875</v>
      </c>
      <c r="F16" s="143">
        <v>2177.875</v>
      </c>
      <c r="G16" s="134">
        <f t="shared" si="0"/>
        <v>0</v>
      </c>
      <c r="H16" s="133">
        <f t="shared" si="1"/>
        <v>-3</v>
      </c>
      <c r="I16" s="132"/>
      <c r="J16" s="128"/>
    </row>
    <row r="17" spans="1:10" ht="12.75">
      <c r="A17" s="159"/>
      <c r="B17" s="154" t="s">
        <v>82</v>
      </c>
      <c r="C17" s="153">
        <v>2702.475</v>
      </c>
      <c r="D17" s="143">
        <v>2647.475</v>
      </c>
      <c r="E17" s="143">
        <v>2793.875</v>
      </c>
      <c r="F17" s="143">
        <v>2361.875</v>
      </c>
      <c r="G17" s="134">
        <f t="shared" si="0"/>
        <v>-55</v>
      </c>
      <c r="H17" s="133">
        <f t="shared" si="1"/>
        <v>-432</v>
      </c>
      <c r="I17" s="132"/>
      <c r="J17" s="128"/>
    </row>
    <row r="18" spans="1:10" ht="12.75">
      <c r="A18" s="157"/>
      <c r="B18" s="154" t="s">
        <v>83</v>
      </c>
      <c r="C18" s="143">
        <v>19378.725</v>
      </c>
      <c r="D18" s="143">
        <v>18378.725</v>
      </c>
      <c r="E18" s="153">
        <v>16432.649999999998</v>
      </c>
      <c r="F18" s="143">
        <v>15561.325</v>
      </c>
      <c r="G18" s="134">
        <f t="shared" si="0"/>
        <v>-1000</v>
      </c>
      <c r="H18" s="133">
        <f t="shared" si="1"/>
        <v>-871.3249999999971</v>
      </c>
      <c r="I18" s="132"/>
      <c r="J18" s="128"/>
    </row>
    <row r="19" spans="1:10" ht="12.75">
      <c r="A19" s="157">
        <v>3</v>
      </c>
      <c r="B19" s="158" t="s">
        <v>85</v>
      </c>
      <c r="C19" s="138">
        <f>SUM(C20:C24)</f>
        <v>16586.48</v>
      </c>
      <c r="D19" s="138">
        <f>SUM(D20:D24)</f>
        <v>16586.48</v>
      </c>
      <c r="E19" s="138">
        <f>SUM(E20:E24)</f>
        <v>16586.48</v>
      </c>
      <c r="F19" s="138">
        <f>SUM(F20:F24)</f>
        <v>16586.48</v>
      </c>
      <c r="G19" s="138">
        <f t="shared" si="0"/>
        <v>0</v>
      </c>
      <c r="H19" s="137">
        <f t="shared" si="1"/>
        <v>0</v>
      </c>
      <c r="I19" s="129"/>
      <c r="J19" s="128"/>
    </row>
    <row r="20" spans="1:10" ht="12.75">
      <c r="A20" s="159"/>
      <c r="B20" s="154" t="s">
        <v>79</v>
      </c>
      <c r="C20" s="153">
        <v>18.67</v>
      </c>
      <c r="D20" s="143">
        <v>21.37</v>
      </c>
      <c r="E20" s="143">
        <v>21.37</v>
      </c>
      <c r="F20" s="143">
        <v>22.17</v>
      </c>
      <c r="G20" s="134">
        <f t="shared" si="0"/>
        <v>2.6999999999999993</v>
      </c>
      <c r="H20" s="133">
        <f t="shared" si="1"/>
        <v>0.8000000000000007</v>
      </c>
      <c r="I20" s="132"/>
      <c r="J20" s="128"/>
    </row>
    <row r="21" spans="1:10" ht="12.75">
      <c r="A21" s="159"/>
      <c r="B21" s="154" t="s">
        <v>80</v>
      </c>
      <c r="C21" s="153">
        <v>0</v>
      </c>
      <c r="D21" s="143">
        <v>0</v>
      </c>
      <c r="E21" s="143">
        <v>0</v>
      </c>
      <c r="F21" s="143">
        <v>0</v>
      </c>
      <c r="G21" s="134">
        <f t="shared" si="0"/>
        <v>0</v>
      </c>
      <c r="H21" s="133">
        <f t="shared" si="1"/>
        <v>0</v>
      </c>
      <c r="I21" s="132"/>
      <c r="J21" s="128"/>
    </row>
    <row r="22" spans="1:10" ht="12.75">
      <c r="A22" s="159"/>
      <c r="B22" s="154" t="s">
        <v>81</v>
      </c>
      <c r="C22" s="143">
        <v>0</v>
      </c>
      <c r="D22" s="143">
        <v>0</v>
      </c>
      <c r="E22" s="153">
        <v>0</v>
      </c>
      <c r="F22" s="143">
        <v>0</v>
      </c>
      <c r="G22" s="134">
        <f t="shared" si="0"/>
        <v>0</v>
      </c>
      <c r="H22" s="133">
        <f t="shared" si="1"/>
        <v>0</v>
      </c>
      <c r="I22" s="132"/>
      <c r="J22" s="128"/>
    </row>
    <row r="23" spans="1:10" ht="12.75">
      <c r="A23" s="160"/>
      <c r="B23" s="154" t="s">
        <v>82</v>
      </c>
      <c r="C23" s="143">
        <v>0</v>
      </c>
      <c r="D23" s="143">
        <v>0</v>
      </c>
      <c r="E23" s="143">
        <v>0</v>
      </c>
      <c r="F23" s="143">
        <v>0</v>
      </c>
      <c r="G23" s="134">
        <f t="shared" si="0"/>
        <v>0</v>
      </c>
      <c r="H23" s="133">
        <f t="shared" si="1"/>
        <v>0</v>
      </c>
      <c r="I23" s="132"/>
      <c r="J23" s="128"/>
    </row>
    <row r="24" spans="1:10" ht="12.75">
      <c r="A24" s="159"/>
      <c r="B24" s="154" t="s">
        <v>83</v>
      </c>
      <c r="C24" s="143">
        <v>16567.81</v>
      </c>
      <c r="D24" s="143">
        <v>16565.11</v>
      </c>
      <c r="E24" s="143">
        <v>16565.11</v>
      </c>
      <c r="F24" s="143">
        <v>16564.31</v>
      </c>
      <c r="G24" s="134">
        <f t="shared" si="0"/>
        <v>-2.7000000000007276</v>
      </c>
      <c r="H24" s="133">
        <f t="shared" si="1"/>
        <v>-0.7999999999992724</v>
      </c>
      <c r="I24" s="132"/>
      <c r="J24" s="128"/>
    </row>
    <row r="25" spans="1:10" ht="12.75">
      <c r="A25" s="157">
        <v>4</v>
      </c>
      <c r="B25" s="158" t="s">
        <v>86</v>
      </c>
      <c r="C25" s="138">
        <f>SUM(C26:C30)</f>
        <v>1516.7459999999999</v>
      </c>
      <c r="D25" s="138">
        <f>SUM(D26:D30)</f>
        <v>716.746</v>
      </c>
      <c r="E25" s="138">
        <f>SUM(E26:E30)</f>
        <v>3056.166</v>
      </c>
      <c r="F25" s="138">
        <f>SUM(F26:F30)</f>
        <v>3056.176</v>
      </c>
      <c r="G25" s="138">
        <f t="shared" si="0"/>
        <v>-799.9999999999999</v>
      </c>
      <c r="H25" s="137">
        <f t="shared" si="1"/>
        <v>0.009999999999763531</v>
      </c>
      <c r="I25" s="129"/>
      <c r="J25" s="128"/>
    </row>
    <row r="26" spans="1:10" ht="12.75">
      <c r="A26" s="157"/>
      <c r="B26" s="154" t="s">
        <v>87</v>
      </c>
      <c r="C26" s="134">
        <v>1265.358</v>
      </c>
      <c r="D26" s="143">
        <v>507.597</v>
      </c>
      <c r="E26" s="143">
        <v>507.597</v>
      </c>
      <c r="F26" s="143">
        <v>509.107</v>
      </c>
      <c r="G26" s="134">
        <f t="shared" si="0"/>
        <v>-757.761</v>
      </c>
      <c r="H26" s="133">
        <f t="shared" si="1"/>
        <v>1.5100000000000477</v>
      </c>
      <c r="I26" s="132"/>
      <c r="J26" s="128"/>
    </row>
    <row r="27" spans="1:10" ht="12.75">
      <c r="A27" s="157"/>
      <c r="B27" s="154" t="s">
        <v>80</v>
      </c>
      <c r="C27" s="156">
        <v>0</v>
      </c>
      <c r="D27" s="143">
        <v>0</v>
      </c>
      <c r="E27" s="134">
        <v>0</v>
      </c>
      <c r="F27" s="143">
        <v>0</v>
      </c>
      <c r="G27" s="134">
        <f t="shared" si="0"/>
        <v>0</v>
      </c>
      <c r="H27" s="133">
        <f t="shared" si="1"/>
        <v>0</v>
      </c>
      <c r="I27" s="132"/>
      <c r="J27" s="128"/>
    </row>
    <row r="28" spans="1:10" ht="12.75">
      <c r="A28" s="155"/>
      <c r="B28" s="154" t="s">
        <v>81</v>
      </c>
      <c r="C28" s="153">
        <v>0</v>
      </c>
      <c r="D28" s="143">
        <v>0</v>
      </c>
      <c r="E28" s="134">
        <v>0</v>
      </c>
      <c r="F28" s="143">
        <v>0</v>
      </c>
      <c r="G28" s="134">
        <f t="shared" si="0"/>
        <v>0</v>
      </c>
      <c r="H28" s="133">
        <f t="shared" si="1"/>
        <v>0</v>
      </c>
      <c r="I28" s="132"/>
      <c r="J28" s="128"/>
    </row>
    <row r="29" spans="1:10" ht="12.75">
      <c r="A29" s="145"/>
      <c r="B29" s="154" t="s">
        <v>82</v>
      </c>
      <c r="C29" s="143">
        <v>6.349</v>
      </c>
      <c r="D29" s="143">
        <v>0</v>
      </c>
      <c r="E29" s="153">
        <v>0</v>
      </c>
      <c r="F29" s="143">
        <v>0</v>
      </c>
      <c r="G29" s="134">
        <f t="shared" si="0"/>
        <v>-6.349</v>
      </c>
      <c r="H29" s="133">
        <f t="shared" si="1"/>
        <v>0</v>
      </c>
      <c r="I29" s="132"/>
      <c r="J29" s="128"/>
    </row>
    <row r="30" spans="1:10" ht="12.75">
      <c r="A30" s="155"/>
      <c r="B30" s="154" t="s">
        <v>83</v>
      </c>
      <c r="C30" s="143">
        <v>245.039</v>
      </c>
      <c r="D30" s="143">
        <v>209.149</v>
      </c>
      <c r="E30" s="153">
        <v>2548.569</v>
      </c>
      <c r="F30" s="143">
        <v>2547.069</v>
      </c>
      <c r="G30" s="134">
        <f t="shared" si="0"/>
        <v>-35.889999999999986</v>
      </c>
      <c r="H30" s="133">
        <f t="shared" si="1"/>
        <v>-1.5</v>
      </c>
      <c r="I30" s="132"/>
      <c r="J30" s="128"/>
    </row>
    <row r="31" spans="1:10" ht="13.5">
      <c r="A31" s="152">
        <v>5</v>
      </c>
      <c r="B31" s="151" t="s">
        <v>88</v>
      </c>
      <c r="C31" s="150">
        <f>SUM(C32:C33)</f>
        <v>135.31</v>
      </c>
      <c r="D31" s="150">
        <f>SUM(D32:D33)</f>
        <v>135.31</v>
      </c>
      <c r="E31" s="150">
        <f>SUM(E32:E33)</f>
        <v>215.02499999999998</v>
      </c>
      <c r="F31" s="150">
        <f>SUM(F32:F33)</f>
        <v>215.025</v>
      </c>
      <c r="G31" s="138">
        <f t="shared" si="0"/>
        <v>0</v>
      </c>
      <c r="H31" s="137">
        <f t="shared" si="1"/>
        <v>0</v>
      </c>
      <c r="I31" s="129"/>
      <c r="J31" s="128"/>
    </row>
    <row r="32" spans="1:10" ht="12.75">
      <c r="A32" s="145"/>
      <c r="B32" s="144" t="s">
        <v>89</v>
      </c>
      <c r="C32" s="149">
        <v>0.04</v>
      </c>
      <c r="D32" s="143">
        <v>0.05</v>
      </c>
      <c r="E32" s="149">
        <v>0.015</v>
      </c>
      <c r="F32" s="141">
        <v>0.025</v>
      </c>
      <c r="G32" s="148">
        <f t="shared" si="0"/>
        <v>0.010000000000000002</v>
      </c>
      <c r="H32" s="147">
        <f t="shared" si="1"/>
        <v>0.010000000000000002</v>
      </c>
      <c r="I32" s="146"/>
      <c r="J32" s="128"/>
    </row>
    <row r="33" spans="1:10" ht="12.75">
      <c r="A33" s="145"/>
      <c r="B33" s="144" t="s">
        <v>90</v>
      </c>
      <c r="C33" s="142">
        <v>135.27</v>
      </c>
      <c r="D33" s="143">
        <v>135.26</v>
      </c>
      <c r="E33" s="142">
        <v>215.01</v>
      </c>
      <c r="F33" s="141">
        <v>215</v>
      </c>
      <c r="G33" s="134">
        <f t="shared" si="0"/>
        <v>-0.010000000000019327</v>
      </c>
      <c r="H33" s="133">
        <f t="shared" si="1"/>
        <v>-0.009999999999990905</v>
      </c>
      <c r="I33" s="132"/>
      <c r="J33" s="128"/>
    </row>
    <row r="34" spans="1:10" ht="12.75">
      <c r="A34" s="140">
        <v>6</v>
      </c>
      <c r="B34" s="139" t="s">
        <v>91</v>
      </c>
      <c r="C34" s="138">
        <f>SUM(C35:C39)</f>
        <v>201817.543</v>
      </c>
      <c r="D34" s="138">
        <f>SUM(D35:D39)</f>
        <v>189517.543</v>
      </c>
      <c r="E34" s="138">
        <f>SUM(E35:E39)</f>
        <v>196785.77800000005</v>
      </c>
      <c r="F34" s="138">
        <f>SUM(F35:F39)</f>
        <v>181186.788</v>
      </c>
      <c r="G34" s="138">
        <f t="shared" si="0"/>
        <v>-12300</v>
      </c>
      <c r="H34" s="137">
        <f t="shared" si="1"/>
        <v>-15598.990000000049</v>
      </c>
      <c r="I34" s="129"/>
      <c r="J34" s="128"/>
    </row>
    <row r="35" spans="1:10" ht="12.75">
      <c r="A35" s="136"/>
      <c r="B35" s="135" t="s">
        <v>79</v>
      </c>
      <c r="C35" s="134">
        <f>C8+C14+C20+C26+C32</f>
        <v>23333</v>
      </c>
      <c r="D35" s="134">
        <f>D8+D14+D20+D26+D32</f>
        <v>21997.949</v>
      </c>
      <c r="E35" s="134">
        <f>E8+E14+E20+E26+E32</f>
        <v>18526.589</v>
      </c>
      <c r="F35" s="134">
        <f>F8+F14+F20+F26+F32</f>
        <v>16351.234</v>
      </c>
      <c r="G35" s="134">
        <f t="shared" si="0"/>
        <v>-1335.0509999999995</v>
      </c>
      <c r="H35" s="133">
        <f t="shared" si="1"/>
        <v>-2175.3549999999996</v>
      </c>
      <c r="I35" s="132"/>
      <c r="J35" s="128"/>
    </row>
    <row r="36" spans="1:10" ht="12.75">
      <c r="A36" s="136"/>
      <c r="B36" s="135" t="s">
        <v>80</v>
      </c>
      <c r="C36" s="134">
        <f aca="true" t="shared" si="2" ref="C36:F38">C9+C15+C21+C27</f>
        <v>136367.025</v>
      </c>
      <c r="D36" s="134">
        <f t="shared" si="2"/>
        <v>126662.475</v>
      </c>
      <c r="E36" s="134">
        <f t="shared" si="2"/>
        <v>136363.075</v>
      </c>
      <c r="F36" s="134">
        <f t="shared" si="2"/>
        <v>117993.375</v>
      </c>
      <c r="G36" s="134">
        <f t="shared" si="0"/>
        <v>-9704.549999999988</v>
      </c>
      <c r="H36" s="133">
        <f t="shared" si="1"/>
        <v>-18369.70000000001</v>
      </c>
      <c r="I36" s="132"/>
      <c r="J36" s="128"/>
    </row>
    <row r="37" spans="1:10" ht="12.75">
      <c r="A37" s="136"/>
      <c r="B37" s="135" t="s">
        <v>81</v>
      </c>
      <c r="C37" s="134">
        <f t="shared" si="2"/>
        <v>2744.35</v>
      </c>
      <c r="D37" s="134">
        <f t="shared" si="2"/>
        <v>2686.4</v>
      </c>
      <c r="E37" s="134">
        <f t="shared" si="2"/>
        <v>3087.825</v>
      </c>
      <c r="F37" s="134">
        <f t="shared" si="2"/>
        <v>3597.275</v>
      </c>
      <c r="G37" s="134">
        <f t="shared" si="0"/>
        <v>-57.94999999999982</v>
      </c>
      <c r="H37" s="133">
        <f t="shared" si="1"/>
        <v>509.4500000000003</v>
      </c>
      <c r="I37" s="132"/>
      <c r="J37" s="128"/>
    </row>
    <row r="38" spans="1:10" ht="12.75">
      <c r="A38" s="136"/>
      <c r="B38" s="135" t="s">
        <v>82</v>
      </c>
      <c r="C38" s="134">
        <f t="shared" si="2"/>
        <v>3046.324</v>
      </c>
      <c r="D38" s="134">
        <f t="shared" si="2"/>
        <v>2882.475</v>
      </c>
      <c r="E38" s="134">
        <f t="shared" si="2"/>
        <v>3046.95</v>
      </c>
      <c r="F38" s="134">
        <f t="shared" si="2"/>
        <v>4319.2</v>
      </c>
      <c r="G38" s="134">
        <f t="shared" si="0"/>
        <v>-163.84900000000016</v>
      </c>
      <c r="H38" s="133">
        <f t="shared" si="1"/>
        <v>1272.25</v>
      </c>
      <c r="I38" s="132"/>
      <c r="J38" s="128"/>
    </row>
    <row r="39" spans="1:10" ht="12.75">
      <c r="A39" s="136"/>
      <c r="B39" s="135" t="s">
        <v>83</v>
      </c>
      <c r="C39" s="134">
        <f>C12+C18+C24+C30+C33</f>
        <v>36326.844</v>
      </c>
      <c r="D39" s="134">
        <f>D12+D18+D24+D30+D33</f>
        <v>35288.244</v>
      </c>
      <c r="E39" s="134">
        <f>E12+E18+E24+E30+E33</f>
        <v>35761.339</v>
      </c>
      <c r="F39" s="134">
        <f>F12+F18+F24+F30+F33</f>
        <v>38925.704000000005</v>
      </c>
      <c r="G39" s="134">
        <f t="shared" si="0"/>
        <v>-1038.5999999999985</v>
      </c>
      <c r="H39" s="133">
        <f t="shared" si="1"/>
        <v>3164.3650000000052</v>
      </c>
      <c r="I39" s="132"/>
      <c r="J39" s="128"/>
    </row>
    <row r="40" spans="1:10" ht="13.5" thickBot="1">
      <c r="A40" s="131">
        <v>7</v>
      </c>
      <c r="B40" s="130" t="s">
        <v>92</v>
      </c>
      <c r="C40" s="176">
        <v>-23500.8</v>
      </c>
      <c r="D40" s="177">
        <v>-95656.6</v>
      </c>
      <c r="E40" s="176">
        <v>-33813.1</v>
      </c>
      <c r="F40" s="177">
        <v>-81894.8</v>
      </c>
      <c r="G40" s="176">
        <f t="shared" si="0"/>
        <v>-72155.8</v>
      </c>
      <c r="H40" s="178">
        <f t="shared" si="1"/>
        <v>-48081.700000000004</v>
      </c>
      <c r="I40" s="129"/>
      <c r="J40" s="128"/>
    </row>
    <row r="41" ht="13.5" thickTop="1"/>
    <row r="42" ht="12.75">
      <c r="J42" s="123"/>
    </row>
    <row r="43" spans="3:10" ht="12.75">
      <c r="C43" s="127"/>
      <c r="D43" s="127"/>
      <c r="E43" s="127"/>
      <c r="F43" s="127"/>
      <c r="G43" s="127"/>
      <c r="H43" s="127"/>
      <c r="I43" s="126"/>
      <c r="J43" s="123"/>
    </row>
    <row r="46" spans="4:6" ht="12.75">
      <c r="D46" s="174"/>
      <c r="E46" s="174"/>
      <c r="F46" s="175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341" bestFit="1" customWidth="1"/>
    <col min="2" max="2" width="10.57421875" style="341" bestFit="1" customWidth="1"/>
    <col min="3" max="3" width="11.421875" style="341" bestFit="1" customWidth="1"/>
    <col min="4" max="5" width="10.7109375" style="341" bestFit="1" customWidth="1"/>
    <col min="6" max="6" width="9.28125" style="341" bestFit="1" customWidth="1"/>
    <col min="7" max="7" width="2.421875" style="341" bestFit="1" customWidth="1"/>
    <col min="8" max="8" width="7.7109375" style="341" bestFit="1" customWidth="1"/>
    <col min="9" max="9" width="10.7109375" style="341" customWidth="1"/>
    <col min="10" max="10" width="2.140625" style="341" customWidth="1"/>
    <col min="11" max="11" width="7.7109375" style="341" bestFit="1" customWidth="1"/>
    <col min="12" max="16384" width="11.00390625" style="274" customWidth="1"/>
  </cols>
  <sheetData>
    <row r="1" spans="1:11" ht="24.75" customHeight="1">
      <c r="A1" s="1859" t="s">
        <v>143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</row>
    <row r="2" spans="1:11" ht="16.5" customHeight="1">
      <c r="A2" s="1860" t="s">
        <v>29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</row>
    <row r="3" spans="1:11" ht="16.5" customHeight="1" thickBot="1">
      <c r="A3" s="275" t="s">
        <v>35</v>
      </c>
      <c r="B3" s="275"/>
      <c r="C3" s="275"/>
      <c r="D3" s="275"/>
      <c r="E3" s="276"/>
      <c r="F3" s="275"/>
      <c r="G3" s="275"/>
      <c r="H3" s="275"/>
      <c r="I3" s="1861" t="s">
        <v>96</v>
      </c>
      <c r="J3" s="1861"/>
      <c r="K3" s="1861"/>
    </row>
    <row r="4" spans="1:11" ht="16.5" customHeight="1" thickTop="1">
      <c r="A4" s="277"/>
      <c r="B4" s="545">
        <v>2014</v>
      </c>
      <c r="C4" s="278">
        <v>2015</v>
      </c>
      <c r="D4" s="278">
        <v>2015</v>
      </c>
      <c r="E4" s="279">
        <v>2016</v>
      </c>
      <c r="F4" s="1862" t="s">
        <v>629</v>
      </c>
      <c r="G4" s="1862"/>
      <c r="H4" s="1862"/>
      <c r="I4" s="1862"/>
      <c r="J4" s="1862"/>
      <c r="K4" s="1863"/>
    </row>
    <row r="5" spans="1:11" ht="12.75">
      <c r="A5" s="280" t="s">
        <v>277</v>
      </c>
      <c r="B5" s="281" t="s">
        <v>278</v>
      </c>
      <c r="C5" s="281" t="s">
        <v>588</v>
      </c>
      <c r="D5" s="281" t="s">
        <v>279</v>
      </c>
      <c r="E5" s="282" t="s">
        <v>630</v>
      </c>
      <c r="F5" s="1864" t="s">
        <v>55</v>
      </c>
      <c r="G5" s="1865"/>
      <c r="H5" s="1866"/>
      <c r="I5" s="1865" t="s">
        <v>56</v>
      </c>
      <c r="J5" s="1865"/>
      <c r="K5" s="1867"/>
    </row>
    <row r="6" spans="1:11" ht="12.75">
      <c r="A6" s="283" t="s">
        <v>35</v>
      </c>
      <c r="B6" s="284"/>
      <c r="C6" s="285"/>
      <c r="D6" s="285"/>
      <c r="E6" s="286"/>
      <c r="F6" s="285" t="s">
        <v>98</v>
      </c>
      <c r="G6" s="287" t="s">
        <v>35</v>
      </c>
      <c r="H6" s="288" t="s">
        <v>280</v>
      </c>
      <c r="I6" s="285" t="s">
        <v>98</v>
      </c>
      <c r="J6" s="287" t="s">
        <v>35</v>
      </c>
      <c r="K6" s="289" t="s">
        <v>280</v>
      </c>
    </row>
    <row r="7" spans="1:11" ht="16.5" customHeight="1">
      <c r="A7" s="290" t="s">
        <v>281</v>
      </c>
      <c r="B7" s="291">
        <v>599219.7117261993</v>
      </c>
      <c r="C7" s="291">
        <v>633282.183294047</v>
      </c>
      <c r="D7" s="291">
        <v>747287.4137133706</v>
      </c>
      <c r="E7" s="292">
        <v>902750.8189572064</v>
      </c>
      <c r="F7" s="293">
        <v>34262.452933417764</v>
      </c>
      <c r="G7" s="294" t="s">
        <v>282</v>
      </c>
      <c r="H7" s="292">
        <v>5.717844767608924</v>
      </c>
      <c r="I7" s="291">
        <v>139749.54627796338</v>
      </c>
      <c r="J7" s="295" t="s">
        <v>283</v>
      </c>
      <c r="K7" s="296">
        <v>18.70090994621859</v>
      </c>
    </row>
    <row r="8" spans="1:11" ht="16.5" customHeight="1">
      <c r="A8" s="297" t="s">
        <v>284</v>
      </c>
      <c r="B8" s="298">
        <v>686759.0177883125</v>
      </c>
      <c r="C8" s="298">
        <v>728134.2195137481</v>
      </c>
      <c r="D8" s="298">
        <v>847679.0045905733</v>
      </c>
      <c r="E8" s="299">
        <v>1014512.944503476</v>
      </c>
      <c r="F8" s="300">
        <v>41375.20172543556</v>
      </c>
      <c r="G8" s="301"/>
      <c r="H8" s="299">
        <v>6.0247045402742865</v>
      </c>
      <c r="I8" s="298">
        <v>166833.93991290277</v>
      </c>
      <c r="J8" s="299"/>
      <c r="K8" s="302">
        <v>19.681263663417393</v>
      </c>
    </row>
    <row r="9" spans="1:11" ht="16.5" customHeight="1">
      <c r="A9" s="297" t="s">
        <v>285</v>
      </c>
      <c r="B9" s="298">
        <v>87539.30606211328</v>
      </c>
      <c r="C9" s="298">
        <v>94852.03621970104</v>
      </c>
      <c r="D9" s="298">
        <v>100391.5908772026</v>
      </c>
      <c r="E9" s="299">
        <v>111762.12554626956</v>
      </c>
      <c r="F9" s="300">
        <v>7312.730157587765</v>
      </c>
      <c r="G9" s="301"/>
      <c r="H9" s="299">
        <v>8.353653331909024</v>
      </c>
      <c r="I9" s="298">
        <v>11370.534669066954</v>
      </c>
      <c r="J9" s="299"/>
      <c r="K9" s="302">
        <v>11.326182372162236</v>
      </c>
    </row>
    <row r="10" spans="1:11" ht="16.5" customHeight="1">
      <c r="A10" s="303" t="s">
        <v>286</v>
      </c>
      <c r="B10" s="298">
        <v>80052.68665923328</v>
      </c>
      <c r="C10" s="298">
        <v>88309.49683384104</v>
      </c>
      <c r="D10" s="298">
        <v>94395.6224746026</v>
      </c>
      <c r="E10" s="299">
        <v>106387.47042915956</v>
      </c>
      <c r="F10" s="300">
        <v>8256.81017460776</v>
      </c>
      <c r="G10" s="301"/>
      <c r="H10" s="299">
        <v>10.314219945865387</v>
      </c>
      <c r="I10" s="298">
        <v>11991.847954556957</v>
      </c>
      <c r="J10" s="299"/>
      <c r="K10" s="302">
        <v>12.703817868019671</v>
      </c>
    </row>
    <row r="11" spans="1:11" s="304" customFormat="1" ht="16.5" customHeight="1">
      <c r="A11" s="303" t="s">
        <v>287</v>
      </c>
      <c r="B11" s="298">
        <v>7486.619402879999</v>
      </c>
      <c r="C11" s="298">
        <v>6542.53938586</v>
      </c>
      <c r="D11" s="298">
        <v>5995.9684025999995</v>
      </c>
      <c r="E11" s="299">
        <v>5374.65511711</v>
      </c>
      <c r="F11" s="300">
        <v>-944.0800170199991</v>
      </c>
      <c r="G11" s="301"/>
      <c r="H11" s="299">
        <v>-12.610231216733478</v>
      </c>
      <c r="I11" s="298">
        <v>-621.3132854899995</v>
      </c>
      <c r="J11" s="299"/>
      <c r="K11" s="302">
        <v>-10.36218411725757</v>
      </c>
    </row>
    <row r="12" spans="1:11" ht="16.5" customHeight="1">
      <c r="A12" s="290" t="s">
        <v>288</v>
      </c>
      <c r="B12" s="291">
        <v>966747.4467863806</v>
      </c>
      <c r="C12" s="291">
        <v>1024121.5491726564</v>
      </c>
      <c r="D12" s="291">
        <v>1130514.1191695295</v>
      </c>
      <c r="E12" s="292">
        <v>1144820.0144183955</v>
      </c>
      <c r="F12" s="293">
        <v>57174.121020705774</v>
      </c>
      <c r="G12" s="294" t="s">
        <v>282</v>
      </c>
      <c r="H12" s="292">
        <v>5.914070030467779</v>
      </c>
      <c r="I12" s="291">
        <v>30019.75421473844</v>
      </c>
      <c r="J12" s="305" t="s">
        <v>283</v>
      </c>
      <c r="K12" s="296">
        <v>2.655407279370453</v>
      </c>
    </row>
    <row r="13" spans="1:11" ht="16.5" customHeight="1">
      <c r="A13" s="297" t="s">
        <v>289</v>
      </c>
      <c r="B13" s="298">
        <v>1314304.964722467</v>
      </c>
      <c r="C13" s="298">
        <v>1365057.792356293</v>
      </c>
      <c r="D13" s="298">
        <v>1527345.6162738341</v>
      </c>
      <c r="E13" s="299">
        <v>1544110.3174265623</v>
      </c>
      <c r="F13" s="300">
        <v>50752.82763382606</v>
      </c>
      <c r="G13" s="301"/>
      <c r="H13" s="299">
        <v>3.8615716288147173</v>
      </c>
      <c r="I13" s="306">
        <v>16764.701152728172</v>
      </c>
      <c r="J13" s="307"/>
      <c r="K13" s="308">
        <v>1.0976363813206813</v>
      </c>
    </row>
    <row r="14" spans="1:11" ht="16.5" customHeight="1">
      <c r="A14" s="297" t="s">
        <v>290</v>
      </c>
      <c r="B14" s="298">
        <v>141989.49496771995</v>
      </c>
      <c r="C14" s="298">
        <v>58572.708193520244</v>
      </c>
      <c r="D14" s="298">
        <v>127211.42502261003</v>
      </c>
      <c r="E14" s="299">
        <v>60366.311769609936</v>
      </c>
      <c r="F14" s="300">
        <v>-83416.7867741997</v>
      </c>
      <c r="G14" s="301"/>
      <c r="H14" s="299">
        <v>-58.74856220396006</v>
      </c>
      <c r="I14" s="298">
        <v>-66845.11325300009</v>
      </c>
      <c r="J14" s="299"/>
      <c r="K14" s="302">
        <v>-52.546469973997475</v>
      </c>
    </row>
    <row r="15" spans="1:11" ht="16.5" customHeight="1">
      <c r="A15" s="303" t="s">
        <v>291</v>
      </c>
      <c r="B15" s="298">
        <v>165490.34271409997</v>
      </c>
      <c r="C15" s="298">
        <v>154229.29947425</v>
      </c>
      <c r="D15" s="298">
        <v>161024.52447424998</v>
      </c>
      <c r="E15" s="299">
        <v>142261.07947429</v>
      </c>
      <c r="F15" s="300">
        <v>-11261.043239849969</v>
      </c>
      <c r="G15" s="301"/>
      <c r="H15" s="299">
        <v>-6.804652800377889</v>
      </c>
      <c r="I15" s="298">
        <v>-18763.44499995999</v>
      </c>
      <c r="J15" s="299"/>
      <c r="K15" s="302">
        <v>-11.652538680814747</v>
      </c>
    </row>
    <row r="16" spans="1:11" ht="16.5" customHeight="1">
      <c r="A16" s="303" t="s">
        <v>292</v>
      </c>
      <c r="B16" s="298">
        <v>23500.847746380023</v>
      </c>
      <c r="C16" s="298">
        <v>95656.59128072976</v>
      </c>
      <c r="D16" s="298">
        <v>33813.099451639944</v>
      </c>
      <c r="E16" s="299">
        <v>81894.76770468005</v>
      </c>
      <c r="F16" s="300">
        <v>72155.74353434973</v>
      </c>
      <c r="G16" s="301"/>
      <c r="H16" s="299">
        <v>307.0346411033803</v>
      </c>
      <c r="I16" s="298">
        <v>48081.66825304011</v>
      </c>
      <c r="J16" s="299"/>
      <c r="K16" s="302">
        <v>142.1983463000998</v>
      </c>
    </row>
    <row r="17" spans="1:11" ht="16.5" customHeight="1">
      <c r="A17" s="297" t="s">
        <v>293</v>
      </c>
      <c r="B17" s="298">
        <v>10417.33065354</v>
      </c>
      <c r="C17" s="298">
        <v>10693.103479700003</v>
      </c>
      <c r="D17" s="298">
        <v>10100.7670851545</v>
      </c>
      <c r="E17" s="299">
        <v>9401.731269260003</v>
      </c>
      <c r="F17" s="300">
        <v>275.7728261600023</v>
      </c>
      <c r="G17" s="301"/>
      <c r="H17" s="299">
        <v>2.647250388143239</v>
      </c>
      <c r="I17" s="298">
        <v>-699.0358158944982</v>
      </c>
      <c r="J17" s="299"/>
      <c r="K17" s="302">
        <v>-6.920621077600125</v>
      </c>
    </row>
    <row r="18" spans="1:11" ht="16.5" customHeight="1">
      <c r="A18" s="303" t="s">
        <v>294</v>
      </c>
      <c r="B18" s="298">
        <v>11073.529709095701</v>
      </c>
      <c r="C18" s="298">
        <v>13072.229614016705</v>
      </c>
      <c r="D18" s="298">
        <v>16088.55381306152</v>
      </c>
      <c r="E18" s="299">
        <v>18984.10062088947</v>
      </c>
      <c r="F18" s="300">
        <v>1998.6999049210044</v>
      </c>
      <c r="G18" s="301"/>
      <c r="H18" s="299">
        <v>18.04934792633725</v>
      </c>
      <c r="I18" s="298">
        <v>2895.546807827948</v>
      </c>
      <c r="J18" s="299"/>
      <c r="K18" s="302">
        <v>17.997558024619924</v>
      </c>
    </row>
    <row r="19" spans="1:11" ht="16.5" customHeight="1">
      <c r="A19" s="303" t="s">
        <v>295</v>
      </c>
      <c r="B19" s="298">
        <v>1487.62224685</v>
      </c>
      <c r="C19" s="298">
        <v>1443.5296643299998</v>
      </c>
      <c r="D19" s="298">
        <v>3260.6839702900006</v>
      </c>
      <c r="E19" s="299">
        <v>3413.9646599000007</v>
      </c>
      <c r="F19" s="300">
        <v>-44.09258252000018</v>
      </c>
      <c r="G19" s="301"/>
      <c r="H19" s="299">
        <v>-2.9639636415336645</v>
      </c>
      <c r="I19" s="298">
        <v>153.28068961000008</v>
      </c>
      <c r="J19" s="299"/>
      <c r="K19" s="302">
        <v>4.700875368684304</v>
      </c>
    </row>
    <row r="20" spans="1:11" ht="16.5" customHeight="1">
      <c r="A20" s="303" t="s">
        <v>296</v>
      </c>
      <c r="B20" s="298">
        <v>9585.907462245701</v>
      </c>
      <c r="C20" s="298">
        <v>11628.699949686707</v>
      </c>
      <c r="D20" s="298">
        <v>12827.869842771519</v>
      </c>
      <c r="E20" s="299">
        <v>15570.13596098947</v>
      </c>
      <c r="F20" s="300">
        <v>2042.7924874410055</v>
      </c>
      <c r="G20" s="301"/>
      <c r="H20" s="299">
        <v>21.310371453997305</v>
      </c>
      <c r="I20" s="298">
        <v>2742.266118217951</v>
      </c>
      <c r="J20" s="299"/>
      <c r="K20" s="302">
        <v>21.377408344716038</v>
      </c>
    </row>
    <row r="21" spans="1:11" ht="16.5" customHeight="1">
      <c r="A21" s="297" t="s">
        <v>297</v>
      </c>
      <c r="B21" s="298">
        <v>1150824.6093921112</v>
      </c>
      <c r="C21" s="298">
        <v>1282719.751069056</v>
      </c>
      <c r="D21" s="298">
        <v>1373944.8703530082</v>
      </c>
      <c r="E21" s="299">
        <v>1455358.173766803</v>
      </c>
      <c r="F21" s="300">
        <v>131895.1416769449</v>
      </c>
      <c r="G21" s="309"/>
      <c r="H21" s="299">
        <v>11.460924679618607</v>
      </c>
      <c r="I21" s="298">
        <v>81413.30341379484</v>
      </c>
      <c r="J21" s="310"/>
      <c r="K21" s="302">
        <v>5.925514565433567</v>
      </c>
    </row>
    <row r="22" spans="1:11" ht="16.5" customHeight="1">
      <c r="A22" s="297" t="s">
        <v>298</v>
      </c>
      <c r="B22" s="298">
        <v>347557.5179360863</v>
      </c>
      <c r="C22" s="298">
        <v>340936.2431836366</v>
      </c>
      <c r="D22" s="298">
        <v>396831.49710430467</v>
      </c>
      <c r="E22" s="298">
        <v>399290.3030081669</v>
      </c>
      <c r="F22" s="300">
        <v>-6421.29338687971</v>
      </c>
      <c r="G22" s="311" t="s">
        <v>282</v>
      </c>
      <c r="H22" s="299">
        <v>-1.8475484072424948</v>
      </c>
      <c r="I22" s="298">
        <v>-13255.053062010269</v>
      </c>
      <c r="J22" s="312" t="s">
        <v>283</v>
      </c>
      <c r="K22" s="302">
        <v>-3.340222023385977</v>
      </c>
    </row>
    <row r="23" spans="1:11" ht="16.5" customHeight="1">
      <c r="A23" s="290" t="s">
        <v>299</v>
      </c>
      <c r="B23" s="291">
        <v>1565967.1585125797</v>
      </c>
      <c r="C23" s="291">
        <v>1657403.7324667033</v>
      </c>
      <c r="D23" s="291">
        <v>1877801.5328829</v>
      </c>
      <c r="E23" s="292">
        <v>2047570.833375602</v>
      </c>
      <c r="F23" s="293">
        <v>91436.57395412354</v>
      </c>
      <c r="G23" s="313"/>
      <c r="H23" s="292">
        <v>5.838984135591565</v>
      </c>
      <c r="I23" s="291">
        <v>169769.30049270205</v>
      </c>
      <c r="J23" s="292"/>
      <c r="K23" s="296">
        <v>9.040854292629279</v>
      </c>
    </row>
    <row r="24" spans="1:11" ht="16.5" customHeight="1">
      <c r="A24" s="297" t="s">
        <v>300</v>
      </c>
      <c r="B24" s="298">
        <v>1130173.7065940998</v>
      </c>
      <c r="C24" s="298">
        <v>1189308.5062286332</v>
      </c>
      <c r="D24" s="298">
        <v>1376048.568764397</v>
      </c>
      <c r="E24" s="299">
        <v>1533567.7325115462</v>
      </c>
      <c r="F24" s="300">
        <v>59134.79963453347</v>
      </c>
      <c r="G24" s="301"/>
      <c r="H24" s="299">
        <v>5.2323637764271265</v>
      </c>
      <c r="I24" s="298">
        <v>157519.1637471493</v>
      </c>
      <c r="J24" s="299"/>
      <c r="K24" s="314">
        <v>11.447209591489301</v>
      </c>
    </row>
    <row r="25" spans="1:11" ht="16.5" customHeight="1">
      <c r="A25" s="297" t="s">
        <v>301</v>
      </c>
      <c r="B25" s="298">
        <v>354830.0274856184</v>
      </c>
      <c r="C25" s="298">
        <v>360683.1706308958</v>
      </c>
      <c r="D25" s="298">
        <v>424744.6343087903</v>
      </c>
      <c r="E25" s="299">
        <v>497416.786452298</v>
      </c>
      <c r="F25" s="300">
        <v>5853.143145277398</v>
      </c>
      <c r="G25" s="301"/>
      <c r="H25" s="299">
        <v>1.649562520611261</v>
      </c>
      <c r="I25" s="298">
        <v>72672.15214350767</v>
      </c>
      <c r="J25" s="299"/>
      <c r="K25" s="314">
        <v>17.109610404324695</v>
      </c>
    </row>
    <row r="26" spans="1:11" ht="16.5" customHeight="1">
      <c r="A26" s="303" t="s">
        <v>302</v>
      </c>
      <c r="B26" s="298">
        <v>227537.39173336106</v>
      </c>
      <c r="C26" s="298">
        <v>245971.06433704105</v>
      </c>
      <c r="D26" s="298">
        <v>270080.36128978006</v>
      </c>
      <c r="E26" s="299">
        <v>308108.881649718</v>
      </c>
      <c r="F26" s="300">
        <v>18433.672603679996</v>
      </c>
      <c r="G26" s="301"/>
      <c r="H26" s="299">
        <v>8.101381695225475</v>
      </c>
      <c r="I26" s="298">
        <v>38028.52035993792</v>
      </c>
      <c r="J26" s="299"/>
      <c r="K26" s="302">
        <v>14.080446345054904</v>
      </c>
    </row>
    <row r="27" spans="1:11" ht="16.5" customHeight="1">
      <c r="A27" s="303" t="s">
        <v>303</v>
      </c>
      <c r="B27" s="298">
        <v>127292.64643086921</v>
      </c>
      <c r="C27" s="298">
        <v>114712.09156130564</v>
      </c>
      <c r="D27" s="298">
        <v>154664.23425830094</v>
      </c>
      <c r="E27" s="299">
        <v>189307.91902038577</v>
      </c>
      <c r="F27" s="300">
        <v>-12580.554869563566</v>
      </c>
      <c r="G27" s="301"/>
      <c r="H27" s="299">
        <v>-9.883174890543172</v>
      </c>
      <c r="I27" s="298">
        <v>34643.68476208483</v>
      </c>
      <c r="J27" s="299"/>
      <c r="K27" s="302">
        <v>22.39928638202628</v>
      </c>
    </row>
    <row r="28" spans="1:11" ht="16.5" customHeight="1">
      <c r="A28" s="303" t="s">
        <v>304</v>
      </c>
      <c r="B28" s="298">
        <v>775343.6791084813</v>
      </c>
      <c r="C28" s="298">
        <v>828625.3355977375</v>
      </c>
      <c r="D28" s="298">
        <v>951303.9344556065</v>
      </c>
      <c r="E28" s="299">
        <v>1036150.9460592483</v>
      </c>
      <c r="F28" s="300">
        <v>53281.65648925619</v>
      </c>
      <c r="G28" s="301"/>
      <c r="H28" s="299">
        <v>6.872005012089787</v>
      </c>
      <c r="I28" s="298">
        <v>84847.01160364179</v>
      </c>
      <c r="J28" s="299"/>
      <c r="K28" s="302">
        <v>8.919022462804842</v>
      </c>
    </row>
    <row r="29" spans="1:11" ht="16.5" customHeight="1">
      <c r="A29" s="315" t="s">
        <v>305</v>
      </c>
      <c r="B29" s="316">
        <v>435793.45191848004</v>
      </c>
      <c r="C29" s="316">
        <v>468095.22623807</v>
      </c>
      <c r="D29" s="316">
        <v>501752.96411850315</v>
      </c>
      <c r="E29" s="317">
        <v>514003.10086405574</v>
      </c>
      <c r="F29" s="318">
        <v>32301.774319589953</v>
      </c>
      <c r="G29" s="317"/>
      <c r="H29" s="317">
        <v>7.412175235169058</v>
      </c>
      <c r="I29" s="316">
        <v>12250.13674555259</v>
      </c>
      <c r="J29" s="317"/>
      <c r="K29" s="319">
        <v>2.441467738426628</v>
      </c>
    </row>
    <row r="30" spans="1:11" ht="16.5" customHeight="1" thickBot="1">
      <c r="A30" s="320" t="s">
        <v>306</v>
      </c>
      <c r="B30" s="321">
        <v>1646019.845171813</v>
      </c>
      <c r="C30" s="321">
        <v>1745713.2293005444</v>
      </c>
      <c r="D30" s="321">
        <v>1972197.1553575026</v>
      </c>
      <c r="E30" s="322">
        <v>2153958.3038047617</v>
      </c>
      <c r="F30" s="323">
        <v>99693.38412873144</v>
      </c>
      <c r="G30" s="322"/>
      <c r="H30" s="322">
        <v>6.056633182227846</v>
      </c>
      <c r="I30" s="321">
        <v>181761.1484472591</v>
      </c>
      <c r="J30" s="322"/>
      <c r="K30" s="324">
        <v>9.21617536834501</v>
      </c>
    </row>
    <row r="31" spans="1:11" ht="19.5" customHeight="1" thickTop="1">
      <c r="A31" s="325" t="s">
        <v>631</v>
      </c>
      <c r="B31" s="326">
        <v>-199.98136556999998</v>
      </c>
      <c r="C31" s="275" t="s">
        <v>307</v>
      </c>
      <c r="D31" s="327"/>
      <c r="E31" s="327"/>
      <c r="F31" s="327"/>
      <c r="G31" s="328"/>
      <c r="H31" s="329"/>
      <c r="I31" s="327"/>
      <c r="J31" s="330"/>
      <c r="K31" s="330"/>
    </row>
    <row r="32" spans="1:11" ht="15" customHeight="1">
      <c r="A32" s="331" t="s">
        <v>308</v>
      </c>
      <c r="B32" s="326">
        <v>15713.8589658725</v>
      </c>
      <c r="C32" s="275" t="s">
        <v>307</v>
      </c>
      <c r="D32" s="327"/>
      <c r="E32" s="327"/>
      <c r="F32" s="327"/>
      <c r="G32" s="328"/>
      <c r="H32" s="329"/>
      <c r="I32" s="327"/>
      <c r="J32" s="330"/>
      <c r="K32" s="330"/>
    </row>
    <row r="33" spans="1:11" ht="16.5" customHeight="1">
      <c r="A33" s="332" t="s">
        <v>309</v>
      </c>
      <c r="B33" s="275"/>
      <c r="C33" s="275"/>
      <c r="D33" s="327"/>
      <c r="E33" s="327"/>
      <c r="F33" s="327"/>
      <c r="G33" s="328"/>
      <c r="H33" s="329"/>
      <c r="I33" s="327"/>
      <c r="J33" s="330"/>
      <c r="K33" s="330"/>
    </row>
    <row r="34" spans="1:11" ht="16.5" customHeight="1">
      <c r="A34" s="333" t="s">
        <v>310</v>
      </c>
      <c r="B34" s="275"/>
      <c r="C34" s="275"/>
      <c r="D34" s="327"/>
      <c r="E34" s="327"/>
      <c r="F34" s="327"/>
      <c r="G34" s="328"/>
      <c r="H34" s="329"/>
      <c r="I34" s="327"/>
      <c r="J34" s="330"/>
      <c r="K34" s="330"/>
    </row>
    <row r="35" spans="1:11" ht="16.5" customHeight="1">
      <c r="A35" s="334" t="s">
        <v>311</v>
      </c>
      <c r="B35" s="335">
        <v>0.8127227640265928</v>
      </c>
      <c r="C35" s="336">
        <v>0.9428920835974554</v>
      </c>
      <c r="D35" s="336">
        <v>0.812288962773125</v>
      </c>
      <c r="E35" s="336">
        <v>0.9451139950250248</v>
      </c>
      <c r="F35" s="337">
        <v>0.13016931957086253</v>
      </c>
      <c r="G35" s="338"/>
      <c r="H35" s="337">
        <v>16.016448084454453</v>
      </c>
      <c r="I35" s="337">
        <v>0.1328250322518998</v>
      </c>
      <c r="J35" s="337"/>
      <c r="K35" s="337">
        <v>16.35194350030806</v>
      </c>
    </row>
    <row r="36" spans="1:11" ht="16.5" customHeight="1">
      <c r="A36" s="334" t="s">
        <v>312</v>
      </c>
      <c r="B36" s="335">
        <v>2.5886137798486195</v>
      </c>
      <c r="C36" s="336">
        <v>3.109070970837351</v>
      </c>
      <c r="D36" s="336">
        <v>2.63157901091805</v>
      </c>
      <c r="E36" s="336">
        <v>2.9138468298444775</v>
      </c>
      <c r="F36" s="337">
        <v>0.5204571909887314</v>
      </c>
      <c r="G36" s="338"/>
      <c r="H36" s="337">
        <v>20.10563317866474</v>
      </c>
      <c r="I36" s="337">
        <v>0.2822678189264276</v>
      </c>
      <c r="J36" s="337"/>
      <c r="K36" s="337">
        <v>10.726176860179317</v>
      </c>
    </row>
    <row r="37" spans="1:11" ht="16.5" customHeight="1">
      <c r="A37" s="334" t="s">
        <v>313</v>
      </c>
      <c r="B37" s="339">
        <v>3.5867797504617815</v>
      </c>
      <c r="C37" s="340">
        <v>4.332757904767806</v>
      </c>
      <c r="D37" s="340">
        <v>3.5911400315190933</v>
      </c>
      <c r="E37" s="340">
        <v>3.8904755591997255</v>
      </c>
      <c r="F37" s="337">
        <v>0.7459781543060249</v>
      </c>
      <c r="G37" s="338"/>
      <c r="H37" s="337">
        <v>20.797991686274674</v>
      </c>
      <c r="I37" s="337">
        <v>0.2993355276806322</v>
      </c>
      <c r="J37" s="337"/>
      <c r="K37" s="337">
        <v>8.335390016913651</v>
      </c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341" bestFit="1" customWidth="1"/>
    <col min="2" max="2" width="10.57421875" style="341" bestFit="1" customWidth="1"/>
    <col min="3" max="3" width="11.421875" style="341" bestFit="1" customWidth="1"/>
    <col min="4" max="5" width="10.7109375" style="341" bestFit="1" customWidth="1"/>
    <col min="6" max="6" width="9.28125" style="341" bestFit="1" customWidth="1"/>
    <col min="7" max="7" width="2.421875" style="341" bestFit="1" customWidth="1"/>
    <col min="8" max="8" width="7.7109375" style="341" bestFit="1" customWidth="1"/>
    <col min="9" max="9" width="10.7109375" style="341" customWidth="1"/>
    <col min="10" max="10" width="2.140625" style="341" customWidth="1"/>
    <col min="11" max="11" width="7.7109375" style="341" bestFit="1" customWidth="1"/>
    <col min="12" max="16384" width="11.00390625" style="274" customWidth="1"/>
  </cols>
  <sheetData>
    <row r="1" spans="1:11" ht="24.75" customHeight="1">
      <c r="A1" s="1859" t="s">
        <v>144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</row>
    <row r="2" spans="1:11" ht="16.5" customHeight="1">
      <c r="A2" s="1868" t="s">
        <v>30</v>
      </c>
      <c r="B2" s="1868"/>
      <c r="C2" s="1868"/>
      <c r="D2" s="1868"/>
      <c r="E2" s="1868"/>
      <c r="F2" s="1868"/>
      <c r="G2" s="1868"/>
      <c r="H2" s="1868"/>
      <c r="I2" s="1868"/>
      <c r="J2" s="1868"/>
      <c r="K2" s="1868"/>
    </row>
    <row r="3" spans="5:11" ht="16.5" customHeight="1" thickBot="1">
      <c r="E3" s="342"/>
      <c r="I3" s="1861" t="s">
        <v>96</v>
      </c>
      <c r="J3" s="1861"/>
      <c r="K3" s="1861"/>
    </row>
    <row r="4" spans="1:11" ht="13.5" thickTop="1">
      <c r="A4" s="277"/>
      <c r="B4" s="343">
        <v>2014</v>
      </c>
      <c r="C4" s="343">
        <v>2015</v>
      </c>
      <c r="D4" s="343">
        <v>2015</v>
      </c>
      <c r="E4" s="344">
        <v>2016</v>
      </c>
      <c r="F4" s="1869" t="s">
        <v>629</v>
      </c>
      <c r="G4" s="1870"/>
      <c r="H4" s="1870"/>
      <c r="I4" s="1870"/>
      <c r="J4" s="1870"/>
      <c r="K4" s="1871"/>
    </row>
    <row r="5" spans="1:11" ht="12.75">
      <c r="A5" s="345" t="s">
        <v>314</v>
      </c>
      <c r="B5" s="346" t="s">
        <v>278</v>
      </c>
      <c r="C5" s="281" t="s">
        <v>588</v>
      </c>
      <c r="D5" s="281" t="s">
        <v>279</v>
      </c>
      <c r="E5" s="282" t="s">
        <v>630</v>
      </c>
      <c r="F5" s="1864" t="s">
        <v>55</v>
      </c>
      <c r="G5" s="1865"/>
      <c r="H5" s="1866"/>
      <c r="I5" s="1864" t="s">
        <v>56</v>
      </c>
      <c r="J5" s="1865"/>
      <c r="K5" s="1867"/>
    </row>
    <row r="6" spans="1:11" ht="12.75">
      <c r="A6" s="345"/>
      <c r="B6" s="347"/>
      <c r="C6" s="347"/>
      <c r="D6" s="348"/>
      <c r="E6" s="349"/>
      <c r="F6" s="350" t="s">
        <v>98</v>
      </c>
      <c r="G6" s="351" t="s">
        <v>35</v>
      </c>
      <c r="H6" s="352" t="s">
        <v>280</v>
      </c>
      <c r="I6" s="347" t="s">
        <v>98</v>
      </c>
      <c r="J6" s="351" t="s">
        <v>35</v>
      </c>
      <c r="K6" s="353" t="s">
        <v>280</v>
      </c>
    </row>
    <row r="7" spans="1:11" ht="16.5" customHeight="1">
      <c r="A7" s="290" t="s">
        <v>315</v>
      </c>
      <c r="B7" s="291">
        <v>593752.93291056</v>
      </c>
      <c r="C7" s="291">
        <v>618306.91779846</v>
      </c>
      <c r="D7" s="291">
        <v>726683.8906569998</v>
      </c>
      <c r="E7" s="292">
        <v>879673.23414272</v>
      </c>
      <c r="F7" s="293">
        <v>24553.984887899947</v>
      </c>
      <c r="G7" s="354"/>
      <c r="H7" s="292">
        <v>4.135387553799021</v>
      </c>
      <c r="I7" s="291">
        <v>152989.34348572022</v>
      </c>
      <c r="J7" s="355"/>
      <c r="K7" s="296">
        <v>21.053080363100047</v>
      </c>
    </row>
    <row r="8" spans="1:11" ht="16.5" customHeight="1">
      <c r="A8" s="303" t="s">
        <v>316</v>
      </c>
      <c r="B8" s="298">
        <v>15882.78523922</v>
      </c>
      <c r="C8" s="298">
        <v>19066.21016707</v>
      </c>
      <c r="D8" s="298">
        <v>19527.07339061</v>
      </c>
      <c r="E8" s="299">
        <v>22772.872240610002</v>
      </c>
      <c r="F8" s="300">
        <v>3183.424927849999</v>
      </c>
      <c r="G8" s="356"/>
      <c r="H8" s="299">
        <v>20.043241030477702</v>
      </c>
      <c r="I8" s="298">
        <v>3245.798850000003</v>
      </c>
      <c r="J8" s="299"/>
      <c r="K8" s="302">
        <v>16.622044609925073</v>
      </c>
    </row>
    <row r="9" spans="1:11" ht="16.5" customHeight="1">
      <c r="A9" s="303" t="s">
        <v>317</v>
      </c>
      <c r="B9" s="298">
        <v>5469.26712</v>
      </c>
      <c r="C9" s="298">
        <v>4631.723390000001</v>
      </c>
      <c r="D9" s="298">
        <v>4095.8827999999994</v>
      </c>
      <c r="E9" s="299">
        <v>3344.42691</v>
      </c>
      <c r="F9" s="300">
        <v>-837.5437299999994</v>
      </c>
      <c r="G9" s="356"/>
      <c r="H9" s="299">
        <v>-15.313637305028893</v>
      </c>
      <c r="I9" s="298">
        <v>-751.4558899999993</v>
      </c>
      <c r="J9" s="299"/>
      <c r="K9" s="302">
        <v>-18.346616021337315</v>
      </c>
    </row>
    <row r="10" spans="1:11" ht="16.5" customHeight="1">
      <c r="A10" s="303" t="s">
        <v>318</v>
      </c>
      <c r="B10" s="298">
        <v>0</v>
      </c>
      <c r="C10" s="298">
        <v>0</v>
      </c>
      <c r="D10" s="298">
        <v>0</v>
      </c>
      <c r="E10" s="298">
        <v>0</v>
      </c>
      <c r="F10" s="300">
        <v>0</v>
      </c>
      <c r="G10" s="356"/>
      <c r="H10" s="299"/>
      <c r="I10" s="298">
        <v>0</v>
      </c>
      <c r="J10" s="299"/>
      <c r="K10" s="302">
        <v>0</v>
      </c>
    </row>
    <row r="11" spans="1:11" ht="16.5" customHeight="1">
      <c r="A11" s="303" t="s">
        <v>319</v>
      </c>
      <c r="B11" s="298">
        <v>572400.8805513401</v>
      </c>
      <c r="C11" s="298">
        <v>594608.98424139</v>
      </c>
      <c r="D11" s="298">
        <v>703060.9344663898</v>
      </c>
      <c r="E11" s="299">
        <v>853555.93499211</v>
      </c>
      <c r="F11" s="300">
        <v>22208.10369004996</v>
      </c>
      <c r="G11" s="356"/>
      <c r="H11" s="299">
        <v>3.8798164790835012</v>
      </c>
      <c r="I11" s="298">
        <v>150495.00052572018</v>
      </c>
      <c r="J11" s="299"/>
      <c r="K11" s="302">
        <v>21.405683796091317</v>
      </c>
    </row>
    <row r="12" spans="1:11" ht="16.5" customHeight="1">
      <c r="A12" s="290" t="s">
        <v>320</v>
      </c>
      <c r="B12" s="291">
        <v>23332.6427141</v>
      </c>
      <c r="C12" s="291">
        <v>21997.94947425</v>
      </c>
      <c r="D12" s="291">
        <v>18526.62447425</v>
      </c>
      <c r="E12" s="292">
        <v>16351.23447429</v>
      </c>
      <c r="F12" s="293">
        <v>-1334.6932398499994</v>
      </c>
      <c r="G12" s="354"/>
      <c r="H12" s="292">
        <v>-5.720283193825445</v>
      </c>
      <c r="I12" s="291">
        <v>-2175.389999959998</v>
      </c>
      <c r="J12" s="292"/>
      <c r="K12" s="296">
        <v>-11.741966287401974</v>
      </c>
    </row>
    <row r="13" spans="1:11" ht="16.5" customHeight="1">
      <c r="A13" s="303" t="s">
        <v>321</v>
      </c>
      <c r="B13" s="298">
        <v>22048.5747141</v>
      </c>
      <c r="C13" s="298">
        <v>21468.93247425</v>
      </c>
      <c r="D13" s="298">
        <v>17968.91247425</v>
      </c>
      <c r="E13" s="299">
        <v>15819.93247429</v>
      </c>
      <c r="F13" s="300">
        <v>-579.6422398499999</v>
      </c>
      <c r="G13" s="356"/>
      <c r="H13" s="299">
        <v>-2.6289329236293915</v>
      </c>
      <c r="I13" s="298">
        <v>-2148.979999959998</v>
      </c>
      <c r="J13" s="299"/>
      <c r="K13" s="302">
        <v>-11.959432731611065</v>
      </c>
    </row>
    <row r="14" spans="1:11" ht="16.5" customHeight="1">
      <c r="A14" s="303" t="s">
        <v>322</v>
      </c>
      <c r="B14" s="298">
        <v>0</v>
      </c>
      <c r="C14" s="298">
        <v>0</v>
      </c>
      <c r="D14" s="298">
        <v>28.7</v>
      </c>
      <c r="E14" s="299">
        <v>0</v>
      </c>
      <c r="F14" s="300">
        <v>0</v>
      </c>
      <c r="G14" s="356"/>
      <c r="H14" s="299"/>
      <c r="I14" s="298">
        <v>-28.7</v>
      </c>
      <c r="J14" s="299"/>
      <c r="K14" s="302"/>
    </row>
    <row r="15" spans="1:11" ht="16.5" customHeight="1">
      <c r="A15" s="303" t="s">
        <v>323</v>
      </c>
      <c r="B15" s="298">
        <v>1284.068</v>
      </c>
      <c r="C15" s="298">
        <v>529.017</v>
      </c>
      <c r="D15" s="298">
        <v>529.012</v>
      </c>
      <c r="E15" s="299">
        <v>531.302</v>
      </c>
      <c r="F15" s="300">
        <v>-755.0509999999999</v>
      </c>
      <c r="G15" s="356"/>
      <c r="H15" s="299">
        <v>-58.80148091845603</v>
      </c>
      <c r="I15" s="298">
        <v>2.2900000000000773</v>
      </c>
      <c r="J15" s="299"/>
      <c r="K15" s="302">
        <v>0.43288242988818354</v>
      </c>
    </row>
    <row r="16" spans="1:11" ht="16.5" customHeight="1">
      <c r="A16" s="303" t="s">
        <v>324</v>
      </c>
      <c r="B16" s="298">
        <v>0</v>
      </c>
      <c r="C16" s="298">
        <v>0</v>
      </c>
      <c r="D16" s="298">
        <v>0</v>
      </c>
      <c r="E16" s="299">
        <v>0</v>
      </c>
      <c r="F16" s="300">
        <v>0</v>
      </c>
      <c r="G16" s="356"/>
      <c r="H16" s="299"/>
      <c r="I16" s="298">
        <v>0</v>
      </c>
      <c r="J16" s="299"/>
      <c r="K16" s="302"/>
    </row>
    <row r="17" spans="1:11" ht="16.5" customHeight="1">
      <c r="A17" s="357" t="s">
        <v>325</v>
      </c>
      <c r="B17" s="291">
        <v>31</v>
      </c>
      <c r="C17" s="291">
        <v>31</v>
      </c>
      <c r="D17" s="291">
        <v>31</v>
      </c>
      <c r="E17" s="292">
        <v>31</v>
      </c>
      <c r="F17" s="293">
        <v>0</v>
      </c>
      <c r="G17" s="354"/>
      <c r="H17" s="292">
        <v>0</v>
      </c>
      <c r="I17" s="291">
        <v>0</v>
      </c>
      <c r="J17" s="292"/>
      <c r="K17" s="296">
        <v>0</v>
      </c>
    </row>
    <row r="18" spans="1:11" ht="16.5" customHeight="1">
      <c r="A18" s="290" t="s">
        <v>326</v>
      </c>
      <c r="B18" s="291">
        <v>506.99356987000004</v>
      </c>
      <c r="C18" s="291">
        <v>780.9303108199998</v>
      </c>
      <c r="D18" s="291">
        <v>2423.7671835200003</v>
      </c>
      <c r="E18" s="292">
        <v>2423.7671835200003</v>
      </c>
      <c r="F18" s="293">
        <v>273.9367409499998</v>
      </c>
      <c r="G18" s="354"/>
      <c r="H18" s="292">
        <v>54.03160064145208</v>
      </c>
      <c r="I18" s="291">
        <v>0</v>
      </c>
      <c r="J18" s="292"/>
      <c r="K18" s="296">
        <v>0</v>
      </c>
    </row>
    <row r="19" spans="1:11" ht="16.5" customHeight="1">
      <c r="A19" s="303" t="s">
        <v>327</v>
      </c>
      <c r="B19" s="298">
        <v>490.99356987000004</v>
      </c>
      <c r="C19" s="298">
        <v>764.9303108199998</v>
      </c>
      <c r="D19" s="298">
        <v>2407.7671835200003</v>
      </c>
      <c r="E19" s="299">
        <v>2407.7671835200003</v>
      </c>
      <c r="F19" s="300">
        <v>273.9367409499998</v>
      </c>
      <c r="G19" s="356"/>
      <c r="H19" s="299">
        <v>55.792327590467174</v>
      </c>
      <c r="I19" s="298">
        <v>0</v>
      </c>
      <c r="J19" s="299"/>
      <c r="K19" s="302">
        <v>0</v>
      </c>
    </row>
    <row r="20" spans="1:11" ht="16.5" customHeight="1">
      <c r="A20" s="303" t="s">
        <v>328</v>
      </c>
      <c r="B20" s="298">
        <v>16</v>
      </c>
      <c r="C20" s="298">
        <v>16</v>
      </c>
      <c r="D20" s="298">
        <v>16</v>
      </c>
      <c r="E20" s="299">
        <v>16</v>
      </c>
      <c r="F20" s="300">
        <v>0</v>
      </c>
      <c r="G20" s="356"/>
      <c r="H20" s="299">
        <v>0</v>
      </c>
      <c r="I20" s="298">
        <v>0</v>
      </c>
      <c r="J20" s="299"/>
      <c r="K20" s="302">
        <v>0</v>
      </c>
    </row>
    <row r="21" spans="1:11" ht="16.5" customHeight="1">
      <c r="A21" s="290" t="s">
        <v>329</v>
      </c>
      <c r="B21" s="291">
        <v>1932.98868759</v>
      </c>
      <c r="C21" s="291">
        <v>2043.52613637</v>
      </c>
      <c r="D21" s="291">
        <v>3261.50328125</v>
      </c>
      <c r="E21" s="292">
        <v>1527.7302188800002</v>
      </c>
      <c r="F21" s="293">
        <v>110.53744877999998</v>
      </c>
      <c r="G21" s="354"/>
      <c r="H21" s="292">
        <v>5.718473651173571</v>
      </c>
      <c r="I21" s="291">
        <v>-1733.7730623699997</v>
      </c>
      <c r="J21" s="292"/>
      <c r="K21" s="296">
        <v>-53.15870973784567</v>
      </c>
    </row>
    <row r="22" spans="1:11" ht="16.5" customHeight="1">
      <c r="A22" s="303" t="s">
        <v>330</v>
      </c>
      <c r="B22" s="298">
        <v>1932.98868759</v>
      </c>
      <c r="C22" s="298">
        <v>2043.52613637</v>
      </c>
      <c r="D22" s="298">
        <v>3261.50328125</v>
      </c>
      <c r="E22" s="299">
        <v>1527.7302188800002</v>
      </c>
      <c r="F22" s="300">
        <v>110.53744877999998</v>
      </c>
      <c r="G22" s="356"/>
      <c r="H22" s="299">
        <v>5.718473651173571</v>
      </c>
      <c r="I22" s="298">
        <v>-1733.7730623699997</v>
      </c>
      <c r="J22" s="299"/>
      <c r="K22" s="302">
        <v>-53.15870973784567</v>
      </c>
    </row>
    <row r="23" spans="1:11" ht="16.5" customHeight="1">
      <c r="A23" s="303" t="s">
        <v>331</v>
      </c>
      <c r="B23" s="298">
        <v>0</v>
      </c>
      <c r="C23" s="298">
        <v>0</v>
      </c>
      <c r="D23" s="298">
        <v>0</v>
      </c>
      <c r="E23" s="299">
        <v>0</v>
      </c>
      <c r="F23" s="300">
        <v>0</v>
      </c>
      <c r="G23" s="356"/>
      <c r="H23" s="299"/>
      <c r="I23" s="298">
        <v>0</v>
      </c>
      <c r="J23" s="299"/>
      <c r="K23" s="302"/>
    </row>
    <row r="24" spans="1:11" ht="16.5" customHeight="1">
      <c r="A24" s="290" t="s">
        <v>332</v>
      </c>
      <c r="B24" s="291">
        <v>4125.40551419</v>
      </c>
      <c r="C24" s="291">
        <v>4474.077246370001</v>
      </c>
      <c r="D24" s="291">
        <v>4695.79921251</v>
      </c>
      <c r="E24" s="292">
        <v>4556.26488077</v>
      </c>
      <c r="F24" s="293">
        <v>348.6717321800015</v>
      </c>
      <c r="G24" s="354"/>
      <c r="H24" s="292">
        <v>8.451817184533464</v>
      </c>
      <c r="I24" s="291">
        <v>-139.5343317400002</v>
      </c>
      <c r="J24" s="292"/>
      <c r="K24" s="296">
        <v>-2.9714714242523215</v>
      </c>
    </row>
    <row r="25" spans="1:11" ht="16.5" customHeight="1">
      <c r="A25" s="290" t="s">
        <v>333</v>
      </c>
      <c r="B25" s="291">
        <v>31598.61606679</v>
      </c>
      <c r="C25" s="291">
        <v>34717.064351199995</v>
      </c>
      <c r="D25" s="291">
        <v>31359.275666210004</v>
      </c>
      <c r="E25" s="292">
        <v>31598.427422310004</v>
      </c>
      <c r="F25" s="293">
        <v>3118.448284409995</v>
      </c>
      <c r="G25" s="354"/>
      <c r="H25" s="292">
        <v>9.868939442849427</v>
      </c>
      <c r="I25" s="291">
        <v>239.15175610000006</v>
      </c>
      <c r="J25" s="292"/>
      <c r="K25" s="296">
        <v>0.762618877570852</v>
      </c>
    </row>
    <row r="26" spans="1:11" ht="16.5" customHeight="1">
      <c r="A26" s="358" t="s">
        <v>334</v>
      </c>
      <c r="B26" s="359">
        <v>655280.5794631</v>
      </c>
      <c r="C26" s="359">
        <v>682351.46531747</v>
      </c>
      <c r="D26" s="359">
        <v>786981.8604747398</v>
      </c>
      <c r="E26" s="360">
        <v>936161.65832249</v>
      </c>
      <c r="F26" s="361">
        <v>27070.885854370077</v>
      </c>
      <c r="G26" s="362"/>
      <c r="H26" s="360">
        <v>4.131190012765286</v>
      </c>
      <c r="I26" s="359">
        <v>149179.79784775025</v>
      </c>
      <c r="J26" s="360"/>
      <c r="K26" s="363">
        <v>18.95593854701541</v>
      </c>
    </row>
    <row r="27" spans="1:11" ht="16.5" customHeight="1">
      <c r="A27" s="290" t="s">
        <v>335</v>
      </c>
      <c r="B27" s="291">
        <v>436594.17847192</v>
      </c>
      <c r="C27" s="291">
        <v>382528.58084752003</v>
      </c>
      <c r="D27" s="291">
        <v>522898.4435030701</v>
      </c>
      <c r="E27" s="292">
        <v>526303.48198275</v>
      </c>
      <c r="F27" s="293">
        <v>-54065.59762439999</v>
      </c>
      <c r="G27" s="354"/>
      <c r="H27" s="292">
        <v>-12.383490273193662</v>
      </c>
      <c r="I27" s="291">
        <v>3405.0384796799044</v>
      </c>
      <c r="J27" s="292"/>
      <c r="K27" s="296">
        <v>0.651185430361663</v>
      </c>
    </row>
    <row r="28" spans="1:12" ht="16.5" customHeight="1">
      <c r="A28" s="303" t="s">
        <v>336</v>
      </c>
      <c r="B28" s="298">
        <v>227537.39173336106</v>
      </c>
      <c r="C28" s="298">
        <v>245971.06433704105</v>
      </c>
      <c r="D28" s="298">
        <v>270080.36128978006</v>
      </c>
      <c r="E28" s="299">
        <v>308108.881649718</v>
      </c>
      <c r="F28" s="300">
        <v>18433.672603679996</v>
      </c>
      <c r="G28" s="356"/>
      <c r="H28" s="299">
        <v>8.101381695225475</v>
      </c>
      <c r="I28" s="298">
        <v>38028.52035993792</v>
      </c>
      <c r="J28" s="299"/>
      <c r="K28" s="302">
        <v>14.080446345054904</v>
      </c>
      <c r="L28" s="547"/>
    </row>
    <row r="29" spans="1:11" ht="16.5" customHeight="1">
      <c r="A29" s="303" t="s">
        <v>337</v>
      </c>
      <c r="B29" s="298">
        <v>41129.87280457899</v>
      </c>
      <c r="C29" s="298">
        <v>35123.51975129898</v>
      </c>
      <c r="D29" s="298">
        <v>47292.02360718001</v>
      </c>
      <c r="E29" s="299">
        <v>45456.12711907201</v>
      </c>
      <c r="F29" s="300">
        <v>-6006.353053280007</v>
      </c>
      <c r="G29" s="356"/>
      <c r="H29" s="299">
        <v>-14.603383486786079</v>
      </c>
      <c r="I29" s="298">
        <v>-1835.8964881080028</v>
      </c>
      <c r="J29" s="299"/>
      <c r="K29" s="302">
        <v>-3.8820425688641325</v>
      </c>
    </row>
    <row r="30" spans="1:11" ht="16.5" customHeight="1">
      <c r="A30" s="303" t="s">
        <v>338</v>
      </c>
      <c r="B30" s="298">
        <v>143481.39134852</v>
      </c>
      <c r="C30" s="298">
        <v>78770.38046486999</v>
      </c>
      <c r="D30" s="298">
        <v>174939.83073156</v>
      </c>
      <c r="E30" s="299">
        <v>98303.21809361</v>
      </c>
      <c r="F30" s="300">
        <v>-64711.010883650015</v>
      </c>
      <c r="G30" s="356"/>
      <c r="H30" s="299">
        <v>-45.1006296185582</v>
      </c>
      <c r="I30" s="298">
        <v>-76636.61263795</v>
      </c>
      <c r="J30" s="299"/>
      <c r="K30" s="302">
        <v>-43.80741213563115</v>
      </c>
    </row>
    <row r="31" spans="1:11" ht="16.5" customHeight="1">
      <c r="A31" s="303" t="s">
        <v>339</v>
      </c>
      <c r="B31" s="298">
        <v>8221.41105572</v>
      </c>
      <c r="C31" s="298">
        <v>9057.63693686</v>
      </c>
      <c r="D31" s="298">
        <v>11483.83710593</v>
      </c>
      <c r="E31" s="299">
        <v>13812.19172489</v>
      </c>
      <c r="F31" s="300">
        <v>836.2258811400006</v>
      </c>
      <c r="G31" s="356"/>
      <c r="H31" s="299">
        <v>10.17131822594129</v>
      </c>
      <c r="I31" s="298">
        <v>2328.35461896</v>
      </c>
      <c r="J31" s="299"/>
      <c r="K31" s="302">
        <v>20.27505787031487</v>
      </c>
    </row>
    <row r="32" spans="1:11" ht="16.5" customHeight="1">
      <c r="A32" s="303" t="s">
        <v>340</v>
      </c>
      <c r="B32" s="298">
        <v>4511.1489249</v>
      </c>
      <c r="C32" s="298">
        <v>4389.9188100500005</v>
      </c>
      <c r="D32" s="298">
        <v>5815.50033796</v>
      </c>
      <c r="E32" s="299">
        <v>4522.2237168500005</v>
      </c>
      <c r="F32" s="300">
        <v>-121.23011484999915</v>
      </c>
      <c r="G32" s="356"/>
      <c r="H32" s="299">
        <v>-2.6873445516473726</v>
      </c>
      <c r="I32" s="298">
        <v>-1293.2766211099997</v>
      </c>
      <c r="J32" s="299"/>
      <c r="K32" s="302">
        <v>-22.238441165041078</v>
      </c>
    </row>
    <row r="33" spans="1:11" ht="16.5" customHeight="1">
      <c r="A33" s="303" t="s">
        <v>341</v>
      </c>
      <c r="B33" s="298">
        <v>11712.96260484</v>
      </c>
      <c r="C33" s="298">
        <v>9216.060547400004</v>
      </c>
      <c r="D33" s="298">
        <v>13286.890430659998</v>
      </c>
      <c r="E33" s="299">
        <v>56100.83967861</v>
      </c>
      <c r="F33" s="300">
        <v>-2496.9020574399965</v>
      </c>
      <c r="G33" s="356"/>
      <c r="H33" s="299">
        <v>-21.317425331898807</v>
      </c>
      <c r="I33" s="298">
        <v>42813.949247950004</v>
      </c>
      <c r="J33" s="299"/>
      <c r="K33" s="302">
        <v>322.22700617109933</v>
      </c>
    </row>
    <row r="34" spans="1:11" ht="16.5" customHeight="1">
      <c r="A34" s="290" t="s">
        <v>342</v>
      </c>
      <c r="B34" s="291">
        <v>23500.847746380023</v>
      </c>
      <c r="C34" s="291">
        <v>95656.59128072976</v>
      </c>
      <c r="D34" s="291">
        <v>33813.099451639944</v>
      </c>
      <c r="E34" s="292">
        <v>81894.76770468005</v>
      </c>
      <c r="F34" s="293">
        <v>72155.74353434973</v>
      </c>
      <c r="G34" s="354"/>
      <c r="H34" s="292">
        <v>307.0346411033803</v>
      </c>
      <c r="I34" s="291">
        <v>48081.66825304011</v>
      </c>
      <c r="J34" s="292"/>
      <c r="K34" s="296">
        <v>142.1983463000998</v>
      </c>
    </row>
    <row r="35" spans="1:11" ht="16.5" customHeight="1">
      <c r="A35" s="290" t="s">
        <v>343</v>
      </c>
      <c r="B35" s="291">
        <v>0</v>
      </c>
      <c r="C35" s="291">
        <v>35000</v>
      </c>
      <c r="D35" s="291">
        <v>60000</v>
      </c>
      <c r="E35" s="292">
        <v>141150</v>
      </c>
      <c r="F35" s="293">
        <v>35000</v>
      </c>
      <c r="G35" s="354"/>
      <c r="H35" s="292"/>
      <c r="I35" s="291">
        <v>81150</v>
      </c>
      <c r="J35" s="292"/>
      <c r="K35" s="296"/>
    </row>
    <row r="36" spans="1:11" ht="16.5" customHeight="1">
      <c r="A36" s="290" t="s">
        <v>344</v>
      </c>
      <c r="B36" s="291">
        <v>20000</v>
      </c>
      <c r="C36" s="291">
        <v>10000</v>
      </c>
      <c r="D36" s="291">
        <v>5000</v>
      </c>
      <c r="E36" s="292">
        <v>5000</v>
      </c>
      <c r="F36" s="293">
        <v>-10000</v>
      </c>
      <c r="G36" s="354"/>
      <c r="H36" s="292">
        <v>-50</v>
      </c>
      <c r="I36" s="291">
        <v>0</v>
      </c>
      <c r="J36" s="292"/>
      <c r="K36" s="296">
        <v>0</v>
      </c>
    </row>
    <row r="37" spans="1:11" ht="16.5" customHeight="1">
      <c r="A37" s="290" t="s">
        <v>345</v>
      </c>
      <c r="B37" s="291">
        <v>7482.5004028799995</v>
      </c>
      <c r="C37" s="291">
        <v>6542.53938586</v>
      </c>
      <c r="D37" s="291">
        <v>5995.9684025999995</v>
      </c>
      <c r="E37" s="292">
        <v>5374.65511711</v>
      </c>
      <c r="F37" s="293">
        <v>-939.9610170199994</v>
      </c>
      <c r="G37" s="354"/>
      <c r="H37" s="292">
        <v>-12.562124509317904</v>
      </c>
      <c r="I37" s="291">
        <v>-621.3132854899995</v>
      </c>
      <c r="J37" s="292"/>
      <c r="K37" s="296">
        <v>-10.36218411725757</v>
      </c>
    </row>
    <row r="38" spans="1:11" ht="16.5" customHeight="1">
      <c r="A38" s="303" t="s">
        <v>346</v>
      </c>
      <c r="B38" s="298">
        <v>28.992662880000115</v>
      </c>
      <c r="C38" s="298">
        <v>7.8158058599996565</v>
      </c>
      <c r="D38" s="298">
        <v>8.809602600000382</v>
      </c>
      <c r="E38" s="299">
        <v>43.41062710999966</v>
      </c>
      <c r="F38" s="300">
        <v>-21.176857020000458</v>
      </c>
      <c r="G38" s="356"/>
      <c r="H38" s="299">
        <v>-73.04212485638496</v>
      </c>
      <c r="I38" s="298">
        <v>34.60102450999928</v>
      </c>
      <c r="J38" s="299"/>
      <c r="K38" s="302">
        <v>392.76487352559786</v>
      </c>
    </row>
    <row r="39" spans="1:11" ht="16.5" customHeight="1">
      <c r="A39" s="303" t="s">
        <v>347</v>
      </c>
      <c r="B39" s="298">
        <v>0</v>
      </c>
      <c r="C39" s="298">
        <v>0</v>
      </c>
      <c r="D39" s="298">
        <v>0</v>
      </c>
      <c r="E39" s="299">
        <v>0</v>
      </c>
      <c r="F39" s="300">
        <v>0</v>
      </c>
      <c r="G39" s="356"/>
      <c r="H39" s="299"/>
      <c r="I39" s="298">
        <v>0</v>
      </c>
      <c r="J39" s="299"/>
      <c r="K39" s="302"/>
    </row>
    <row r="40" spans="1:11" ht="16.5" customHeight="1">
      <c r="A40" s="303" t="s">
        <v>348</v>
      </c>
      <c r="B40" s="298">
        <v>0</v>
      </c>
      <c r="C40" s="298">
        <v>0</v>
      </c>
      <c r="D40" s="298">
        <v>0</v>
      </c>
      <c r="E40" s="299">
        <v>0</v>
      </c>
      <c r="F40" s="300">
        <v>0</v>
      </c>
      <c r="G40" s="356"/>
      <c r="H40" s="299"/>
      <c r="I40" s="298">
        <v>0</v>
      </c>
      <c r="J40" s="299"/>
      <c r="K40" s="302"/>
    </row>
    <row r="41" spans="1:11" ht="16.5" customHeight="1">
      <c r="A41" s="303" t="s">
        <v>349</v>
      </c>
      <c r="B41" s="298">
        <v>0</v>
      </c>
      <c r="C41" s="298">
        <v>0</v>
      </c>
      <c r="D41" s="298">
        <v>0</v>
      </c>
      <c r="E41" s="299">
        <v>0</v>
      </c>
      <c r="F41" s="300">
        <v>0</v>
      </c>
      <c r="G41" s="356"/>
      <c r="H41" s="299"/>
      <c r="I41" s="298">
        <v>0</v>
      </c>
      <c r="J41" s="299"/>
      <c r="K41" s="302"/>
    </row>
    <row r="42" spans="1:11" ht="16.5" customHeight="1">
      <c r="A42" s="303" t="s">
        <v>350</v>
      </c>
      <c r="B42" s="298">
        <v>0</v>
      </c>
      <c r="C42" s="298">
        <v>0</v>
      </c>
      <c r="D42" s="298">
        <v>0</v>
      </c>
      <c r="E42" s="299">
        <v>0</v>
      </c>
      <c r="F42" s="300">
        <v>0</v>
      </c>
      <c r="G42" s="356"/>
      <c r="H42" s="299"/>
      <c r="I42" s="298">
        <v>0</v>
      </c>
      <c r="J42" s="309"/>
      <c r="K42" s="302"/>
    </row>
    <row r="43" spans="1:11" ht="16.5" customHeight="1">
      <c r="A43" s="303" t="s">
        <v>351</v>
      </c>
      <c r="B43" s="298">
        <v>3224.02026</v>
      </c>
      <c r="C43" s="298">
        <v>2481.4326600000004</v>
      </c>
      <c r="D43" s="298">
        <v>1961.8459999999998</v>
      </c>
      <c r="E43" s="299">
        <v>1530.82666</v>
      </c>
      <c r="F43" s="300">
        <v>-742.5875999999994</v>
      </c>
      <c r="G43" s="356"/>
      <c r="H43" s="299">
        <v>-23.032969401997473</v>
      </c>
      <c r="I43" s="298">
        <v>-431.01933999999983</v>
      </c>
      <c r="J43" s="309"/>
      <c r="K43" s="302">
        <v>-21.970090414843973</v>
      </c>
    </row>
    <row r="44" spans="1:11" ht="16.5" customHeight="1">
      <c r="A44" s="303" t="s">
        <v>352</v>
      </c>
      <c r="B44" s="298">
        <v>4229.48748</v>
      </c>
      <c r="C44" s="298">
        <v>4053.2909200000004</v>
      </c>
      <c r="D44" s="298">
        <v>4025.3127999999997</v>
      </c>
      <c r="E44" s="299">
        <v>3800.41783</v>
      </c>
      <c r="F44" s="300">
        <v>-176.1965599999994</v>
      </c>
      <c r="G44" s="356"/>
      <c r="H44" s="299">
        <v>-4.165908064113703</v>
      </c>
      <c r="I44" s="298">
        <v>-224.89496999999983</v>
      </c>
      <c r="J44" s="309"/>
      <c r="K44" s="302">
        <v>-5.587018479657031</v>
      </c>
    </row>
    <row r="45" spans="1:11" ht="16.5" customHeight="1">
      <c r="A45" s="303" t="s">
        <v>353</v>
      </c>
      <c r="B45" s="298">
        <v>0</v>
      </c>
      <c r="C45" s="298">
        <v>0</v>
      </c>
      <c r="D45" s="298">
        <v>0</v>
      </c>
      <c r="E45" s="299">
        <v>0</v>
      </c>
      <c r="F45" s="300">
        <v>0</v>
      </c>
      <c r="G45" s="356"/>
      <c r="H45" s="299"/>
      <c r="I45" s="298">
        <v>0</v>
      </c>
      <c r="J45" s="299"/>
      <c r="K45" s="302"/>
    </row>
    <row r="46" spans="1:11" ht="16.5" customHeight="1">
      <c r="A46" s="290" t="s">
        <v>354</v>
      </c>
      <c r="B46" s="291">
        <v>110775.1334171</v>
      </c>
      <c r="C46" s="291">
        <v>111521.18824346001</v>
      </c>
      <c r="D46" s="291">
        <v>118248.21110223001</v>
      </c>
      <c r="E46" s="292">
        <v>135734.57477719002</v>
      </c>
      <c r="F46" s="293">
        <v>746.0548263600067</v>
      </c>
      <c r="G46" s="354"/>
      <c r="H46" s="292">
        <v>0.6734858296680152</v>
      </c>
      <c r="I46" s="291">
        <v>17486.363674960012</v>
      </c>
      <c r="J46" s="364"/>
      <c r="K46" s="296">
        <v>14.787846270115997</v>
      </c>
    </row>
    <row r="47" spans="1:11" ht="16.5" customHeight="1" thickBot="1">
      <c r="A47" s="320" t="s">
        <v>355</v>
      </c>
      <c r="B47" s="321">
        <v>56927.91942485</v>
      </c>
      <c r="C47" s="321">
        <v>41102.56555987999</v>
      </c>
      <c r="D47" s="321">
        <v>41026.11271979989</v>
      </c>
      <c r="E47" s="322">
        <v>40704.17344532994</v>
      </c>
      <c r="F47" s="323">
        <v>-15825.353864970006</v>
      </c>
      <c r="G47" s="365"/>
      <c r="H47" s="322">
        <v>-27.798932448007175</v>
      </c>
      <c r="I47" s="321">
        <v>-321.9392744699435</v>
      </c>
      <c r="J47" s="366"/>
      <c r="K47" s="324">
        <v>-0.7847179591903432</v>
      </c>
    </row>
    <row r="48" spans="1:11" ht="16.5" customHeight="1" thickTop="1">
      <c r="A48" s="332" t="s">
        <v>309</v>
      </c>
      <c r="B48" s="275"/>
      <c r="C48" s="275"/>
      <c r="D48" s="327"/>
      <c r="E48" s="327"/>
      <c r="F48" s="327"/>
      <c r="G48" s="327"/>
      <c r="H48" s="327"/>
      <c r="I48" s="327"/>
      <c r="J48" s="327"/>
      <c r="K48" s="327"/>
    </row>
    <row r="49" spans="1:11" ht="16.5" customHeight="1">
      <c r="A49" s="367" t="s">
        <v>310</v>
      </c>
      <c r="B49" s="275"/>
      <c r="C49" s="275"/>
      <c r="D49" s="327"/>
      <c r="E49" s="327"/>
      <c r="F49" s="327"/>
      <c r="G49" s="327"/>
      <c r="H49" s="327"/>
      <c r="I49" s="327"/>
      <c r="J49" s="327"/>
      <c r="K49" s="327"/>
    </row>
    <row r="50" spans="1:13" ht="16.5" customHeight="1">
      <c r="A50" s="334" t="s">
        <v>356</v>
      </c>
      <c r="B50" s="337">
        <v>586270.43250768</v>
      </c>
      <c r="C50" s="337">
        <v>611764.3784126</v>
      </c>
      <c r="D50" s="337">
        <v>720687.9222543997</v>
      </c>
      <c r="E50" s="337">
        <v>874298.57902561</v>
      </c>
      <c r="F50" s="337">
        <v>25816.007516219994</v>
      </c>
      <c r="G50" s="368" t="s">
        <v>282</v>
      </c>
      <c r="H50" s="337">
        <v>4.403429899371876</v>
      </c>
      <c r="I50" s="337">
        <v>137990.98633126024</v>
      </c>
      <c r="J50" s="368" t="s">
        <v>283</v>
      </c>
      <c r="K50" s="337">
        <v>19.14712069818065</v>
      </c>
      <c r="M50" s="547"/>
    </row>
    <row r="51" spans="1:11" ht="16.5" customHeight="1">
      <c r="A51" s="334" t="s">
        <v>357</v>
      </c>
      <c r="B51" s="337">
        <v>-149676.25403579004</v>
      </c>
      <c r="C51" s="337">
        <v>-229235.79756505977</v>
      </c>
      <c r="D51" s="337">
        <v>-197789.45345592985</v>
      </c>
      <c r="E51" s="337">
        <v>-347995.09174743004</v>
      </c>
      <c r="F51" s="337">
        <v>-79881.60514056972</v>
      </c>
      <c r="G51" s="368" t="s">
        <v>282</v>
      </c>
      <c r="H51" s="337">
        <v>53.36959135914019</v>
      </c>
      <c r="I51" s="337">
        <v>-134585.96785155017</v>
      </c>
      <c r="J51" s="368" t="s">
        <v>283</v>
      </c>
      <c r="K51" s="337">
        <v>68.0450678739237</v>
      </c>
    </row>
    <row r="52" spans="1:11" ht="16.5" customHeight="1">
      <c r="A52" s="334" t="s">
        <v>358</v>
      </c>
      <c r="B52" s="337">
        <v>156104.43677516</v>
      </c>
      <c r="C52" s="337">
        <v>162906.68945214</v>
      </c>
      <c r="D52" s="337">
        <v>192915.04815581988</v>
      </c>
      <c r="E52" s="337">
        <v>290990.32080021</v>
      </c>
      <c r="F52" s="337">
        <v>7124.314288280015</v>
      </c>
      <c r="G52" s="368" t="s">
        <v>282</v>
      </c>
      <c r="H52" s="337">
        <v>4.563812813687859</v>
      </c>
      <c r="I52" s="337">
        <v>82455.60220444012</v>
      </c>
      <c r="J52" s="368" t="s">
        <v>283</v>
      </c>
      <c r="K52" s="337">
        <v>42.74192344904048</v>
      </c>
    </row>
    <row r="53" spans="1:11" ht="16.5" customHeight="1">
      <c r="A53" s="369" t="s">
        <v>632</v>
      </c>
      <c r="B53" s="370">
        <v>-322.0616112999983</v>
      </c>
      <c r="C53" s="371" t="s">
        <v>307</v>
      </c>
      <c r="D53" s="337"/>
      <c r="E53" s="337"/>
      <c r="F53" s="337"/>
      <c r="G53" s="337"/>
      <c r="H53" s="337"/>
      <c r="I53" s="337"/>
      <c r="J53" s="337"/>
      <c r="K53" s="337"/>
    </row>
    <row r="54" spans="1:11" ht="16.5" customHeight="1">
      <c r="A54" s="369" t="s">
        <v>359</v>
      </c>
      <c r="B54" s="370">
        <v>15619.670439950007</v>
      </c>
      <c r="C54" s="334" t="s">
        <v>307</v>
      </c>
      <c r="D54" s="337"/>
      <c r="E54" s="337"/>
      <c r="F54" s="337"/>
      <c r="G54" s="337"/>
      <c r="H54" s="337"/>
      <c r="I54" s="337"/>
      <c r="J54" s="337"/>
      <c r="K54" s="337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341" bestFit="1" customWidth="1"/>
    <col min="2" max="2" width="10.57421875" style="341" bestFit="1" customWidth="1"/>
    <col min="3" max="3" width="11.421875" style="341" bestFit="1" customWidth="1"/>
    <col min="4" max="5" width="10.7109375" style="341" bestFit="1" customWidth="1"/>
    <col min="6" max="6" width="9.28125" style="341" bestFit="1" customWidth="1"/>
    <col min="7" max="7" width="2.421875" style="341" bestFit="1" customWidth="1"/>
    <col min="8" max="8" width="7.7109375" style="341" bestFit="1" customWidth="1"/>
    <col min="9" max="9" width="10.7109375" style="341" customWidth="1"/>
    <col min="10" max="10" width="2.140625" style="341" customWidth="1"/>
    <col min="11" max="11" width="7.7109375" style="341" bestFit="1" customWidth="1"/>
    <col min="12" max="16384" width="11.00390625" style="274" customWidth="1"/>
  </cols>
  <sheetData>
    <row r="1" spans="1:11" ht="24.75" customHeight="1">
      <c r="A1" s="1859" t="s">
        <v>597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</row>
    <row r="2" spans="1:11" ht="16.5" customHeight="1">
      <c r="A2" s="1868" t="s">
        <v>31</v>
      </c>
      <c r="B2" s="1868"/>
      <c r="C2" s="1868"/>
      <c r="D2" s="1868"/>
      <c r="E2" s="1868"/>
      <c r="F2" s="1868"/>
      <c r="G2" s="1868"/>
      <c r="H2" s="1868"/>
      <c r="I2" s="1868"/>
      <c r="J2" s="1868"/>
      <c r="K2" s="1868"/>
    </row>
    <row r="3" spans="2:11" ht="16.5" customHeight="1" thickBot="1">
      <c r="B3" s="275"/>
      <c r="C3" s="275"/>
      <c r="D3" s="275"/>
      <c r="E3" s="275"/>
      <c r="I3" s="1861" t="s">
        <v>96</v>
      </c>
      <c r="J3" s="1861"/>
      <c r="K3" s="1861"/>
    </row>
    <row r="4" spans="1:11" ht="13.5" thickTop="1">
      <c r="A4" s="277"/>
      <c r="B4" s="343">
        <v>2014</v>
      </c>
      <c r="C4" s="343">
        <v>2015</v>
      </c>
      <c r="D4" s="343">
        <v>2015</v>
      </c>
      <c r="E4" s="344">
        <v>2016</v>
      </c>
      <c r="F4" s="1872" t="s">
        <v>629</v>
      </c>
      <c r="G4" s="1873"/>
      <c r="H4" s="1873"/>
      <c r="I4" s="1873"/>
      <c r="J4" s="1873"/>
      <c r="K4" s="1874"/>
    </row>
    <row r="5" spans="1:11" ht="12.75">
      <c r="A5" s="345" t="s">
        <v>314</v>
      </c>
      <c r="B5" s="548" t="s">
        <v>278</v>
      </c>
      <c r="C5" s="548" t="s">
        <v>588</v>
      </c>
      <c r="D5" s="548" t="s">
        <v>279</v>
      </c>
      <c r="E5" s="549" t="s">
        <v>630</v>
      </c>
      <c r="F5" s="1864" t="s">
        <v>55</v>
      </c>
      <c r="G5" s="1865"/>
      <c r="H5" s="1866"/>
      <c r="I5" s="550"/>
      <c r="J5" s="546" t="s">
        <v>56</v>
      </c>
      <c r="K5" s="551"/>
    </row>
    <row r="6" spans="1:11" ht="12.75">
      <c r="A6" s="345"/>
      <c r="B6" s="548"/>
      <c r="C6" s="548"/>
      <c r="D6" s="548"/>
      <c r="E6" s="549"/>
      <c r="F6" s="350" t="s">
        <v>98</v>
      </c>
      <c r="G6" s="351" t="s">
        <v>35</v>
      </c>
      <c r="H6" s="352" t="s">
        <v>280</v>
      </c>
      <c r="I6" s="347" t="s">
        <v>98</v>
      </c>
      <c r="J6" s="351" t="s">
        <v>35</v>
      </c>
      <c r="K6" s="353" t="s">
        <v>280</v>
      </c>
    </row>
    <row r="7" spans="1:11" ht="16.5" customHeight="1">
      <c r="A7" s="290" t="s">
        <v>360</v>
      </c>
      <c r="B7" s="291">
        <v>1406769.5015122239</v>
      </c>
      <c r="C7" s="291">
        <v>1490526.0896835541</v>
      </c>
      <c r="D7" s="291">
        <v>1688829.864876353</v>
      </c>
      <c r="E7" s="292">
        <v>1789748.5966942392</v>
      </c>
      <c r="F7" s="293">
        <v>83756.58817133028</v>
      </c>
      <c r="G7" s="354"/>
      <c r="H7" s="292">
        <v>5.953824566234562</v>
      </c>
      <c r="I7" s="291">
        <v>100918.73181788623</v>
      </c>
      <c r="J7" s="355"/>
      <c r="K7" s="296">
        <v>5.975660065987462</v>
      </c>
    </row>
    <row r="8" spans="1:11" ht="16.5" customHeight="1">
      <c r="A8" s="297" t="s">
        <v>361</v>
      </c>
      <c r="B8" s="298">
        <v>129689.17799381667</v>
      </c>
      <c r="C8" s="298">
        <v>123036.52088493173</v>
      </c>
      <c r="D8" s="298">
        <v>159289.9815738324</v>
      </c>
      <c r="E8" s="299">
        <v>154745.39743028732</v>
      </c>
      <c r="F8" s="300">
        <v>-6652.657108884945</v>
      </c>
      <c r="G8" s="356"/>
      <c r="H8" s="299">
        <v>-5.1296933266105915</v>
      </c>
      <c r="I8" s="298">
        <v>-4544.584143545071</v>
      </c>
      <c r="J8" s="299"/>
      <c r="K8" s="302">
        <v>-2.8530257199123437</v>
      </c>
    </row>
    <row r="9" spans="1:11" ht="16.5" customHeight="1">
      <c r="A9" s="297" t="s">
        <v>362</v>
      </c>
      <c r="B9" s="298">
        <v>115579.68382602921</v>
      </c>
      <c r="C9" s="298">
        <v>105496.03101390564</v>
      </c>
      <c r="D9" s="298">
        <v>141377.34382764096</v>
      </c>
      <c r="E9" s="299">
        <v>133207.07934177577</v>
      </c>
      <c r="F9" s="300">
        <v>-10083.652812123575</v>
      </c>
      <c r="G9" s="356"/>
      <c r="H9" s="299">
        <v>-8.724416331940752</v>
      </c>
      <c r="I9" s="298">
        <v>-8170.264485865191</v>
      </c>
      <c r="J9" s="299"/>
      <c r="K9" s="302">
        <v>-5.779047946908595</v>
      </c>
    </row>
    <row r="10" spans="1:11" ht="16.5" customHeight="1">
      <c r="A10" s="297" t="s">
        <v>363</v>
      </c>
      <c r="B10" s="298">
        <v>14109.494167787452</v>
      </c>
      <c r="C10" s="298">
        <v>17540.489871026093</v>
      </c>
      <c r="D10" s="298">
        <v>17912.63774619143</v>
      </c>
      <c r="E10" s="299">
        <v>21538.318088511547</v>
      </c>
      <c r="F10" s="300">
        <v>3430.995703238641</v>
      </c>
      <c r="G10" s="356"/>
      <c r="H10" s="299">
        <v>24.316929171505976</v>
      </c>
      <c r="I10" s="298">
        <v>3625.6803423201163</v>
      </c>
      <c r="J10" s="299"/>
      <c r="K10" s="302">
        <v>20.240906971342092</v>
      </c>
    </row>
    <row r="11" spans="1:11" ht="16.5" customHeight="1">
      <c r="A11" s="297" t="s">
        <v>364</v>
      </c>
      <c r="B11" s="298">
        <v>589705.9177744807</v>
      </c>
      <c r="C11" s="298">
        <v>639321.6283681162</v>
      </c>
      <c r="D11" s="298">
        <v>712471.2039690608</v>
      </c>
      <c r="E11" s="299">
        <v>784617.4604842381</v>
      </c>
      <c r="F11" s="300">
        <v>49615.710593635566</v>
      </c>
      <c r="G11" s="356"/>
      <c r="H11" s="299">
        <v>8.413636203767917</v>
      </c>
      <c r="I11" s="298">
        <v>72146.25651517732</v>
      </c>
      <c r="J11" s="299"/>
      <c r="K11" s="302">
        <v>10.126199643334676</v>
      </c>
    </row>
    <row r="12" spans="1:11" ht="16.5" customHeight="1">
      <c r="A12" s="297" t="s">
        <v>362</v>
      </c>
      <c r="B12" s="298">
        <v>580319.7405492043</v>
      </c>
      <c r="C12" s="298">
        <v>629675.1408367504</v>
      </c>
      <c r="D12" s="298">
        <v>702459.3874338878</v>
      </c>
      <c r="E12" s="299">
        <v>770941.6213121356</v>
      </c>
      <c r="F12" s="300">
        <v>49355.4002875461</v>
      </c>
      <c r="G12" s="356"/>
      <c r="H12" s="299">
        <v>8.50486323984723</v>
      </c>
      <c r="I12" s="298">
        <v>68482.23387824779</v>
      </c>
      <c r="J12" s="299"/>
      <c r="K12" s="302">
        <v>9.748924294173948</v>
      </c>
    </row>
    <row r="13" spans="1:11" ht="16.5" customHeight="1">
      <c r="A13" s="297" t="s">
        <v>363</v>
      </c>
      <c r="B13" s="298">
        <v>9386.177225276386</v>
      </c>
      <c r="C13" s="298">
        <v>9646.487531365781</v>
      </c>
      <c r="D13" s="298">
        <v>10011.816535172982</v>
      </c>
      <c r="E13" s="299">
        <v>13675.839172102465</v>
      </c>
      <c r="F13" s="300">
        <v>260.31030608939545</v>
      </c>
      <c r="G13" s="356"/>
      <c r="H13" s="299">
        <v>2.773336789213783</v>
      </c>
      <c r="I13" s="298">
        <v>3664.0226369294833</v>
      </c>
      <c r="J13" s="299"/>
      <c r="K13" s="302">
        <v>36.596981417480364</v>
      </c>
    </row>
    <row r="14" spans="1:11" ht="16.5" customHeight="1">
      <c r="A14" s="297" t="s">
        <v>365</v>
      </c>
      <c r="B14" s="298">
        <v>452941.93633577344</v>
      </c>
      <c r="C14" s="298">
        <v>481614.3328795661</v>
      </c>
      <c r="D14" s="298">
        <v>509201.11750868295</v>
      </c>
      <c r="E14" s="299">
        <v>522334.39479422005</v>
      </c>
      <c r="F14" s="300">
        <v>28672.39654379268</v>
      </c>
      <c r="G14" s="356"/>
      <c r="H14" s="299">
        <v>6.330258747014618</v>
      </c>
      <c r="I14" s="298">
        <v>13133.2772855371</v>
      </c>
      <c r="J14" s="299"/>
      <c r="K14" s="302">
        <v>2.5791925496536545</v>
      </c>
    </row>
    <row r="15" spans="1:11" ht="16.5" customHeight="1">
      <c r="A15" s="297" t="s">
        <v>362</v>
      </c>
      <c r="B15" s="298">
        <v>424742.3652231101</v>
      </c>
      <c r="C15" s="298">
        <v>455907.49892726</v>
      </c>
      <c r="D15" s="298">
        <v>489602.7672653801</v>
      </c>
      <c r="E15" s="299">
        <v>500102.02044652577</v>
      </c>
      <c r="F15" s="300">
        <v>31165.13370414992</v>
      </c>
      <c r="G15" s="356"/>
      <c r="H15" s="299">
        <v>7.337420576772321</v>
      </c>
      <c r="I15" s="298">
        <v>10499.253181145643</v>
      </c>
      <c r="J15" s="299"/>
      <c r="K15" s="302">
        <v>2.144443186011389</v>
      </c>
    </row>
    <row r="16" spans="1:11" ht="16.5" customHeight="1">
      <c r="A16" s="297" t="s">
        <v>363</v>
      </c>
      <c r="B16" s="298">
        <v>28199.571112663358</v>
      </c>
      <c r="C16" s="298">
        <v>25706.833952306133</v>
      </c>
      <c r="D16" s="298">
        <v>19598.350243302797</v>
      </c>
      <c r="E16" s="299">
        <v>22232.374347694287</v>
      </c>
      <c r="F16" s="300">
        <v>-2492.7371603572246</v>
      </c>
      <c r="G16" s="356"/>
      <c r="H16" s="299">
        <v>-8.839627916319023</v>
      </c>
      <c r="I16" s="298">
        <v>2634.0241043914903</v>
      </c>
      <c r="J16" s="299"/>
      <c r="K16" s="302">
        <v>13.440029756033145</v>
      </c>
    </row>
    <row r="17" spans="1:11" ht="16.5" customHeight="1">
      <c r="A17" s="297" t="s">
        <v>366</v>
      </c>
      <c r="B17" s="298">
        <v>223381.38271278306</v>
      </c>
      <c r="C17" s="298">
        <v>234365.88024013006</v>
      </c>
      <c r="D17" s="298">
        <v>295717.3649716541</v>
      </c>
      <c r="E17" s="299">
        <v>314150.26356796396</v>
      </c>
      <c r="F17" s="300">
        <v>10984.497527347005</v>
      </c>
      <c r="G17" s="356"/>
      <c r="H17" s="299">
        <v>4.917373773028586</v>
      </c>
      <c r="I17" s="298">
        <v>18432.898596309882</v>
      </c>
      <c r="J17" s="299"/>
      <c r="K17" s="302">
        <v>6.2332824445655275</v>
      </c>
    </row>
    <row r="18" spans="1:11" ht="16.5" customHeight="1">
      <c r="A18" s="297" t="s">
        <v>362</v>
      </c>
      <c r="B18" s="298">
        <v>195023.93855927695</v>
      </c>
      <c r="C18" s="298">
        <v>198950.194760987</v>
      </c>
      <c r="D18" s="298">
        <v>248844.5470217187</v>
      </c>
      <c r="E18" s="299">
        <v>265209.3247471127</v>
      </c>
      <c r="F18" s="300">
        <v>3926.256201710057</v>
      </c>
      <c r="G18" s="356"/>
      <c r="H18" s="299">
        <v>2.013217572527222</v>
      </c>
      <c r="I18" s="298">
        <v>16364.777725394</v>
      </c>
      <c r="J18" s="299"/>
      <c r="K18" s="302">
        <v>6.576305537434868</v>
      </c>
    </row>
    <row r="19" spans="1:11" ht="16.5" customHeight="1">
      <c r="A19" s="297" t="s">
        <v>363</v>
      </c>
      <c r="B19" s="298">
        <v>28357.444153506094</v>
      </c>
      <c r="C19" s="298">
        <v>35415.68547914304</v>
      </c>
      <c r="D19" s="298">
        <v>46872.81794993539</v>
      </c>
      <c r="E19" s="299">
        <v>48940.938820851254</v>
      </c>
      <c r="F19" s="300">
        <v>7058.241325636944</v>
      </c>
      <c r="G19" s="356"/>
      <c r="H19" s="299">
        <v>24.890259105964834</v>
      </c>
      <c r="I19" s="298">
        <v>2068.1208709158673</v>
      </c>
      <c r="J19" s="299"/>
      <c r="K19" s="302">
        <v>4.412196580808981</v>
      </c>
    </row>
    <row r="20" spans="1:11" ht="16.5" customHeight="1">
      <c r="A20" s="297" t="s">
        <v>367</v>
      </c>
      <c r="B20" s="298">
        <v>11051.086695369997</v>
      </c>
      <c r="C20" s="298">
        <v>12187.727310809998</v>
      </c>
      <c r="D20" s="298">
        <v>12150.19685312301</v>
      </c>
      <c r="E20" s="299">
        <v>13901.080417529996</v>
      </c>
      <c r="F20" s="300">
        <v>1136.640615440001</v>
      </c>
      <c r="G20" s="356"/>
      <c r="H20" s="299">
        <v>10.28532891626135</v>
      </c>
      <c r="I20" s="298">
        <v>1750.883564406986</v>
      </c>
      <c r="J20" s="299"/>
      <c r="K20" s="302">
        <v>14.41033084132254</v>
      </c>
    </row>
    <row r="21" spans="1:11" ht="16.5" customHeight="1">
      <c r="A21" s="290" t="s">
        <v>368</v>
      </c>
      <c r="B21" s="291">
        <v>1932.98868759</v>
      </c>
      <c r="C21" s="291">
        <v>2043.52613637</v>
      </c>
      <c r="D21" s="291">
        <v>3261.50328125</v>
      </c>
      <c r="E21" s="292">
        <v>1527.7302188800002</v>
      </c>
      <c r="F21" s="293">
        <v>110.53744877999998</v>
      </c>
      <c r="G21" s="354"/>
      <c r="H21" s="292">
        <v>5.718473651173571</v>
      </c>
      <c r="I21" s="291">
        <v>-1733.7730623699997</v>
      </c>
      <c r="J21" s="292"/>
      <c r="K21" s="296">
        <v>-53.15870973784567</v>
      </c>
    </row>
    <row r="22" spans="1:11" ht="16.5" customHeight="1">
      <c r="A22" s="290" t="s">
        <v>369</v>
      </c>
      <c r="B22" s="291">
        <v>4.119</v>
      </c>
      <c r="C22" s="291">
        <v>0</v>
      </c>
      <c r="D22" s="291">
        <v>0</v>
      </c>
      <c r="E22" s="292">
        <v>0</v>
      </c>
      <c r="F22" s="293">
        <v>-4.119</v>
      </c>
      <c r="G22" s="354"/>
      <c r="H22" s="292">
        <v>-100</v>
      </c>
      <c r="I22" s="291">
        <v>0</v>
      </c>
      <c r="J22" s="292"/>
      <c r="K22" s="296"/>
    </row>
    <row r="23" spans="1:11" ht="16.5" customHeight="1">
      <c r="A23" s="552" t="s">
        <v>370</v>
      </c>
      <c r="B23" s="291">
        <v>348672.1139714704</v>
      </c>
      <c r="C23" s="291">
        <v>367734.5974547606</v>
      </c>
      <c r="D23" s="291">
        <v>383714.93003354454</v>
      </c>
      <c r="E23" s="292">
        <v>414070.2004723047</v>
      </c>
      <c r="F23" s="293">
        <v>19062.483483290183</v>
      </c>
      <c r="G23" s="354"/>
      <c r="H23" s="292">
        <v>5.467166062167491</v>
      </c>
      <c r="I23" s="291">
        <v>30355.27043876017</v>
      </c>
      <c r="J23" s="292"/>
      <c r="K23" s="296">
        <v>7.910891149350507</v>
      </c>
    </row>
    <row r="24" spans="1:11" ht="16.5" customHeight="1">
      <c r="A24" s="553" t="s">
        <v>371</v>
      </c>
      <c r="B24" s="298">
        <v>129485.04956404002</v>
      </c>
      <c r="C24" s="298">
        <v>138112.25093923998</v>
      </c>
      <c r="D24" s="298">
        <v>141598.56429523998</v>
      </c>
      <c r="E24" s="299">
        <v>151882.76613096</v>
      </c>
      <c r="F24" s="300">
        <v>8627.201375199962</v>
      </c>
      <c r="G24" s="356"/>
      <c r="H24" s="299">
        <v>6.66270075521975</v>
      </c>
      <c r="I24" s="298">
        <v>10284.201835720014</v>
      </c>
      <c r="J24" s="299"/>
      <c r="K24" s="302">
        <v>7.262928043731394</v>
      </c>
    </row>
    <row r="25" spans="1:11" ht="16.5" customHeight="1">
      <c r="A25" s="553" t="s">
        <v>372</v>
      </c>
      <c r="B25" s="298">
        <v>68466.47765642044</v>
      </c>
      <c r="C25" s="298">
        <v>85751.69717751624</v>
      </c>
      <c r="D25" s="298">
        <v>80937.461259951</v>
      </c>
      <c r="E25" s="299">
        <v>106858.73020466082</v>
      </c>
      <c r="F25" s="300">
        <v>17285.2195210958</v>
      </c>
      <c r="G25" s="356"/>
      <c r="H25" s="299">
        <v>25.246252053211737</v>
      </c>
      <c r="I25" s="298">
        <v>25921.268944709824</v>
      </c>
      <c r="J25" s="299"/>
      <c r="K25" s="302">
        <v>32.02629356196033</v>
      </c>
    </row>
    <row r="26" spans="1:11" ht="16.5" customHeight="1">
      <c r="A26" s="553" t="s">
        <v>373</v>
      </c>
      <c r="B26" s="298">
        <v>150720.5867510099</v>
      </c>
      <c r="C26" s="298">
        <v>143870.64933800435</v>
      </c>
      <c r="D26" s="298">
        <v>161178.90447835356</v>
      </c>
      <c r="E26" s="299">
        <v>155328.70413668387</v>
      </c>
      <c r="F26" s="300">
        <v>-6849.937413005537</v>
      </c>
      <c r="G26" s="356"/>
      <c r="H26" s="299">
        <v>-4.544792161884042</v>
      </c>
      <c r="I26" s="298">
        <v>-5850.200341669697</v>
      </c>
      <c r="J26" s="299"/>
      <c r="K26" s="302">
        <v>-3.6296315331113216</v>
      </c>
    </row>
    <row r="27" spans="1:11" ht="16.5" customHeight="1">
      <c r="A27" s="554" t="s">
        <v>374</v>
      </c>
      <c r="B27" s="555">
        <v>1757378.7231712842</v>
      </c>
      <c r="C27" s="555">
        <v>1860304.2132746847</v>
      </c>
      <c r="D27" s="555">
        <v>2075806.2981911474</v>
      </c>
      <c r="E27" s="556">
        <v>2205346.527385424</v>
      </c>
      <c r="F27" s="557">
        <v>102925.49010340055</v>
      </c>
      <c r="G27" s="558"/>
      <c r="H27" s="556">
        <v>5.856762048288941</v>
      </c>
      <c r="I27" s="555">
        <v>129540.2291942765</v>
      </c>
      <c r="J27" s="556"/>
      <c r="K27" s="559">
        <v>6.240477702912721</v>
      </c>
    </row>
    <row r="28" spans="1:11" ht="16.5" customHeight="1">
      <c r="A28" s="290" t="s">
        <v>375</v>
      </c>
      <c r="B28" s="291">
        <v>286916.3921421314</v>
      </c>
      <c r="C28" s="291">
        <v>232419.58812817835</v>
      </c>
      <c r="D28" s="291">
        <v>353446.9954428044</v>
      </c>
      <c r="E28" s="292">
        <v>291506.3044660201</v>
      </c>
      <c r="F28" s="293">
        <v>-54496.80401395305</v>
      </c>
      <c r="G28" s="354"/>
      <c r="H28" s="292">
        <v>-18.993966711722994</v>
      </c>
      <c r="I28" s="291">
        <v>-61940.69097678433</v>
      </c>
      <c r="J28" s="292"/>
      <c r="K28" s="296">
        <v>-17.52474678676614</v>
      </c>
    </row>
    <row r="29" spans="1:11" ht="16.5" customHeight="1">
      <c r="A29" s="297" t="s">
        <v>376</v>
      </c>
      <c r="B29" s="298">
        <v>41129.87280457899</v>
      </c>
      <c r="C29" s="298">
        <v>35123.51975129898</v>
      </c>
      <c r="D29" s="298">
        <v>47292.02360718001</v>
      </c>
      <c r="E29" s="299">
        <v>45456.12711907201</v>
      </c>
      <c r="F29" s="300">
        <v>-6006.353053280007</v>
      </c>
      <c r="G29" s="356"/>
      <c r="H29" s="299">
        <v>-14.603383486786079</v>
      </c>
      <c r="I29" s="298">
        <v>-1835.8964881080028</v>
      </c>
      <c r="J29" s="299"/>
      <c r="K29" s="302">
        <v>-3.8820425688641325</v>
      </c>
    </row>
    <row r="30" spans="1:11" ht="16.5" customHeight="1">
      <c r="A30" s="297" t="s">
        <v>377</v>
      </c>
      <c r="B30" s="298">
        <v>156213.95132914</v>
      </c>
      <c r="C30" s="298">
        <v>92217.93621177999</v>
      </c>
      <c r="D30" s="298">
        <v>192239.16817545</v>
      </c>
      <c r="E30" s="299">
        <v>116637.63353535</v>
      </c>
      <c r="F30" s="300">
        <v>-63996.01511736</v>
      </c>
      <c r="G30" s="356"/>
      <c r="H30" s="299">
        <v>-40.96690121007281</v>
      </c>
      <c r="I30" s="298">
        <v>-75601.5346401</v>
      </c>
      <c r="J30" s="299"/>
      <c r="K30" s="302">
        <v>-39.32681115801599</v>
      </c>
    </row>
    <row r="31" spans="1:11" ht="16.5" customHeight="1">
      <c r="A31" s="297" t="s">
        <v>378</v>
      </c>
      <c r="B31" s="298">
        <v>788.6985832094999</v>
      </c>
      <c r="C31" s="298">
        <v>1380.249957607</v>
      </c>
      <c r="D31" s="298">
        <v>1336.9384950544995</v>
      </c>
      <c r="E31" s="299">
        <v>1281.1861623470002</v>
      </c>
      <c r="F31" s="300">
        <v>591.5513743975</v>
      </c>
      <c r="G31" s="356"/>
      <c r="H31" s="299">
        <v>75.00347876754937</v>
      </c>
      <c r="I31" s="298">
        <v>-55.75233270749936</v>
      </c>
      <c r="J31" s="299"/>
      <c r="K31" s="302">
        <v>-4.170149405805438</v>
      </c>
    </row>
    <row r="32" spans="1:11" ht="16.5" customHeight="1">
      <c r="A32" s="297" t="s">
        <v>379</v>
      </c>
      <c r="B32" s="298">
        <v>88693.80612722292</v>
      </c>
      <c r="C32" s="298">
        <v>103159.12455363238</v>
      </c>
      <c r="D32" s="298">
        <v>112504.7731455499</v>
      </c>
      <c r="E32" s="299">
        <v>127673.05344235107</v>
      </c>
      <c r="F32" s="300">
        <v>14465.31842640946</v>
      </c>
      <c r="G32" s="356"/>
      <c r="H32" s="299">
        <v>16.30927689094808</v>
      </c>
      <c r="I32" s="298">
        <v>15168.280296801167</v>
      </c>
      <c r="J32" s="299"/>
      <c r="K32" s="302">
        <v>13.482343791029763</v>
      </c>
    </row>
    <row r="33" spans="1:11" ht="16.5" customHeight="1">
      <c r="A33" s="297" t="s">
        <v>380</v>
      </c>
      <c r="B33" s="298">
        <v>90.06329798</v>
      </c>
      <c r="C33" s="298">
        <v>538.7576538599999</v>
      </c>
      <c r="D33" s="298">
        <v>74.09201957000002</v>
      </c>
      <c r="E33" s="299">
        <v>458.30420690000005</v>
      </c>
      <c r="F33" s="300">
        <v>448.6943558799999</v>
      </c>
      <c r="G33" s="356"/>
      <c r="H33" s="299">
        <v>498.19889560300095</v>
      </c>
      <c r="I33" s="298">
        <v>384.21218733</v>
      </c>
      <c r="J33" s="299"/>
      <c r="K33" s="302">
        <v>518.5608241748727</v>
      </c>
    </row>
    <row r="34" spans="1:11" ht="16.5" customHeight="1">
      <c r="A34" s="357" t="s">
        <v>381</v>
      </c>
      <c r="B34" s="291">
        <v>1313333.350838007</v>
      </c>
      <c r="C34" s="291">
        <v>1438718.3538096314</v>
      </c>
      <c r="D34" s="291">
        <v>1542634.927148163</v>
      </c>
      <c r="E34" s="292">
        <v>1608528.2893487206</v>
      </c>
      <c r="F34" s="293">
        <v>125385.00297162449</v>
      </c>
      <c r="G34" s="354"/>
      <c r="H34" s="292">
        <v>9.547081317292315</v>
      </c>
      <c r="I34" s="291">
        <v>65893.36220055749</v>
      </c>
      <c r="J34" s="292"/>
      <c r="K34" s="296">
        <v>4.271481284452257</v>
      </c>
    </row>
    <row r="35" spans="1:11" ht="16.5" customHeight="1">
      <c r="A35" s="297" t="s">
        <v>382</v>
      </c>
      <c r="B35" s="298">
        <v>142157.69999999998</v>
      </c>
      <c r="C35" s="298">
        <v>132231.35</v>
      </c>
      <c r="D35" s="298">
        <v>142497.9</v>
      </c>
      <c r="E35" s="299">
        <v>125909.845</v>
      </c>
      <c r="F35" s="300">
        <v>-9926.349999999977</v>
      </c>
      <c r="G35" s="356"/>
      <c r="H35" s="299">
        <v>-6.982632667804824</v>
      </c>
      <c r="I35" s="298">
        <v>-16588.054999999993</v>
      </c>
      <c r="J35" s="299"/>
      <c r="K35" s="302">
        <v>-11.640911901157837</v>
      </c>
    </row>
    <row r="36" spans="1:11" ht="16.5" customHeight="1">
      <c r="A36" s="297" t="s">
        <v>383</v>
      </c>
      <c r="B36" s="298">
        <v>10386.33065354</v>
      </c>
      <c r="C36" s="298">
        <v>10662.103479700003</v>
      </c>
      <c r="D36" s="298">
        <v>10069.7670851545</v>
      </c>
      <c r="E36" s="299">
        <v>9370.731269260003</v>
      </c>
      <c r="F36" s="300">
        <v>275.7728261600023</v>
      </c>
      <c r="G36" s="356"/>
      <c r="H36" s="299">
        <v>2.6551516157056865</v>
      </c>
      <c r="I36" s="298">
        <v>-699.0358158944982</v>
      </c>
      <c r="J36" s="299"/>
      <c r="K36" s="302">
        <v>-6.9419263621803315</v>
      </c>
    </row>
    <row r="37" spans="1:11" ht="16.5" customHeight="1">
      <c r="A37" s="303" t="s">
        <v>384</v>
      </c>
      <c r="B37" s="298">
        <v>10566.5361392257</v>
      </c>
      <c r="C37" s="298">
        <v>12291.299303196707</v>
      </c>
      <c r="D37" s="298">
        <v>13664.786629541519</v>
      </c>
      <c r="E37" s="299">
        <v>16560.33343736947</v>
      </c>
      <c r="F37" s="300">
        <v>1724.763163971007</v>
      </c>
      <c r="G37" s="356"/>
      <c r="H37" s="299">
        <v>16.32288141776417</v>
      </c>
      <c r="I37" s="298">
        <v>2895.546807827952</v>
      </c>
      <c r="J37" s="299"/>
      <c r="K37" s="302">
        <v>21.189842815168078</v>
      </c>
    </row>
    <row r="38" spans="1:11" ht="16.5" customHeight="1">
      <c r="A38" s="560" t="s">
        <v>385</v>
      </c>
      <c r="B38" s="298">
        <v>996.6286769799999</v>
      </c>
      <c r="C38" s="298">
        <v>678.5993535100001</v>
      </c>
      <c r="D38" s="298">
        <v>852.91678677</v>
      </c>
      <c r="E38" s="299">
        <v>1006.1974763800001</v>
      </c>
      <c r="F38" s="300">
        <v>-318.0293234699998</v>
      </c>
      <c r="G38" s="356"/>
      <c r="H38" s="299">
        <v>-31.91051299403679</v>
      </c>
      <c r="I38" s="298">
        <v>153.28068961000008</v>
      </c>
      <c r="J38" s="299"/>
      <c r="K38" s="302">
        <v>17.9713533591565</v>
      </c>
    </row>
    <row r="39" spans="1:11" ht="16.5" customHeight="1">
      <c r="A39" s="560" t="s">
        <v>386</v>
      </c>
      <c r="B39" s="298">
        <v>9569.907462245701</v>
      </c>
      <c r="C39" s="298">
        <v>11612.699949686707</v>
      </c>
      <c r="D39" s="298">
        <v>12811.869842771519</v>
      </c>
      <c r="E39" s="299">
        <v>15554.13596098947</v>
      </c>
      <c r="F39" s="300">
        <v>2042.7924874410055</v>
      </c>
      <c r="G39" s="356"/>
      <c r="H39" s="299">
        <v>21.346000423724455</v>
      </c>
      <c r="I39" s="298">
        <v>2742.266118217951</v>
      </c>
      <c r="J39" s="299"/>
      <c r="K39" s="302">
        <v>21.404105348175566</v>
      </c>
    </row>
    <row r="40" spans="1:11" ht="16.5" customHeight="1">
      <c r="A40" s="297" t="s">
        <v>387</v>
      </c>
      <c r="B40" s="298">
        <v>1146699.2038779212</v>
      </c>
      <c r="C40" s="298">
        <v>1278245.673822686</v>
      </c>
      <c r="D40" s="298">
        <v>1369249.0711404982</v>
      </c>
      <c r="E40" s="299">
        <v>1450801.908886033</v>
      </c>
      <c r="F40" s="300">
        <v>131546.46994476486</v>
      </c>
      <c r="G40" s="356"/>
      <c r="H40" s="299">
        <v>11.471750350911506</v>
      </c>
      <c r="I40" s="298">
        <v>81552.83774553495</v>
      </c>
      <c r="J40" s="299"/>
      <c r="K40" s="302">
        <v>5.956026515877538</v>
      </c>
    </row>
    <row r="41" spans="1:11" ht="16.5" customHeight="1">
      <c r="A41" s="303" t="s">
        <v>388</v>
      </c>
      <c r="B41" s="298">
        <v>1117321.0223590338</v>
      </c>
      <c r="C41" s="298">
        <v>1246597.3463642802</v>
      </c>
      <c r="D41" s="298">
        <v>1338931.575869255</v>
      </c>
      <c r="E41" s="299">
        <v>1416672.2865503053</v>
      </c>
      <c r="F41" s="300">
        <v>129276.3240052464</v>
      </c>
      <c r="G41" s="356"/>
      <c r="H41" s="299">
        <v>11.570204213315648</v>
      </c>
      <c r="I41" s="298">
        <v>77740.71068105032</v>
      </c>
      <c r="J41" s="299"/>
      <c r="K41" s="302">
        <v>5.806175019106548</v>
      </c>
    </row>
    <row r="42" spans="1:11" ht="16.5" customHeight="1">
      <c r="A42" s="303" t="s">
        <v>389</v>
      </c>
      <c r="B42" s="298">
        <v>29378.181518887475</v>
      </c>
      <c r="C42" s="298">
        <v>31648.327458405845</v>
      </c>
      <c r="D42" s="298">
        <v>30317.495271243217</v>
      </c>
      <c r="E42" s="299">
        <v>34129.62233572773</v>
      </c>
      <c r="F42" s="300">
        <v>2270.14593951837</v>
      </c>
      <c r="G42" s="356"/>
      <c r="H42" s="299">
        <v>7.727319466859699</v>
      </c>
      <c r="I42" s="298">
        <v>3812.12706448451</v>
      </c>
      <c r="J42" s="299"/>
      <c r="K42" s="302">
        <v>12.574017181757071</v>
      </c>
    </row>
    <row r="43" spans="1:11" ht="16.5" customHeight="1">
      <c r="A43" s="315" t="s">
        <v>390</v>
      </c>
      <c r="B43" s="316">
        <v>3523.58016732</v>
      </c>
      <c r="C43" s="316">
        <v>5287.927204048751</v>
      </c>
      <c r="D43" s="316">
        <v>7153.402292969005</v>
      </c>
      <c r="E43" s="317">
        <v>5885.470756058001</v>
      </c>
      <c r="F43" s="318">
        <v>1764.3470367287514</v>
      </c>
      <c r="G43" s="561"/>
      <c r="H43" s="317">
        <v>50.07256690489027</v>
      </c>
      <c r="I43" s="316">
        <v>-1267.9315369110045</v>
      </c>
      <c r="J43" s="317"/>
      <c r="K43" s="319">
        <v>-17.724873912896516</v>
      </c>
    </row>
    <row r="44" spans="1:11" s="547" customFormat="1" ht="16.5" customHeight="1" thickBot="1">
      <c r="A44" s="562" t="s">
        <v>333</v>
      </c>
      <c r="B44" s="321">
        <v>157128.9695125641</v>
      </c>
      <c r="C44" s="321">
        <v>189166.28606940384</v>
      </c>
      <c r="D44" s="321">
        <v>179724.38906548987</v>
      </c>
      <c r="E44" s="322">
        <v>305311.9140574478</v>
      </c>
      <c r="F44" s="323">
        <v>32037.316556839738</v>
      </c>
      <c r="G44" s="365"/>
      <c r="H44" s="322">
        <v>20.38918517458871</v>
      </c>
      <c r="I44" s="321">
        <v>125587.52499195794</v>
      </c>
      <c r="J44" s="322"/>
      <c r="K44" s="324">
        <v>69.87784220326103</v>
      </c>
    </row>
    <row r="45" spans="1:11" ht="16.5" customHeight="1" thickTop="1">
      <c r="A45" s="332" t="s">
        <v>309</v>
      </c>
      <c r="B45" s="563"/>
      <c r="C45" s="275"/>
      <c r="D45" s="327"/>
      <c r="E45" s="327"/>
      <c r="F45" s="298"/>
      <c r="G45" s="298"/>
      <c r="H45" s="298"/>
      <c r="I45" s="298"/>
      <c r="J45" s="298"/>
      <c r="K45" s="298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341" bestFit="1" customWidth="1"/>
    <col min="2" max="2" width="10.57421875" style="341" bestFit="1" customWidth="1"/>
    <col min="3" max="3" width="11.421875" style="341" bestFit="1" customWidth="1"/>
    <col min="4" max="5" width="10.7109375" style="341" bestFit="1" customWidth="1"/>
    <col min="6" max="6" width="9.28125" style="341" bestFit="1" customWidth="1"/>
    <col min="7" max="7" width="2.421875" style="341" bestFit="1" customWidth="1"/>
    <col min="8" max="8" width="7.7109375" style="341" bestFit="1" customWidth="1"/>
    <col min="9" max="9" width="10.7109375" style="341" customWidth="1"/>
    <col min="10" max="10" width="2.140625" style="341" customWidth="1"/>
    <col min="11" max="11" width="7.7109375" style="341" bestFit="1" customWidth="1"/>
    <col min="12" max="16384" width="11.00390625" style="274" customWidth="1"/>
  </cols>
  <sheetData>
    <row r="1" spans="1:11" s="341" customFormat="1" ht="24.75" customHeight="1">
      <c r="A1" s="1859" t="s">
        <v>598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</row>
    <row r="2" spans="1:11" s="341" customFormat="1" ht="16.5" customHeight="1">
      <c r="A2" s="1868" t="s">
        <v>32</v>
      </c>
      <c r="B2" s="1868"/>
      <c r="C2" s="1868"/>
      <c r="D2" s="1868"/>
      <c r="E2" s="1868"/>
      <c r="F2" s="1868"/>
      <c r="G2" s="1868"/>
      <c r="H2" s="1868"/>
      <c r="I2" s="1868"/>
      <c r="J2" s="1868"/>
      <c r="K2" s="1868"/>
    </row>
    <row r="3" spans="2:11" s="341" customFormat="1" ht="16.5" customHeight="1" thickBot="1">
      <c r="B3" s="275"/>
      <c r="C3" s="275"/>
      <c r="D3" s="275"/>
      <c r="E3" s="275"/>
      <c r="I3" s="1861" t="s">
        <v>96</v>
      </c>
      <c r="J3" s="1861"/>
      <c r="K3" s="1861"/>
    </row>
    <row r="4" spans="1:11" s="341" customFormat="1" ht="13.5" thickTop="1">
      <c r="A4" s="277"/>
      <c r="B4" s="343">
        <v>2014</v>
      </c>
      <c r="C4" s="343">
        <v>2015</v>
      </c>
      <c r="D4" s="343">
        <v>2015</v>
      </c>
      <c r="E4" s="344">
        <v>2016</v>
      </c>
      <c r="F4" s="1872" t="s">
        <v>629</v>
      </c>
      <c r="G4" s="1873"/>
      <c r="H4" s="1873"/>
      <c r="I4" s="1873"/>
      <c r="J4" s="1873"/>
      <c r="K4" s="1874"/>
    </row>
    <row r="5" spans="1:11" s="341" customFormat="1" ht="12.75">
      <c r="A5" s="345" t="s">
        <v>314</v>
      </c>
      <c r="B5" s="548" t="s">
        <v>278</v>
      </c>
      <c r="C5" s="548" t="s">
        <v>588</v>
      </c>
      <c r="D5" s="548" t="s">
        <v>279</v>
      </c>
      <c r="E5" s="549" t="s">
        <v>630</v>
      </c>
      <c r="F5" s="1864" t="s">
        <v>55</v>
      </c>
      <c r="G5" s="1865"/>
      <c r="H5" s="1866"/>
      <c r="I5" s="1875" t="s">
        <v>56</v>
      </c>
      <c r="J5" s="1875"/>
      <c r="K5" s="1876"/>
    </row>
    <row r="6" spans="1:11" s="341" customFormat="1" ht="12.75">
      <c r="A6" s="345"/>
      <c r="B6" s="548"/>
      <c r="C6" s="548"/>
      <c r="D6" s="548"/>
      <c r="E6" s="549"/>
      <c r="F6" s="350" t="s">
        <v>98</v>
      </c>
      <c r="G6" s="351" t="s">
        <v>35</v>
      </c>
      <c r="H6" s="352" t="s">
        <v>280</v>
      </c>
      <c r="I6" s="347" t="s">
        <v>98</v>
      </c>
      <c r="J6" s="351" t="s">
        <v>35</v>
      </c>
      <c r="K6" s="353" t="s">
        <v>280</v>
      </c>
    </row>
    <row r="7" spans="1:11" s="341" customFormat="1" ht="16.5" customHeight="1">
      <c r="A7" s="290" t="s">
        <v>360</v>
      </c>
      <c r="B7" s="291">
        <v>1196479.3564913992</v>
      </c>
      <c r="C7" s="291">
        <v>1282367.4057119945</v>
      </c>
      <c r="D7" s="291">
        <v>1452748.758025059</v>
      </c>
      <c r="E7" s="292">
        <v>1541232.462429306</v>
      </c>
      <c r="F7" s="293">
        <v>85888.04922059528</v>
      </c>
      <c r="G7" s="354"/>
      <c r="H7" s="292">
        <v>7.178397918410945</v>
      </c>
      <c r="I7" s="291">
        <v>88483.704404247</v>
      </c>
      <c r="J7" s="355"/>
      <c r="K7" s="296">
        <v>6.0907781827696255</v>
      </c>
    </row>
    <row r="8" spans="1:11" s="341" customFormat="1" ht="16.5" customHeight="1">
      <c r="A8" s="297" t="s">
        <v>361</v>
      </c>
      <c r="B8" s="298">
        <v>122544.75249030958</v>
      </c>
      <c r="C8" s="298">
        <v>115417.04688342812</v>
      </c>
      <c r="D8" s="298">
        <v>150442.94437548862</v>
      </c>
      <c r="E8" s="299">
        <v>147421.33500657076</v>
      </c>
      <c r="F8" s="300">
        <v>-7127.705606881456</v>
      </c>
      <c r="G8" s="356"/>
      <c r="H8" s="299">
        <v>-5.816410300755302</v>
      </c>
      <c r="I8" s="298">
        <v>-3021.6093689178524</v>
      </c>
      <c r="J8" s="299"/>
      <c r="K8" s="302">
        <v>-2.0084752937141777</v>
      </c>
    </row>
    <row r="9" spans="1:11" s="341" customFormat="1" ht="16.5" customHeight="1">
      <c r="A9" s="297" t="s">
        <v>362</v>
      </c>
      <c r="B9" s="298">
        <v>108467.25845692512</v>
      </c>
      <c r="C9" s="298">
        <v>97926.70940827203</v>
      </c>
      <c r="D9" s="298">
        <v>132566.90180425718</v>
      </c>
      <c r="E9" s="299">
        <v>125908.18051837922</v>
      </c>
      <c r="F9" s="300">
        <v>-10540.54904865309</v>
      </c>
      <c r="G9" s="356"/>
      <c r="H9" s="299">
        <v>-9.717724222594775</v>
      </c>
      <c r="I9" s="298">
        <v>-6658.721285877968</v>
      </c>
      <c r="J9" s="299"/>
      <c r="K9" s="302">
        <v>-5.022913861040489</v>
      </c>
    </row>
    <row r="10" spans="1:11" s="341" customFormat="1" ht="16.5" customHeight="1">
      <c r="A10" s="297" t="s">
        <v>363</v>
      </c>
      <c r="B10" s="298">
        <v>14077.494033384452</v>
      </c>
      <c r="C10" s="298">
        <v>17490.33747515609</v>
      </c>
      <c r="D10" s="298">
        <v>17876.042571231428</v>
      </c>
      <c r="E10" s="299">
        <v>21513.154488191547</v>
      </c>
      <c r="F10" s="300">
        <v>3412.84344177164</v>
      </c>
      <c r="G10" s="356"/>
      <c r="H10" s="299">
        <v>24.24325972845849</v>
      </c>
      <c r="I10" s="298">
        <v>3637.111916960119</v>
      </c>
      <c r="J10" s="299"/>
      <c r="K10" s="302">
        <v>20.346292544712647</v>
      </c>
    </row>
    <row r="11" spans="1:11" s="341" customFormat="1" ht="16.5" customHeight="1">
      <c r="A11" s="297" t="s">
        <v>364</v>
      </c>
      <c r="B11" s="298">
        <v>450769.12587717123</v>
      </c>
      <c r="C11" s="298">
        <v>501406.0572835368</v>
      </c>
      <c r="D11" s="298">
        <v>559350.961967849</v>
      </c>
      <c r="E11" s="299">
        <v>624222.4750264497</v>
      </c>
      <c r="F11" s="300">
        <v>50636.93140636559</v>
      </c>
      <c r="G11" s="356"/>
      <c r="H11" s="299">
        <v>11.233451560780473</v>
      </c>
      <c r="I11" s="298">
        <v>64871.5130586006</v>
      </c>
      <c r="J11" s="299"/>
      <c r="K11" s="302">
        <v>11.597640384916215</v>
      </c>
    </row>
    <row r="12" spans="1:11" s="341" customFormat="1" ht="16.5" customHeight="1">
      <c r="A12" s="297" t="s">
        <v>362</v>
      </c>
      <c r="B12" s="298">
        <v>441455.9753080949</v>
      </c>
      <c r="C12" s="298">
        <v>491845.20797420986</v>
      </c>
      <c r="D12" s="298">
        <v>549436.3094164284</v>
      </c>
      <c r="E12" s="299">
        <v>610571.3702692201</v>
      </c>
      <c r="F12" s="300">
        <v>50389.232666114985</v>
      </c>
      <c r="G12" s="356"/>
      <c r="H12" s="299">
        <v>11.414327924986864</v>
      </c>
      <c r="I12" s="298">
        <v>61135.06085279165</v>
      </c>
      <c r="J12" s="299"/>
      <c r="K12" s="302">
        <v>11.126869448749192</v>
      </c>
    </row>
    <row r="13" spans="1:11" s="341" customFormat="1" ht="16.5" customHeight="1">
      <c r="A13" s="297" t="s">
        <v>363</v>
      </c>
      <c r="B13" s="298">
        <v>9313.150569076386</v>
      </c>
      <c r="C13" s="298">
        <v>9560.84930932698</v>
      </c>
      <c r="D13" s="298">
        <v>9914.652551420582</v>
      </c>
      <c r="E13" s="299">
        <v>13651.104757229554</v>
      </c>
      <c r="F13" s="300">
        <v>247.6987402505947</v>
      </c>
      <c r="G13" s="356"/>
      <c r="H13" s="299">
        <v>2.6596664406249344</v>
      </c>
      <c r="I13" s="298">
        <v>3736.4522058089715</v>
      </c>
      <c r="J13" s="299"/>
      <c r="K13" s="302">
        <v>37.68616385123459</v>
      </c>
    </row>
    <row r="14" spans="1:11" s="341" customFormat="1" ht="16.5" customHeight="1">
      <c r="A14" s="297" t="s">
        <v>365</v>
      </c>
      <c r="B14" s="298">
        <v>365549.7279395734</v>
      </c>
      <c r="C14" s="298">
        <v>392984.1049066261</v>
      </c>
      <c r="D14" s="298">
        <v>417355.10912562284</v>
      </c>
      <c r="E14" s="299">
        <v>428872.00431334425</v>
      </c>
      <c r="F14" s="300">
        <v>27434.376967052696</v>
      </c>
      <c r="G14" s="356"/>
      <c r="H14" s="299">
        <v>7.504964405714916</v>
      </c>
      <c r="I14" s="298">
        <v>11516.895187721413</v>
      </c>
      <c r="J14" s="299"/>
      <c r="K14" s="302">
        <v>2.7594954358770907</v>
      </c>
    </row>
    <row r="15" spans="1:11" s="341" customFormat="1" ht="16.5" customHeight="1">
      <c r="A15" s="297" t="s">
        <v>362</v>
      </c>
      <c r="B15" s="298">
        <v>337378.43962691</v>
      </c>
      <c r="C15" s="298">
        <v>367312.08080432</v>
      </c>
      <c r="D15" s="298">
        <v>397787.37478232005</v>
      </c>
      <c r="E15" s="299">
        <v>406640.70096565</v>
      </c>
      <c r="F15" s="300">
        <v>29933.64117740997</v>
      </c>
      <c r="G15" s="356"/>
      <c r="H15" s="299">
        <v>8.872422674819438</v>
      </c>
      <c r="I15" s="298">
        <v>8853.326183329918</v>
      </c>
      <c r="J15" s="299"/>
      <c r="K15" s="302">
        <v>2.225642829457495</v>
      </c>
    </row>
    <row r="16" spans="1:11" s="341" customFormat="1" ht="16.5" customHeight="1">
      <c r="A16" s="297" t="s">
        <v>363</v>
      </c>
      <c r="B16" s="298">
        <v>28171.288312663357</v>
      </c>
      <c r="C16" s="298">
        <v>25672.02410230613</v>
      </c>
      <c r="D16" s="298">
        <v>19567.7343433028</v>
      </c>
      <c r="E16" s="299">
        <v>22231.303347694287</v>
      </c>
      <c r="F16" s="300">
        <v>-2499.2642103572252</v>
      </c>
      <c r="G16" s="356"/>
      <c r="H16" s="299">
        <v>-8.87167169147097</v>
      </c>
      <c r="I16" s="298">
        <v>2663.5690043914874</v>
      </c>
      <c r="J16" s="299"/>
      <c r="K16" s="302">
        <v>13.612046022605131</v>
      </c>
    </row>
    <row r="17" spans="1:11" s="341" customFormat="1" ht="16.5" customHeight="1">
      <c r="A17" s="297" t="s">
        <v>366</v>
      </c>
      <c r="B17" s="298">
        <v>246884.40591792506</v>
      </c>
      <c r="C17" s="298">
        <v>260678.56844242327</v>
      </c>
      <c r="D17" s="298">
        <v>313798.85776072845</v>
      </c>
      <c r="E17" s="299">
        <v>327078.3994892414</v>
      </c>
      <c r="F17" s="300">
        <v>13794.162524498213</v>
      </c>
      <c r="G17" s="356"/>
      <c r="H17" s="299">
        <v>5.587295995148427</v>
      </c>
      <c r="I17" s="298">
        <v>13279.541728512966</v>
      </c>
      <c r="J17" s="299"/>
      <c r="K17" s="302">
        <v>4.231864265942808</v>
      </c>
    </row>
    <row r="18" spans="1:11" s="341" customFormat="1" ht="16.5" customHeight="1">
      <c r="A18" s="297" t="s">
        <v>362</v>
      </c>
      <c r="B18" s="298">
        <v>218529.75129313295</v>
      </c>
      <c r="C18" s="298">
        <v>225249.8735569365</v>
      </c>
      <c r="D18" s="298">
        <v>266863.39963048324</v>
      </c>
      <c r="E18" s="299">
        <v>278134.87198309397</v>
      </c>
      <c r="F18" s="300">
        <v>6720.122263803554</v>
      </c>
      <c r="G18" s="356"/>
      <c r="H18" s="299">
        <v>3.0751521127158883</v>
      </c>
      <c r="I18" s="298">
        <v>11271.472352610726</v>
      </c>
      <c r="J18" s="299"/>
      <c r="K18" s="302">
        <v>4.223686113651386</v>
      </c>
    </row>
    <row r="19" spans="1:11" s="341" customFormat="1" ht="16.5" customHeight="1">
      <c r="A19" s="297" t="s">
        <v>363</v>
      </c>
      <c r="B19" s="298">
        <v>28354.654624792092</v>
      </c>
      <c r="C19" s="298">
        <v>35428.694885486766</v>
      </c>
      <c r="D19" s="298">
        <v>46935.458130245184</v>
      </c>
      <c r="E19" s="299">
        <v>48943.52750614745</v>
      </c>
      <c r="F19" s="300">
        <v>7074.040260694674</v>
      </c>
      <c r="G19" s="356"/>
      <c r="H19" s="299">
        <v>24.948426825518222</v>
      </c>
      <c r="I19" s="298">
        <v>2008.0693759022688</v>
      </c>
      <c r="J19" s="299"/>
      <c r="K19" s="302">
        <v>4.278363215993134</v>
      </c>
    </row>
    <row r="20" spans="1:11" s="341" customFormat="1" ht="16.5" customHeight="1">
      <c r="A20" s="297" t="s">
        <v>367</v>
      </c>
      <c r="B20" s="298">
        <v>10731.34426642</v>
      </c>
      <c r="C20" s="298">
        <v>11881.628195979998</v>
      </c>
      <c r="D20" s="298">
        <v>11800.884795370011</v>
      </c>
      <c r="E20" s="299">
        <v>13638.248593699998</v>
      </c>
      <c r="F20" s="300">
        <v>1150.2839295599988</v>
      </c>
      <c r="G20" s="356"/>
      <c r="H20" s="299">
        <v>10.718917416147121</v>
      </c>
      <c r="I20" s="298">
        <v>1837.3637983299868</v>
      </c>
      <c r="J20" s="299"/>
      <c r="K20" s="302">
        <v>15.569712188452705</v>
      </c>
    </row>
    <row r="21" spans="1:11" s="341" customFormat="1" ht="16.5" customHeight="1">
      <c r="A21" s="290" t="s">
        <v>368</v>
      </c>
      <c r="B21" s="291">
        <v>1932.98868759</v>
      </c>
      <c r="C21" s="291">
        <v>2005.6261363699998</v>
      </c>
      <c r="D21" s="291">
        <v>3261.50328125</v>
      </c>
      <c r="E21" s="292">
        <v>1527.7302188800002</v>
      </c>
      <c r="F21" s="293">
        <v>72.63744877999989</v>
      </c>
      <c r="G21" s="354"/>
      <c r="H21" s="292">
        <v>3.7577793003311557</v>
      </c>
      <c r="I21" s="291">
        <v>-1733.7730623699997</v>
      </c>
      <c r="J21" s="292"/>
      <c r="K21" s="296">
        <v>-53.15870973784567</v>
      </c>
    </row>
    <row r="22" spans="1:11" s="341" customFormat="1" ht="16.5" customHeight="1">
      <c r="A22" s="290" t="s">
        <v>369</v>
      </c>
      <c r="B22" s="291">
        <v>4.119</v>
      </c>
      <c r="C22" s="291">
        <v>0</v>
      </c>
      <c r="D22" s="291">
        <v>0</v>
      </c>
      <c r="E22" s="292">
        <v>0</v>
      </c>
      <c r="F22" s="293">
        <v>-4.119</v>
      </c>
      <c r="G22" s="354"/>
      <c r="H22" s="292">
        <v>-100</v>
      </c>
      <c r="I22" s="291">
        <v>0</v>
      </c>
      <c r="J22" s="292"/>
      <c r="K22" s="296" t="e">
        <v>#DIV/0!</v>
      </c>
    </row>
    <row r="23" spans="1:11" s="341" customFormat="1" ht="16.5" customHeight="1">
      <c r="A23" s="552" t="s">
        <v>370</v>
      </c>
      <c r="B23" s="291">
        <v>268735.3983221199</v>
      </c>
      <c r="C23" s="291">
        <v>288104.14937805926</v>
      </c>
      <c r="D23" s="291">
        <v>297716.124557734</v>
      </c>
      <c r="E23" s="292">
        <v>327245.1284817833</v>
      </c>
      <c r="F23" s="293">
        <v>19368.751055939356</v>
      </c>
      <c r="G23" s="354"/>
      <c r="H23" s="292">
        <v>7.2073687265877</v>
      </c>
      <c r="I23" s="291">
        <v>29529.00392404932</v>
      </c>
      <c r="J23" s="292"/>
      <c r="K23" s="296">
        <v>9.918510113590763</v>
      </c>
    </row>
    <row r="24" spans="1:11" s="341" customFormat="1" ht="16.5" customHeight="1">
      <c r="A24" s="553" t="s">
        <v>371</v>
      </c>
      <c r="B24" s="298">
        <v>87334.02185704002</v>
      </c>
      <c r="C24" s="298">
        <v>95647.60588424</v>
      </c>
      <c r="D24" s="298">
        <v>98300.06881324</v>
      </c>
      <c r="E24" s="299">
        <v>109993.84414771</v>
      </c>
      <c r="F24" s="300">
        <v>8313.584027199977</v>
      </c>
      <c r="G24" s="356"/>
      <c r="H24" s="299">
        <v>9.519295974721926</v>
      </c>
      <c r="I24" s="298">
        <v>11693.775334470003</v>
      </c>
      <c r="J24" s="299"/>
      <c r="K24" s="302">
        <v>11.895999133720823</v>
      </c>
    </row>
    <row r="25" spans="1:11" s="341" customFormat="1" ht="16.5" customHeight="1">
      <c r="A25" s="553" t="s">
        <v>372</v>
      </c>
      <c r="B25" s="298">
        <v>53749.94024853264</v>
      </c>
      <c r="C25" s="298">
        <v>66489.82569323404</v>
      </c>
      <c r="D25" s="298">
        <v>63635.73371379686</v>
      </c>
      <c r="E25" s="299">
        <v>83469.01691422856</v>
      </c>
      <c r="F25" s="300">
        <v>12739.885444701402</v>
      </c>
      <c r="G25" s="356"/>
      <c r="H25" s="299">
        <v>23.702138803864433</v>
      </c>
      <c r="I25" s="298">
        <v>19833.283200431702</v>
      </c>
      <c r="J25" s="299"/>
      <c r="K25" s="302">
        <v>31.16689640074292</v>
      </c>
    </row>
    <row r="26" spans="1:11" s="341" customFormat="1" ht="16.5" customHeight="1">
      <c r="A26" s="553" t="s">
        <v>373</v>
      </c>
      <c r="B26" s="298">
        <v>127651.43621654723</v>
      </c>
      <c r="C26" s="298">
        <v>125966.71780058522</v>
      </c>
      <c r="D26" s="298">
        <v>135780.32203069713</v>
      </c>
      <c r="E26" s="299">
        <v>133782.26741984475</v>
      </c>
      <c r="F26" s="300">
        <v>-1684.7184159620083</v>
      </c>
      <c r="G26" s="356"/>
      <c r="H26" s="299">
        <v>-1.3197802280140905</v>
      </c>
      <c r="I26" s="298">
        <v>-1998.054610852385</v>
      </c>
      <c r="J26" s="299"/>
      <c r="K26" s="302">
        <v>-1.4715347415368967</v>
      </c>
    </row>
    <row r="27" spans="1:11" s="341" customFormat="1" ht="16.5" customHeight="1">
      <c r="A27" s="554" t="s">
        <v>374</v>
      </c>
      <c r="B27" s="555">
        <v>1467151.862501109</v>
      </c>
      <c r="C27" s="555">
        <v>1572477.1812264237</v>
      </c>
      <c r="D27" s="555">
        <v>1753726.385864043</v>
      </c>
      <c r="E27" s="556">
        <v>1870005.3211299693</v>
      </c>
      <c r="F27" s="557">
        <v>105325.31872531469</v>
      </c>
      <c r="G27" s="558"/>
      <c r="H27" s="556">
        <v>7.178896842059871</v>
      </c>
      <c r="I27" s="555">
        <v>116278.93526592641</v>
      </c>
      <c r="J27" s="556"/>
      <c r="K27" s="559">
        <v>6.6303920727426915</v>
      </c>
    </row>
    <row r="28" spans="1:11" s="341" customFormat="1" ht="16.5" customHeight="1">
      <c r="A28" s="290" t="s">
        <v>375</v>
      </c>
      <c r="B28" s="291">
        <v>267110.3879700524</v>
      </c>
      <c r="C28" s="291">
        <v>212473.9201549794</v>
      </c>
      <c r="D28" s="291">
        <v>327932.4961981544</v>
      </c>
      <c r="E28" s="292">
        <v>265142.1667128841</v>
      </c>
      <c r="F28" s="293">
        <v>-54636.46781507303</v>
      </c>
      <c r="G28" s="354"/>
      <c r="H28" s="292">
        <v>-20.45463983272665</v>
      </c>
      <c r="I28" s="291">
        <v>-62790.32948527031</v>
      </c>
      <c r="J28" s="292"/>
      <c r="K28" s="296">
        <v>-19.147333738870767</v>
      </c>
    </row>
    <row r="29" spans="1:11" s="341" customFormat="1" ht="16.5" customHeight="1">
      <c r="A29" s="297" t="s">
        <v>376</v>
      </c>
      <c r="B29" s="298">
        <v>33942.21583274999</v>
      </c>
      <c r="C29" s="298">
        <v>28919.663018999992</v>
      </c>
      <c r="D29" s="298">
        <v>39383.42333781</v>
      </c>
      <c r="E29" s="299">
        <v>37804.876005922</v>
      </c>
      <c r="F29" s="300">
        <v>-5022.5528137500005</v>
      </c>
      <c r="G29" s="356"/>
      <c r="H29" s="299">
        <v>-14.797362784146417</v>
      </c>
      <c r="I29" s="298">
        <v>-1578.547331888003</v>
      </c>
      <c r="J29" s="299"/>
      <c r="K29" s="302">
        <v>-4.008151648849989</v>
      </c>
    </row>
    <row r="30" spans="1:11" s="341" customFormat="1" ht="16.5" customHeight="1">
      <c r="A30" s="297" t="s">
        <v>391</v>
      </c>
      <c r="B30" s="298">
        <v>143481.39134852</v>
      </c>
      <c r="C30" s="298">
        <v>78770.38046486999</v>
      </c>
      <c r="D30" s="298">
        <v>174939.83073156</v>
      </c>
      <c r="E30" s="299">
        <v>98303.21809361</v>
      </c>
      <c r="F30" s="300">
        <v>-64711.010883650015</v>
      </c>
      <c r="G30" s="356"/>
      <c r="H30" s="299">
        <v>-45.1006296185582</v>
      </c>
      <c r="I30" s="298">
        <v>-76636.61263795</v>
      </c>
      <c r="J30" s="299"/>
      <c r="K30" s="302">
        <v>-43.80741213563115</v>
      </c>
    </row>
    <row r="31" spans="1:11" s="341" customFormat="1" ht="16.5" customHeight="1">
      <c r="A31" s="297" t="s">
        <v>378</v>
      </c>
      <c r="B31" s="298">
        <v>699.9148152695</v>
      </c>
      <c r="C31" s="298">
        <v>1295.801848867</v>
      </c>
      <c r="D31" s="298">
        <v>1252.0553161744995</v>
      </c>
      <c r="E31" s="299">
        <v>1205.263056777</v>
      </c>
      <c r="F31" s="300">
        <v>595.8870335975</v>
      </c>
      <c r="G31" s="356"/>
      <c r="H31" s="299">
        <v>85.13707962704798</v>
      </c>
      <c r="I31" s="298">
        <v>-46.79225939749949</v>
      </c>
      <c r="J31" s="299"/>
      <c r="K31" s="302">
        <v>-3.7372357908648532</v>
      </c>
    </row>
    <row r="32" spans="1:11" s="341" customFormat="1" ht="16.5" customHeight="1">
      <c r="A32" s="297" t="s">
        <v>379</v>
      </c>
      <c r="B32" s="298">
        <v>88901.08335653292</v>
      </c>
      <c r="C32" s="298">
        <v>102949.57916838239</v>
      </c>
      <c r="D32" s="298">
        <v>112283.64119529993</v>
      </c>
      <c r="E32" s="299">
        <v>127380.90163593505</v>
      </c>
      <c r="F32" s="300">
        <v>14048.495811849469</v>
      </c>
      <c r="G32" s="356"/>
      <c r="H32" s="299">
        <v>15.802389893842738</v>
      </c>
      <c r="I32" s="298">
        <v>15097.260440635117</v>
      </c>
      <c r="J32" s="299"/>
      <c r="K32" s="302">
        <v>13.44564558106535</v>
      </c>
    </row>
    <row r="33" spans="1:11" s="341" customFormat="1" ht="16.5" customHeight="1">
      <c r="A33" s="297" t="s">
        <v>380</v>
      </c>
      <c r="B33" s="298">
        <v>85.78261698</v>
      </c>
      <c r="C33" s="298">
        <v>538.49565386</v>
      </c>
      <c r="D33" s="298">
        <v>73.54561731000001</v>
      </c>
      <c r="E33" s="299">
        <v>447.90792064000004</v>
      </c>
      <c r="F33" s="300">
        <v>452.71303687999995</v>
      </c>
      <c r="G33" s="356"/>
      <c r="H33" s="299">
        <v>527.7444927863985</v>
      </c>
      <c r="I33" s="298">
        <v>374.36230333000003</v>
      </c>
      <c r="J33" s="299"/>
      <c r="K33" s="302">
        <v>509.02054673365</v>
      </c>
    </row>
    <row r="34" spans="1:11" s="341" customFormat="1" ht="16.5" customHeight="1">
      <c r="A34" s="357" t="s">
        <v>381</v>
      </c>
      <c r="B34" s="291">
        <v>1066926.4858428843</v>
      </c>
      <c r="C34" s="291">
        <v>1190591.730420841</v>
      </c>
      <c r="D34" s="291">
        <v>1267006.821257701</v>
      </c>
      <c r="E34" s="292">
        <v>1322461.6512611045</v>
      </c>
      <c r="F34" s="293">
        <v>123665.24457795662</v>
      </c>
      <c r="G34" s="354"/>
      <c r="H34" s="292">
        <v>11.590793388192969</v>
      </c>
      <c r="I34" s="291">
        <v>55454.83000340359</v>
      </c>
      <c r="J34" s="292"/>
      <c r="K34" s="296">
        <v>4.376837525496198</v>
      </c>
    </row>
    <row r="35" spans="1:11" s="341" customFormat="1" ht="16.5" customHeight="1">
      <c r="A35" s="297" t="s">
        <v>382</v>
      </c>
      <c r="B35" s="298">
        <v>136367.1</v>
      </c>
      <c r="C35" s="298">
        <v>126662.475</v>
      </c>
      <c r="D35" s="298">
        <v>136363.1</v>
      </c>
      <c r="E35" s="299">
        <v>117993.37500000001</v>
      </c>
      <c r="F35" s="300">
        <v>-9704.625</v>
      </c>
      <c r="G35" s="356"/>
      <c r="H35" s="299">
        <v>-7.116544239776309</v>
      </c>
      <c r="I35" s="298">
        <v>-18369.72499999999</v>
      </c>
      <c r="J35" s="299"/>
      <c r="K35" s="302">
        <v>-13.471184653326295</v>
      </c>
    </row>
    <row r="36" spans="1:11" s="341" customFormat="1" ht="16.5" customHeight="1">
      <c r="A36" s="297" t="s">
        <v>383</v>
      </c>
      <c r="B36" s="298">
        <v>10047.26457073</v>
      </c>
      <c r="C36" s="298">
        <v>10163.220106720002</v>
      </c>
      <c r="D36" s="298">
        <v>9774.4680178045</v>
      </c>
      <c r="E36" s="299">
        <v>9005.777052150002</v>
      </c>
      <c r="F36" s="300">
        <v>115.95553599000232</v>
      </c>
      <c r="G36" s="356"/>
      <c r="H36" s="299">
        <v>1.1541005531775042</v>
      </c>
      <c r="I36" s="298">
        <v>-768.6909656544976</v>
      </c>
      <c r="J36" s="299"/>
      <c r="K36" s="302">
        <v>-7.86427419123274</v>
      </c>
    </row>
    <row r="37" spans="1:11" s="341" customFormat="1" ht="16.5" customHeight="1">
      <c r="A37" s="303" t="s">
        <v>384</v>
      </c>
      <c r="B37" s="298">
        <v>10136.62372096203</v>
      </c>
      <c r="C37" s="298">
        <v>13716.669315318513</v>
      </c>
      <c r="D37" s="298">
        <v>11901.177529272247</v>
      </c>
      <c r="E37" s="299">
        <v>13353.990107098147</v>
      </c>
      <c r="F37" s="300">
        <v>3580.045594356483</v>
      </c>
      <c r="G37" s="356"/>
      <c r="H37" s="299">
        <v>35.317929252450476</v>
      </c>
      <c r="I37" s="298">
        <v>1452.8125778259</v>
      </c>
      <c r="J37" s="299"/>
      <c r="K37" s="302">
        <v>12.207301120015634</v>
      </c>
    </row>
    <row r="38" spans="1:11" s="341" customFormat="1" ht="16.5" customHeight="1">
      <c r="A38" s="560" t="s">
        <v>385</v>
      </c>
      <c r="B38" s="298">
        <v>996.6286769799999</v>
      </c>
      <c r="C38" s="298">
        <v>678.5993535100001</v>
      </c>
      <c r="D38" s="298">
        <v>852.91678677</v>
      </c>
      <c r="E38" s="299">
        <v>1006.1974763800001</v>
      </c>
      <c r="F38" s="300">
        <v>-318.0293234699998</v>
      </c>
      <c r="G38" s="356"/>
      <c r="H38" s="299">
        <v>-31.91051299403679</v>
      </c>
      <c r="I38" s="298">
        <v>153.28068961000008</v>
      </c>
      <c r="J38" s="299"/>
      <c r="K38" s="302">
        <v>17.9713533591565</v>
      </c>
    </row>
    <row r="39" spans="1:11" s="341" customFormat="1" ht="16.5" customHeight="1">
      <c r="A39" s="560" t="s">
        <v>386</v>
      </c>
      <c r="B39" s="298">
        <v>9139.995043982031</v>
      </c>
      <c r="C39" s="298">
        <v>13038.069961808513</v>
      </c>
      <c r="D39" s="298">
        <v>11048.260742502247</v>
      </c>
      <c r="E39" s="299">
        <v>12347.792630718146</v>
      </c>
      <c r="F39" s="300">
        <v>3898.0749178264814</v>
      </c>
      <c r="G39" s="356"/>
      <c r="H39" s="299">
        <v>42.64854520236373</v>
      </c>
      <c r="I39" s="298">
        <v>1299.531888215899</v>
      </c>
      <c r="J39" s="299"/>
      <c r="K39" s="302">
        <v>11.76232095262423</v>
      </c>
    </row>
    <row r="40" spans="1:11" s="341" customFormat="1" ht="16.5" customHeight="1">
      <c r="A40" s="297" t="s">
        <v>387</v>
      </c>
      <c r="B40" s="298">
        <v>906851.9173838722</v>
      </c>
      <c r="C40" s="298">
        <v>1034761.4387947537</v>
      </c>
      <c r="D40" s="298">
        <v>1101814.6734176553</v>
      </c>
      <c r="E40" s="299">
        <v>1176223.0383457982</v>
      </c>
      <c r="F40" s="300">
        <v>127909.52141088154</v>
      </c>
      <c r="G40" s="356"/>
      <c r="H40" s="299">
        <v>14.104785903731754</v>
      </c>
      <c r="I40" s="298">
        <v>74408.36492814287</v>
      </c>
      <c r="J40" s="299"/>
      <c r="K40" s="302">
        <v>6.753255944335888</v>
      </c>
    </row>
    <row r="41" spans="1:11" s="341" customFormat="1" ht="16.5" customHeight="1">
      <c r="A41" s="303" t="s">
        <v>388</v>
      </c>
      <c r="B41" s="298">
        <v>885806.0161090732</v>
      </c>
      <c r="C41" s="298">
        <v>1011970.9879521015</v>
      </c>
      <c r="D41" s="298">
        <v>1080542.098249849</v>
      </c>
      <c r="E41" s="299">
        <v>1151961.1086931133</v>
      </c>
      <c r="F41" s="300">
        <v>126164.97184302832</v>
      </c>
      <c r="G41" s="356"/>
      <c r="H41" s="299">
        <v>14.242957210565285</v>
      </c>
      <c r="I41" s="298">
        <v>71419.01044326439</v>
      </c>
      <c r="J41" s="299"/>
      <c r="K41" s="302">
        <v>6.609553719280495</v>
      </c>
    </row>
    <row r="42" spans="1:11" s="341" customFormat="1" ht="16.5" customHeight="1">
      <c r="A42" s="303" t="s">
        <v>389</v>
      </c>
      <c r="B42" s="298">
        <v>21045.901274799016</v>
      </c>
      <c r="C42" s="298">
        <v>22790.450842652233</v>
      </c>
      <c r="D42" s="298">
        <v>21272.57516780643</v>
      </c>
      <c r="E42" s="299">
        <v>24261.92965268488</v>
      </c>
      <c r="F42" s="300">
        <v>1744.549567853217</v>
      </c>
      <c r="G42" s="356"/>
      <c r="H42" s="299">
        <v>8.289260436388115</v>
      </c>
      <c r="I42" s="298">
        <v>2989.3544848784513</v>
      </c>
      <c r="J42" s="299"/>
      <c r="K42" s="302">
        <v>14.052621562256798</v>
      </c>
    </row>
    <row r="43" spans="1:11" s="341" customFormat="1" ht="16.5" customHeight="1">
      <c r="A43" s="315" t="s">
        <v>390</v>
      </c>
      <c r="B43" s="316">
        <v>3523.58016732</v>
      </c>
      <c r="C43" s="316">
        <v>5287.927204048751</v>
      </c>
      <c r="D43" s="316">
        <v>7153.402292969005</v>
      </c>
      <c r="E43" s="317">
        <v>5885.470756058001</v>
      </c>
      <c r="F43" s="318">
        <v>1764.3470367287514</v>
      </c>
      <c r="G43" s="561"/>
      <c r="H43" s="317">
        <v>50.07256690489027</v>
      </c>
      <c r="I43" s="316">
        <v>-1267.9315369110045</v>
      </c>
      <c r="J43" s="317"/>
      <c r="K43" s="319">
        <v>-17.724873912896516</v>
      </c>
    </row>
    <row r="44" spans="1:11" s="341" customFormat="1" ht="16.5" customHeight="1" thickBot="1">
      <c r="A44" s="562" t="s">
        <v>333</v>
      </c>
      <c r="B44" s="321">
        <v>133114.97697776402</v>
      </c>
      <c r="C44" s="321">
        <v>169411.5453399458</v>
      </c>
      <c r="D44" s="321">
        <v>158787.0860167208</v>
      </c>
      <c r="E44" s="322">
        <v>282401.48362399836</v>
      </c>
      <c r="F44" s="323">
        <v>36296.56836218177</v>
      </c>
      <c r="G44" s="365"/>
      <c r="H44" s="322">
        <v>27.26708082460539</v>
      </c>
      <c r="I44" s="321">
        <v>123614.39760727755</v>
      </c>
      <c r="J44" s="322"/>
      <c r="K44" s="324">
        <v>77.84915052491142</v>
      </c>
    </row>
    <row r="45" spans="1:11" s="341" customFormat="1" ht="16.5" customHeight="1" thickTop="1">
      <c r="A45" s="332" t="s">
        <v>309</v>
      </c>
      <c r="B45" s="563"/>
      <c r="C45" s="275"/>
      <c r="D45" s="327"/>
      <c r="E45" s="327"/>
      <c r="F45" s="298"/>
      <c r="G45" s="298"/>
      <c r="H45" s="298"/>
      <c r="I45" s="298"/>
      <c r="J45" s="298"/>
      <c r="K45" s="298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341" bestFit="1" customWidth="1"/>
    <col min="2" max="2" width="10.57421875" style="341" bestFit="1" customWidth="1"/>
    <col min="3" max="3" width="11.421875" style="341" bestFit="1" customWidth="1"/>
    <col min="4" max="5" width="10.7109375" style="341" bestFit="1" customWidth="1"/>
    <col min="6" max="6" width="9.28125" style="341" bestFit="1" customWidth="1"/>
    <col min="7" max="7" width="2.421875" style="341" bestFit="1" customWidth="1"/>
    <col min="8" max="8" width="7.7109375" style="341" bestFit="1" customWidth="1"/>
    <col min="9" max="9" width="10.7109375" style="341" customWidth="1"/>
    <col min="10" max="10" width="2.140625" style="341" customWidth="1"/>
    <col min="11" max="11" width="7.7109375" style="341" bestFit="1" customWidth="1"/>
    <col min="12" max="16384" width="11.00390625" style="274" customWidth="1"/>
  </cols>
  <sheetData>
    <row r="1" spans="1:11" s="341" customFormat="1" ht="24.75" customHeight="1">
      <c r="A1" s="1859" t="s">
        <v>577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</row>
    <row r="2" spans="1:11" s="341" customFormat="1" ht="16.5" customHeight="1">
      <c r="A2" s="1868" t="s">
        <v>33</v>
      </c>
      <c r="B2" s="1868"/>
      <c r="C2" s="1868"/>
      <c r="D2" s="1868"/>
      <c r="E2" s="1868"/>
      <c r="F2" s="1868"/>
      <c r="G2" s="1868"/>
      <c r="H2" s="1868"/>
      <c r="I2" s="1868"/>
      <c r="J2" s="1868"/>
      <c r="K2" s="1868"/>
    </row>
    <row r="3" spans="1:11" s="341" customFormat="1" ht="16.5" customHeight="1" thickBot="1">
      <c r="A3" s="325"/>
      <c r="B3" s="563"/>
      <c r="C3" s="275"/>
      <c r="D3" s="275"/>
      <c r="E3" s="275"/>
      <c r="F3" s="275"/>
      <c r="G3" s="275"/>
      <c r="H3" s="275"/>
      <c r="I3" s="1861" t="s">
        <v>96</v>
      </c>
      <c r="J3" s="1861"/>
      <c r="K3" s="1861"/>
    </row>
    <row r="4" spans="1:11" s="341" customFormat="1" ht="13.5" thickTop="1">
      <c r="A4" s="277"/>
      <c r="B4" s="564">
        <v>2014</v>
      </c>
      <c r="C4" s="564">
        <v>2015</v>
      </c>
      <c r="D4" s="564">
        <v>2015</v>
      </c>
      <c r="E4" s="565">
        <v>2016</v>
      </c>
      <c r="F4" s="1877" t="s">
        <v>629</v>
      </c>
      <c r="G4" s="1878"/>
      <c r="H4" s="1878"/>
      <c r="I4" s="1878"/>
      <c r="J4" s="1878"/>
      <c r="K4" s="1879"/>
    </row>
    <row r="5" spans="1:11" s="341" customFormat="1" ht="12.75">
      <c r="A5" s="345" t="s">
        <v>314</v>
      </c>
      <c r="B5" s="548" t="s">
        <v>278</v>
      </c>
      <c r="C5" s="548" t="s">
        <v>588</v>
      </c>
      <c r="D5" s="548" t="s">
        <v>279</v>
      </c>
      <c r="E5" s="549" t="s">
        <v>630</v>
      </c>
      <c r="F5" s="1864" t="s">
        <v>55</v>
      </c>
      <c r="G5" s="1865"/>
      <c r="H5" s="1866"/>
      <c r="I5" s="1865" t="s">
        <v>56</v>
      </c>
      <c r="J5" s="1865"/>
      <c r="K5" s="1867"/>
    </row>
    <row r="6" spans="1:11" s="341" customFormat="1" ht="12.75">
      <c r="A6" s="345"/>
      <c r="B6" s="548"/>
      <c r="C6" s="548"/>
      <c r="D6" s="548"/>
      <c r="E6" s="549"/>
      <c r="F6" s="350" t="s">
        <v>98</v>
      </c>
      <c r="G6" s="351" t="s">
        <v>35</v>
      </c>
      <c r="H6" s="352" t="s">
        <v>280</v>
      </c>
      <c r="I6" s="347" t="s">
        <v>98</v>
      </c>
      <c r="J6" s="351" t="s">
        <v>35</v>
      </c>
      <c r="K6" s="353" t="s">
        <v>280</v>
      </c>
    </row>
    <row r="7" spans="1:11" s="341" customFormat="1" ht="16.5" customHeight="1">
      <c r="A7" s="290" t="s">
        <v>360</v>
      </c>
      <c r="B7" s="291">
        <v>200328.9315043301</v>
      </c>
      <c r="C7" s="291">
        <v>198060.9673594902</v>
      </c>
      <c r="D7" s="291">
        <v>230725.30529552922</v>
      </c>
      <c r="E7" s="292">
        <v>236540.72684733217</v>
      </c>
      <c r="F7" s="293">
        <v>-2267.964144839905</v>
      </c>
      <c r="G7" s="354"/>
      <c r="H7" s="292">
        <v>-1.132120122544997</v>
      </c>
      <c r="I7" s="291">
        <v>5815.421551802952</v>
      </c>
      <c r="J7" s="355"/>
      <c r="K7" s="296">
        <v>2.5204957663201055</v>
      </c>
    </row>
    <row r="8" spans="1:11" s="341" customFormat="1" ht="16.5" customHeight="1">
      <c r="A8" s="297" t="s">
        <v>361</v>
      </c>
      <c r="B8" s="298">
        <v>4228.3166725621</v>
      </c>
      <c r="C8" s="298">
        <v>4245.974342610001</v>
      </c>
      <c r="D8" s="298">
        <v>5539.380841598802</v>
      </c>
      <c r="E8" s="299">
        <v>5001.447976611589</v>
      </c>
      <c r="F8" s="300">
        <v>17.657670047900865</v>
      </c>
      <c r="G8" s="356"/>
      <c r="H8" s="299">
        <v>0.417605194106746</v>
      </c>
      <c r="I8" s="298">
        <v>-537.9328649872132</v>
      </c>
      <c r="J8" s="299"/>
      <c r="K8" s="302">
        <v>-9.711064835035831</v>
      </c>
    </row>
    <row r="9" spans="1:11" s="341" customFormat="1" ht="16.5" customHeight="1">
      <c r="A9" s="297" t="s">
        <v>362</v>
      </c>
      <c r="B9" s="298">
        <v>4196.3146141591005</v>
      </c>
      <c r="C9" s="298">
        <v>4195.8199567400015</v>
      </c>
      <c r="D9" s="298">
        <v>5502.783634638802</v>
      </c>
      <c r="E9" s="299">
        <v>4976.28222329159</v>
      </c>
      <c r="F9" s="300">
        <v>-0.494657419098985</v>
      </c>
      <c r="G9" s="356"/>
      <c r="H9" s="299">
        <v>-0.011787901160459328</v>
      </c>
      <c r="I9" s="298">
        <v>-526.5014113472125</v>
      </c>
      <c r="J9" s="299"/>
      <c r="K9" s="302">
        <v>-9.567910466859045</v>
      </c>
    </row>
    <row r="10" spans="1:11" s="341" customFormat="1" ht="16.5" customHeight="1">
      <c r="A10" s="297" t="s">
        <v>363</v>
      </c>
      <c r="B10" s="298">
        <v>32.002058403</v>
      </c>
      <c r="C10" s="298">
        <v>50.15438586999999</v>
      </c>
      <c r="D10" s="298">
        <v>36.59720696</v>
      </c>
      <c r="E10" s="299">
        <v>25.165753319999997</v>
      </c>
      <c r="F10" s="300">
        <v>18.152327466999992</v>
      </c>
      <c r="G10" s="356"/>
      <c r="H10" s="299">
        <v>56.7223746623071</v>
      </c>
      <c r="I10" s="298">
        <v>-11.431453640000004</v>
      </c>
      <c r="J10" s="299"/>
      <c r="K10" s="302">
        <v>-31.235863579683414</v>
      </c>
    </row>
    <row r="11" spans="1:11" s="341" customFormat="1" ht="16.5" customHeight="1">
      <c r="A11" s="297" t="s">
        <v>364</v>
      </c>
      <c r="B11" s="298">
        <v>108357.4886662195</v>
      </c>
      <c r="C11" s="298">
        <v>105945.02428335957</v>
      </c>
      <c r="D11" s="298">
        <v>120640.84178132276</v>
      </c>
      <c r="E11" s="299">
        <v>125109.51224173202</v>
      </c>
      <c r="F11" s="300">
        <v>-2412.4643828599364</v>
      </c>
      <c r="G11" s="356"/>
      <c r="H11" s="299">
        <v>-2.226393775414272</v>
      </c>
      <c r="I11" s="298">
        <v>4468.6704604092665</v>
      </c>
      <c r="J11" s="299"/>
      <c r="K11" s="302">
        <v>3.704110808932612</v>
      </c>
    </row>
    <row r="12" spans="1:11" s="341" customFormat="1" ht="16.5" customHeight="1">
      <c r="A12" s="297" t="s">
        <v>362</v>
      </c>
      <c r="B12" s="298">
        <v>108284.4620100195</v>
      </c>
      <c r="C12" s="298">
        <v>105859.38606132077</v>
      </c>
      <c r="D12" s="298">
        <v>120543.67779757036</v>
      </c>
      <c r="E12" s="299">
        <v>125084.7778268591</v>
      </c>
      <c r="F12" s="300">
        <v>-2425.075948698737</v>
      </c>
      <c r="G12" s="356"/>
      <c r="H12" s="299">
        <v>-2.23954194690864</v>
      </c>
      <c r="I12" s="298">
        <v>4541.1000292887475</v>
      </c>
      <c r="J12" s="299"/>
      <c r="K12" s="302">
        <v>3.767182246517019</v>
      </c>
    </row>
    <row r="13" spans="1:11" s="341" customFormat="1" ht="16.5" customHeight="1">
      <c r="A13" s="297" t="s">
        <v>363</v>
      </c>
      <c r="B13" s="298">
        <v>73.0266562</v>
      </c>
      <c r="C13" s="298">
        <v>85.63822203880001</v>
      </c>
      <c r="D13" s="298">
        <v>97.16398375240001</v>
      </c>
      <c r="E13" s="299">
        <v>24.73441487291109</v>
      </c>
      <c r="F13" s="300">
        <v>12.611565838800004</v>
      </c>
      <c r="G13" s="356"/>
      <c r="H13" s="299">
        <v>17.2698114566007</v>
      </c>
      <c r="I13" s="298">
        <v>-72.42956887948893</v>
      </c>
      <c r="J13" s="299"/>
      <c r="K13" s="302">
        <v>-74.54363858120409</v>
      </c>
    </row>
    <row r="14" spans="1:11" s="341" customFormat="1" ht="16.5" customHeight="1">
      <c r="A14" s="297" t="s">
        <v>365</v>
      </c>
      <c r="B14" s="298">
        <v>55395.1440574</v>
      </c>
      <c r="C14" s="298">
        <v>55320.18132168002</v>
      </c>
      <c r="D14" s="298">
        <v>62212.660399759996</v>
      </c>
      <c r="E14" s="299">
        <v>62538.57376739574</v>
      </c>
      <c r="F14" s="300">
        <v>-74.96273571997881</v>
      </c>
      <c r="G14" s="356"/>
      <c r="H14" s="299">
        <v>-0.1353236587710703</v>
      </c>
      <c r="I14" s="298">
        <v>325.9133676357451</v>
      </c>
      <c r="J14" s="299"/>
      <c r="K14" s="302">
        <v>0.523869845046849</v>
      </c>
    </row>
    <row r="15" spans="1:11" s="341" customFormat="1" ht="16.5" customHeight="1">
      <c r="A15" s="297" t="s">
        <v>362</v>
      </c>
      <c r="B15" s="298">
        <v>54980.061257400004</v>
      </c>
      <c r="C15" s="298">
        <v>55285.371471680024</v>
      </c>
      <c r="D15" s="298">
        <v>62182.04449976</v>
      </c>
      <c r="E15" s="299">
        <v>62537.50276739574</v>
      </c>
      <c r="F15" s="300">
        <v>305.31021428001986</v>
      </c>
      <c r="G15" s="356"/>
      <c r="H15" s="299">
        <v>0.5553107932176538</v>
      </c>
      <c r="I15" s="298">
        <v>355.4582676357386</v>
      </c>
      <c r="J15" s="299"/>
      <c r="K15" s="302">
        <v>0.5716413323095392</v>
      </c>
    </row>
    <row r="16" spans="1:11" s="341" customFormat="1" ht="16.5" customHeight="1">
      <c r="A16" s="297" t="s">
        <v>363</v>
      </c>
      <c r="B16" s="298">
        <v>415.0828</v>
      </c>
      <c r="C16" s="298">
        <v>34.80985</v>
      </c>
      <c r="D16" s="298">
        <v>30.615900000000003</v>
      </c>
      <c r="E16" s="299">
        <v>1.071</v>
      </c>
      <c r="F16" s="300">
        <v>-380.27295000000004</v>
      </c>
      <c r="G16" s="356"/>
      <c r="H16" s="299">
        <v>-91.61375754427792</v>
      </c>
      <c r="I16" s="298">
        <v>-29.544900000000002</v>
      </c>
      <c r="J16" s="299"/>
      <c r="K16" s="302">
        <v>-96.50181768296865</v>
      </c>
    </row>
    <row r="17" spans="1:11" s="341" customFormat="1" ht="16.5" customHeight="1">
      <c r="A17" s="297" t="s">
        <v>366</v>
      </c>
      <c r="B17" s="298">
        <v>32040.491614798506</v>
      </c>
      <c r="C17" s="298">
        <v>32257.770498410595</v>
      </c>
      <c r="D17" s="298">
        <v>41997.04531858469</v>
      </c>
      <c r="E17" s="299">
        <v>43644.01731996286</v>
      </c>
      <c r="F17" s="300">
        <v>217.27888361208898</v>
      </c>
      <c r="G17" s="356"/>
      <c r="H17" s="299">
        <v>0.6781384200476331</v>
      </c>
      <c r="I17" s="298">
        <v>1646.9720013781698</v>
      </c>
      <c r="J17" s="299"/>
      <c r="K17" s="302">
        <v>3.9216377935267404</v>
      </c>
    </row>
    <row r="18" spans="1:11" s="341" customFormat="1" ht="16.5" customHeight="1">
      <c r="A18" s="297" t="s">
        <v>362</v>
      </c>
      <c r="B18" s="298">
        <v>32002.949652725507</v>
      </c>
      <c r="C18" s="298">
        <v>32041.611344935496</v>
      </c>
      <c r="D18" s="298">
        <v>41472.60886178549</v>
      </c>
      <c r="E18" s="299">
        <v>43102.692937196065</v>
      </c>
      <c r="F18" s="300">
        <v>38.66169220998927</v>
      </c>
      <c r="G18" s="356"/>
      <c r="H18" s="299">
        <v>0.12080665260396295</v>
      </c>
      <c r="I18" s="298">
        <v>1630.0840754105739</v>
      </c>
      <c r="J18" s="299"/>
      <c r="K18" s="302">
        <v>3.9305076775929524</v>
      </c>
    </row>
    <row r="19" spans="1:11" s="341" customFormat="1" ht="16.5" customHeight="1">
      <c r="A19" s="297" t="s">
        <v>363</v>
      </c>
      <c r="B19" s="298">
        <v>37.54196207299999</v>
      </c>
      <c r="C19" s="298">
        <v>216.1591534751</v>
      </c>
      <c r="D19" s="298">
        <v>524.4364567992001</v>
      </c>
      <c r="E19" s="299">
        <v>541.3243827668</v>
      </c>
      <c r="F19" s="300">
        <v>178.6171914021</v>
      </c>
      <c r="G19" s="356"/>
      <c r="H19" s="299">
        <v>475.7801178712517</v>
      </c>
      <c r="I19" s="298">
        <v>16.887925967599926</v>
      </c>
      <c r="J19" s="299"/>
      <c r="K19" s="302">
        <v>3.220204421079386</v>
      </c>
    </row>
    <row r="20" spans="1:11" s="341" customFormat="1" ht="16.5" customHeight="1">
      <c r="A20" s="297" t="s">
        <v>367</v>
      </c>
      <c r="B20" s="298">
        <v>307.49049335</v>
      </c>
      <c r="C20" s="298">
        <v>292.01691342999993</v>
      </c>
      <c r="D20" s="298">
        <v>335.3769542630001</v>
      </c>
      <c r="E20" s="299">
        <v>247.17554163</v>
      </c>
      <c r="F20" s="300">
        <v>-15.473579920000077</v>
      </c>
      <c r="G20" s="356"/>
      <c r="H20" s="299">
        <v>-5.0322140861725195</v>
      </c>
      <c r="I20" s="298">
        <v>-88.20141263300007</v>
      </c>
      <c r="J20" s="299"/>
      <c r="K20" s="302">
        <v>-26.299187082435367</v>
      </c>
    </row>
    <row r="21" spans="1:11" s="341" customFormat="1" ht="16.5" customHeight="1">
      <c r="A21" s="290" t="s">
        <v>368</v>
      </c>
      <c r="B21" s="291">
        <v>0</v>
      </c>
      <c r="C21" s="291">
        <v>0</v>
      </c>
      <c r="D21" s="291">
        <v>0</v>
      </c>
      <c r="E21" s="292">
        <v>0</v>
      </c>
      <c r="F21" s="293">
        <v>0</v>
      </c>
      <c r="G21" s="354"/>
      <c r="H21" s="292"/>
      <c r="I21" s="291">
        <v>0</v>
      </c>
      <c r="J21" s="292"/>
      <c r="K21" s="296"/>
    </row>
    <row r="22" spans="1:11" s="341" customFormat="1" ht="16.5" customHeight="1">
      <c r="A22" s="290" t="s">
        <v>369</v>
      </c>
      <c r="B22" s="291">
        <v>0</v>
      </c>
      <c r="C22" s="291">
        <v>0</v>
      </c>
      <c r="D22" s="291">
        <v>0</v>
      </c>
      <c r="E22" s="292">
        <v>0</v>
      </c>
      <c r="F22" s="293">
        <v>0</v>
      </c>
      <c r="G22" s="354"/>
      <c r="H22" s="292"/>
      <c r="I22" s="291">
        <v>0</v>
      </c>
      <c r="J22" s="292"/>
      <c r="K22" s="296"/>
    </row>
    <row r="23" spans="1:11" s="341" customFormat="1" ht="16.5" customHeight="1">
      <c r="A23" s="552" t="s">
        <v>370</v>
      </c>
      <c r="B23" s="291">
        <v>55044.492350447166</v>
      </c>
      <c r="C23" s="291">
        <v>53833.50815646086</v>
      </c>
      <c r="D23" s="291">
        <v>57998.07882860672</v>
      </c>
      <c r="E23" s="292">
        <v>55104.049892824696</v>
      </c>
      <c r="F23" s="293">
        <v>-1210.9841939863036</v>
      </c>
      <c r="G23" s="354"/>
      <c r="H23" s="292">
        <v>-2.200009741712998</v>
      </c>
      <c r="I23" s="291">
        <v>-2894.028935782022</v>
      </c>
      <c r="J23" s="292"/>
      <c r="K23" s="296">
        <v>-4.9898703443855865</v>
      </c>
    </row>
    <row r="24" spans="1:11" s="341" customFormat="1" ht="16.5" customHeight="1">
      <c r="A24" s="553" t="s">
        <v>371</v>
      </c>
      <c r="B24" s="298">
        <v>26219.487117999997</v>
      </c>
      <c r="C24" s="298">
        <v>26030.552997000003</v>
      </c>
      <c r="D24" s="298">
        <v>27534.729094000002</v>
      </c>
      <c r="E24" s="299">
        <v>27429.00006225</v>
      </c>
      <c r="F24" s="300">
        <v>-188.93412099999478</v>
      </c>
      <c r="G24" s="356"/>
      <c r="H24" s="299">
        <v>-0.7205866390509569</v>
      </c>
      <c r="I24" s="298">
        <v>-105.72903175000101</v>
      </c>
      <c r="J24" s="299"/>
      <c r="K24" s="302">
        <v>-0.38398428177395816</v>
      </c>
    </row>
    <row r="25" spans="1:11" s="341" customFormat="1" ht="16.5" customHeight="1">
      <c r="A25" s="553" t="s">
        <v>372</v>
      </c>
      <c r="B25" s="298">
        <v>9026.477110959195</v>
      </c>
      <c r="C25" s="298">
        <v>12206.645175995443</v>
      </c>
      <c r="D25" s="298">
        <v>11783.224564359436</v>
      </c>
      <c r="E25" s="299">
        <v>14570.320379296709</v>
      </c>
      <c r="F25" s="300">
        <v>3180.1680650362487</v>
      </c>
      <c r="G25" s="356"/>
      <c r="H25" s="299">
        <v>35.23155297402964</v>
      </c>
      <c r="I25" s="298">
        <v>2787.0958149372727</v>
      </c>
      <c r="J25" s="299"/>
      <c r="K25" s="302">
        <v>23.65308239450315</v>
      </c>
    </row>
    <row r="26" spans="1:11" s="341" customFormat="1" ht="16.5" customHeight="1">
      <c r="A26" s="553" t="s">
        <v>373</v>
      </c>
      <c r="B26" s="298">
        <v>19798.52812148797</v>
      </c>
      <c r="C26" s="298">
        <v>15596.309983465419</v>
      </c>
      <c r="D26" s="298">
        <v>18680.12517024728</v>
      </c>
      <c r="E26" s="299">
        <v>13104.729451277984</v>
      </c>
      <c r="F26" s="300">
        <v>-4202.21813802255</v>
      </c>
      <c r="G26" s="356"/>
      <c r="H26" s="299">
        <v>-21.224901731264307</v>
      </c>
      <c r="I26" s="298">
        <v>-5575.395718969296</v>
      </c>
      <c r="J26" s="299"/>
      <c r="K26" s="302">
        <v>-29.8466721617556</v>
      </c>
    </row>
    <row r="27" spans="1:11" s="341" customFormat="1" ht="16.5" customHeight="1">
      <c r="A27" s="554" t="s">
        <v>374</v>
      </c>
      <c r="B27" s="555">
        <v>255373.42385477727</v>
      </c>
      <c r="C27" s="555">
        <v>251894.47551595105</v>
      </c>
      <c r="D27" s="555">
        <v>288723.38412413595</v>
      </c>
      <c r="E27" s="556">
        <v>291644.77674015687</v>
      </c>
      <c r="F27" s="557">
        <v>-3478.948338826216</v>
      </c>
      <c r="G27" s="558"/>
      <c r="H27" s="556">
        <v>-1.3622985063647748</v>
      </c>
      <c r="I27" s="555">
        <v>2921.392616020923</v>
      </c>
      <c r="J27" s="556"/>
      <c r="K27" s="559">
        <v>1.0118309692452472</v>
      </c>
    </row>
    <row r="28" spans="1:11" s="341" customFormat="1" ht="16.5" customHeight="1">
      <c r="A28" s="290" t="s">
        <v>375</v>
      </c>
      <c r="B28" s="291">
        <v>14644.172939968996</v>
      </c>
      <c r="C28" s="291">
        <v>14628.396404098994</v>
      </c>
      <c r="D28" s="291">
        <v>18683.720312650003</v>
      </c>
      <c r="E28" s="292">
        <v>20757.653583246</v>
      </c>
      <c r="F28" s="293">
        <v>-15.77653587000168</v>
      </c>
      <c r="G28" s="354"/>
      <c r="H28" s="292">
        <v>-0.10773251541534364</v>
      </c>
      <c r="I28" s="291">
        <v>2073.933270595997</v>
      </c>
      <c r="J28" s="292"/>
      <c r="K28" s="296">
        <v>11.100215780857194</v>
      </c>
    </row>
    <row r="29" spans="1:11" s="341" customFormat="1" ht="16.5" customHeight="1">
      <c r="A29" s="297" t="s">
        <v>376</v>
      </c>
      <c r="B29" s="298">
        <v>6125.732077618995</v>
      </c>
      <c r="C29" s="298">
        <v>5276.86631324899</v>
      </c>
      <c r="D29" s="298">
        <v>6894.109523590002</v>
      </c>
      <c r="E29" s="299">
        <v>6567.447788369999</v>
      </c>
      <c r="F29" s="300">
        <v>-848.8657643700053</v>
      </c>
      <c r="G29" s="356"/>
      <c r="H29" s="299">
        <v>-13.857376614158909</v>
      </c>
      <c r="I29" s="298">
        <v>-326.6617352200028</v>
      </c>
      <c r="J29" s="299"/>
      <c r="K29" s="302">
        <v>-4.738273073589042</v>
      </c>
    </row>
    <row r="30" spans="1:11" s="341" customFormat="1" ht="16.5" customHeight="1">
      <c r="A30" s="297" t="s">
        <v>377</v>
      </c>
      <c r="B30" s="298">
        <v>8221.41105572</v>
      </c>
      <c r="C30" s="298">
        <v>9057.63693686</v>
      </c>
      <c r="D30" s="298">
        <v>11483.83710593</v>
      </c>
      <c r="E30" s="299">
        <v>13812.19172489</v>
      </c>
      <c r="F30" s="300">
        <v>836.2258811400006</v>
      </c>
      <c r="G30" s="356"/>
      <c r="H30" s="299">
        <v>10.17131822594129</v>
      </c>
      <c r="I30" s="298">
        <v>2328.35461896</v>
      </c>
      <c r="J30" s="299"/>
      <c r="K30" s="302">
        <v>20.27505787031487</v>
      </c>
    </row>
    <row r="31" spans="1:11" s="341" customFormat="1" ht="16.5" customHeight="1">
      <c r="A31" s="297" t="s">
        <v>378</v>
      </c>
      <c r="B31" s="298">
        <v>88.41603593999999</v>
      </c>
      <c r="C31" s="298">
        <v>84.34776874</v>
      </c>
      <c r="D31" s="298">
        <v>84.49011687999999</v>
      </c>
      <c r="E31" s="299">
        <v>75.86076357</v>
      </c>
      <c r="F31" s="300">
        <v>-4.06826719999998</v>
      </c>
      <c r="G31" s="356"/>
      <c r="H31" s="299">
        <v>-4.601277536080386</v>
      </c>
      <c r="I31" s="298">
        <v>-8.629353309999985</v>
      </c>
      <c r="J31" s="299"/>
      <c r="K31" s="302">
        <v>-10.213447002631233</v>
      </c>
    </row>
    <row r="32" spans="1:11" s="341" customFormat="1" ht="16.5" customHeight="1">
      <c r="A32" s="297" t="s">
        <v>379</v>
      </c>
      <c r="B32" s="298">
        <v>206.12077069</v>
      </c>
      <c r="C32" s="298">
        <v>209.28338524999998</v>
      </c>
      <c r="D32" s="298">
        <v>220.86995025000002</v>
      </c>
      <c r="E32" s="299">
        <v>291.889806416</v>
      </c>
      <c r="F32" s="300">
        <v>3.16261455999998</v>
      </c>
      <c r="G32" s="356"/>
      <c r="H32" s="299">
        <v>1.5343502498137203</v>
      </c>
      <c r="I32" s="298">
        <v>71.01985616599998</v>
      </c>
      <c r="J32" s="299"/>
      <c r="K32" s="302">
        <v>32.15460323399062</v>
      </c>
    </row>
    <row r="33" spans="1:11" s="341" customFormat="1" ht="16.5" customHeight="1">
      <c r="A33" s="297" t="s">
        <v>380</v>
      </c>
      <c r="B33" s="298">
        <v>2.493</v>
      </c>
      <c r="C33" s="298">
        <v>0.262</v>
      </c>
      <c r="D33" s="298">
        <v>0.413616</v>
      </c>
      <c r="E33" s="299">
        <v>10.2635</v>
      </c>
      <c r="F33" s="300">
        <v>-2.231</v>
      </c>
      <c r="G33" s="356"/>
      <c r="H33" s="299">
        <v>-89.49057360609707</v>
      </c>
      <c r="I33" s="298">
        <v>9.849884000000001</v>
      </c>
      <c r="J33" s="299"/>
      <c r="K33" s="302">
        <v>2381.407875904221</v>
      </c>
    </row>
    <row r="34" spans="1:11" s="341" customFormat="1" ht="16.5" customHeight="1">
      <c r="A34" s="357" t="s">
        <v>381</v>
      </c>
      <c r="B34" s="291">
        <v>223339.6768422248</v>
      </c>
      <c r="C34" s="291">
        <v>223739.56721028493</v>
      </c>
      <c r="D34" s="291">
        <v>253591.78598665103</v>
      </c>
      <c r="E34" s="292">
        <v>254081.970299942</v>
      </c>
      <c r="F34" s="293">
        <v>399.89036806012155</v>
      </c>
      <c r="G34" s="354"/>
      <c r="H34" s="292">
        <v>0.1790503029798053</v>
      </c>
      <c r="I34" s="291">
        <v>490.1843132909853</v>
      </c>
      <c r="J34" s="292"/>
      <c r="K34" s="296">
        <v>0.1932966051655902</v>
      </c>
    </row>
    <row r="35" spans="1:11" s="341" customFormat="1" ht="16.5" customHeight="1">
      <c r="A35" s="297" t="s">
        <v>382</v>
      </c>
      <c r="B35" s="298">
        <v>2744.3</v>
      </c>
      <c r="C35" s="298">
        <v>2686.4</v>
      </c>
      <c r="D35" s="298">
        <v>3087.8</v>
      </c>
      <c r="E35" s="299">
        <v>3597.275</v>
      </c>
      <c r="F35" s="300">
        <v>-57.90000000000009</v>
      </c>
      <c r="G35" s="356"/>
      <c r="H35" s="299">
        <v>-2.109827642750431</v>
      </c>
      <c r="I35" s="298">
        <v>509.4749999999999</v>
      </c>
      <c r="J35" s="299"/>
      <c r="K35" s="302">
        <v>16.499611373793634</v>
      </c>
    </row>
    <row r="36" spans="1:11" s="341" customFormat="1" ht="16.5" customHeight="1">
      <c r="A36" s="297" t="s">
        <v>383</v>
      </c>
      <c r="B36" s="298">
        <v>273.72200813</v>
      </c>
      <c r="C36" s="298">
        <v>321.53595327000005</v>
      </c>
      <c r="D36" s="298">
        <v>195.92159383</v>
      </c>
      <c r="E36" s="299">
        <v>168.48490359000004</v>
      </c>
      <c r="F36" s="300">
        <v>47.813945140000044</v>
      </c>
      <c r="G36" s="356"/>
      <c r="H36" s="299">
        <v>17.46806749908526</v>
      </c>
      <c r="I36" s="298">
        <v>-27.43669023999996</v>
      </c>
      <c r="J36" s="299"/>
      <c r="K36" s="302">
        <v>-14.003913353117477</v>
      </c>
    </row>
    <row r="37" spans="1:11" s="341" customFormat="1" ht="16.5" customHeight="1">
      <c r="A37" s="303" t="s">
        <v>384</v>
      </c>
      <c r="B37" s="298">
        <v>50514.5238601137</v>
      </c>
      <c r="C37" s="298">
        <v>48688.43001601854</v>
      </c>
      <c r="D37" s="298">
        <v>54041.7393191083</v>
      </c>
      <c r="E37" s="299">
        <v>49514.9242961043</v>
      </c>
      <c r="F37" s="300">
        <v>-1826.093844095165</v>
      </c>
      <c r="G37" s="356"/>
      <c r="H37" s="299">
        <v>-3.6149877392728422</v>
      </c>
      <c r="I37" s="298">
        <v>-4526.815023004005</v>
      </c>
      <c r="J37" s="299"/>
      <c r="K37" s="302">
        <v>-8.376516152216801</v>
      </c>
    </row>
    <row r="38" spans="1:11" s="341" customFormat="1" ht="16.5" customHeight="1">
      <c r="A38" s="560" t="s">
        <v>385</v>
      </c>
      <c r="B38" s="298">
        <v>0</v>
      </c>
      <c r="C38" s="298">
        <v>0</v>
      </c>
      <c r="D38" s="298">
        <v>0</v>
      </c>
      <c r="E38" s="299">
        <v>0</v>
      </c>
      <c r="F38" s="300">
        <v>0</v>
      </c>
      <c r="G38" s="356"/>
      <c r="H38" s="299"/>
      <c r="I38" s="298">
        <v>0</v>
      </c>
      <c r="J38" s="299"/>
      <c r="K38" s="302"/>
    </row>
    <row r="39" spans="1:11" s="341" customFormat="1" ht="16.5" customHeight="1">
      <c r="A39" s="560" t="s">
        <v>386</v>
      </c>
      <c r="B39" s="298">
        <v>50514.5238601137</v>
      </c>
      <c r="C39" s="298">
        <v>48688.43001601854</v>
      </c>
      <c r="D39" s="298">
        <v>54041.7393191083</v>
      </c>
      <c r="E39" s="299">
        <v>49514.9242961043</v>
      </c>
      <c r="F39" s="300">
        <v>-1826.093844095165</v>
      </c>
      <c r="G39" s="356"/>
      <c r="H39" s="299">
        <v>-3.6149877392728422</v>
      </c>
      <c r="I39" s="298">
        <v>-4526.815023004005</v>
      </c>
      <c r="J39" s="299"/>
      <c r="K39" s="302">
        <v>-8.376516152216801</v>
      </c>
    </row>
    <row r="40" spans="1:11" s="341" customFormat="1" ht="16.5" customHeight="1">
      <c r="A40" s="297" t="s">
        <v>387</v>
      </c>
      <c r="B40" s="298">
        <v>169807.1309739811</v>
      </c>
      <c r="C40" s="298">
        <v>172043.2012409964</v>
      </c>
      <c r="D40" s="298">
        <v>196266.32507371274</v>
      </c>
      <c r="E40" s="299">
        <v>200801.2861002477</v>
      </c>
      <c r="F40" s="300">
        <v>2236.0702670152823</v>
      </c>
      <c r="G40" s="356"/>
      <c r="H40" s="299">
        <v>1.31682942535429</v>
      </c>
      <c r="I40" s="298">
        <v>4534.961026534962</v>
      </c>
      <c r="J40" s="299"/>
      <c r="K40" s="302">
        <v>2.310615957593206</v>
      </c>
    </row>
    <row r="41" spans="1:11" s="341" customFormat="1" ht="16.5" customHeight="1">
      <c r="A41" s="303" t="s">
        <v>388</v>
      </c>
      <c r="B41" s="298">
        <v>166791.37957551968</v>
      </c>
      <c r="C41" s="298">
        <v>168931.45415581434</v>
      </c>
      <c r="D41" s="298">
        <v>193415.79534573623</v>
      </c>
      <c r="E41" s="299">
        <v>197716.2051003102</v>
      </c>
      <c r="F41" s="300">
        <v>2140.074580294662</v>
      </c>
      <c r="G41" s="356"/>
      <c r="H41" s="299">
        <v>1.2830846448666016</v>
      </c>
      <c r="I41" s="298">
        <v>4300.409754573979</v>
      </c>
      <c r="J41" s="299"/>
      <c r="K41" s="302">
        <v>2.2234015308247574</v>
      </c>
    </row>
    <row r="42" spans="1:11" s="341" customFormat="1" ht="16.5" customHeight="1">
      <c r="A42" s="303" t="s">
        <v>389</v>
      </c>
      <c r="B42" s="298">
        <v>3015.7513984614275</v>
      </c>
      <c r="C42" s="298">
        <v>3111.747085182062</v>
      </c>
      <c r="D42" s="298">
        <v>2850.5297279765</v>
      </c>
      <c r="E42" s="299">
        <v>3085.0809999374997</v>
      </c>
      <c r="F42" s="300">
        <v>95.9956867206347</v>
      </c>
      <c r="G42" s="356"/>
      <c r="H42" s="299">
        <v>3.1831432381863327</v>
      </c>
      <c r="I42" s="298">
        <v>234.55127196099966</v>
      </c>
      <c r="J42" s="299"/>
      <c r="K42" s="302">
        <v>8.228339794494973</v>
      </c>
    </row>
    <row r="43" spans="1:11" s="341" customFormat="1" ht="16.5" customHeight="1">
      <c r="A43" s="315" t="s">
        <v>390</v>
      </c>
      <c r="B43" s="316">
        <v>0</v>
      </c>
      <c r="C43" s="316">
        <v>0</v>
      </c>
      <c r="D43" s="316">
        <v>0</v>
      </c>
      <c r="E43" s="317">
        <v>0</v>
      </c>
      <c r="F43" s="318">
        <v>0</v>
      </c>
      <c r="G43" s="561"/>
      <c r="H43" s="317"/>
      <c r="I43" s="316">
        <v>0</v>
      </c>
      <c r="J43" s="317"/>
      <c r="K43" s="319"/>
    </row>
    <row r="44" spans="1:11" s="341" customFormat="1" ht="16.5" customHeight="1" thickBot="1">
      <c r="A44" s="562" t="s">
        <v>333</v>
      </c>
      <c r="B44" s="321">
        <v>17389.575101283524</v>
      </c>
      <c r="C44" s="321">
        <v>13526.511947885067</v>
      </c>
      <c r="D44" s="321">
        <v>16447.873697629497</v>
      </c>
      <c r="E44" s="322">
        <v>16805.152867058612</v>
      </c>
      <c r="F44" s="323">
        <v>-3863.063153398458</v>
      </c>
      <c r="G44" s="365"/>
      <c r="H44" s="322">
        <v>-22.21482198902793</v>
      </c>
      <c r="I44" s="321">
        <v>357.2791694291154</v>
      </c>
      <c r="J44" s="322"/>
      <c r="K44" s="324">
        <v>2.1721906186609843</v>
      </c>
    </row>
    <row r="45" spans="1:11" s="341" customFormat="1" ht="16.5" customHeight="1" thickTop="1">
      <c r="A45" s="332" t="s">
        <v>309</v>
      </c>
      <c r="B45" s="563"/>
      <c r="C45" s="275"/>
      <c r="D45" s="327"/>
      <c r="E45" s="327"/>
      <c r="F45" s="298"/>
      <c r="G45" s="298"/>
      <c r="H45" s="298"/>
      <c r="I45" s="298"/>
      <c r="J45" s="298"/>
      <c r="K45" s="298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G7" sqref="G7:G12"/>
    </sheetView>
  </sheetViews>
  <sheetFormatPr defaultColWidth="9.140625" defaultRowHeight="15"/>
  <cols>
    <col min="1" max="1" width="10.8515625" style="181" bestFit="1" customWidth="1"/>
    <col min="2" max="2" width="12.00390625" style="181" customWidth="1"/>
    <col min="3" max="3" width="12.7109375" style="181" customWidth="1"/>
    <col min="4" max="4" width="12.7109375" style="186" customWidth="1"/>
    <col min="5" max="5" width="13.7109375" style="181" bestFit="1" customWidth="1"/>
    <col min="6" max="6" width="12.7109375" style="181" customWidth="1"/>
    <col min="7" max="7" width="13.7109375" style="181" bestFit="1" customWidth="1"/>
    <col min="8" max="16384" width="9.140625" style="181" customWidth="1"/>
  </cols>
  <sheetData>
    <row r="1" spans="1:7" ht="15">
      <c r="A1" s="1626" t="s">
        <v>187</v>
      </c>
      <c r="B1" s="1626"/>
      <c r="C1" s="1626"/>
      <c r="D1" s="1626"/>
      <c r="E1" s="1626"/>
      <c r="F1" s="1626"/>
      <c r="G1" s="1626"/>
    </row>
    <row r="2" spans="1:7" ht="15.75">
      <c r="A2" s="1627" t="s">
        <v>4</v>
      </c>
      <c r="B2" s="1627"/>
      <c r="C2" s="1627"/>
      <c r="D2" s="1627"/>
      <c r="E2" s="1627"/>
      <c r="F2" s="1627"/>
      <c r="G2" s="1627"/>
    </row>
    <row r="3" spans="1:7" ht="15">
      <c r="A3" s="1628" t="s">
        <v>188</v>
      </c>
      <c r="B3" s="1628"/>
      <c r="C3" s="1628"/>
      <c r="D3" s="1628"/>
      <c r="E3" s="1628"/>
      <c r="F3" s="1628"/>
      <c r="G3" s="1628"/>
    </row>
    <row r="4" spans="1:7" ht="15.75" thickBot="1">
      <c r="A4" s="1629" t="s">
        <v>189</v>
      </c>
      <c r="B4" s="1629"/>
      <c r="C4" s="1629"/>
      <c r="D4" s="1629"/>
      <c r="E4" s="1629"/>
      <c r="F4" s="1629"/>
      <c r="G4" s="1629"/>
    </row>
    <row r="5" spans="1:7" ht="16.5" thickTop="1">
      <c r="A5" s="1630" t="s">
        <v>190</v>
      </c>
      <c r="B5" s="1632" t="s">
        <v>54</v>
      </c>
      <c r="C5" s="1632"/>
      <c r="D5" s="1633" t="s">
        <v>55</v>
      </c>
      <c r="E5" s="1634"/>
      <c r="F5" s="1632" t="s">
        <v>99</v>
      </c>
      <c r="G5" s="1635"/>
    </row>
    <row r="6" spans="1:7" ht="15">
      <c r="A6" s="1631"/>
      <c r="B6" s="387" t="s">
        <v>191</v>
      </c>
      <c r="C6" s="387" t="s">
        <v>192</v>
      </c>
      <c r="D6" s="386" t="s">
        <v>191</v>
      </c>
      <c r="E6" s="386" t="s">
        <v>192</v>
      </c>
      <c r="F6" s="386" t="s">
        <v>191</v>
      </c>
      <c r="G6" s="385" t="s">
        <v>192</v>
      </c>
    </row>
    <row r="7" spans="1:7" ht="15">
      <c r="A7" s="380" t="s">
        <v>193</v>
      </c>
      <c r="B7" s="378">
        <v>92.68837209302326</v>
      </c>
      <c r="C7" s="379">
        <v>7.9</v>
      </c>
      <c r="D7" s="182">
        <v>99.64</v>
      </c>
      <c r="E7" s="379">
        <v>7.5</v>
      </c>
      <c r="F7" s="379">
        <v>106.52</v>
      </c>
      <c r="G7" s="377">
        <v>6.9</v>
      </c>
    </row>
    <row r="8" spans="1:7" ht="15">
      <c r="A8" s="380" t="s">
        <v>194</v>
      </c>
      <c r="B8" s="378">
        <v>92.81598513011153</v>
      </c>
      <c r="C8" s="379">
        <v>8</v>
      </c>
      <c r="D8" s="183">
        <v>99.87</v>
      </c>
      <c r="E8" s="384">
        <v>7.6</v>
      </c>
      <c r="F8" s="383">
        <v>107.05</v>
      </c>
      <c r="G8" s="382">
        <v>7.2</v>
      </c>
    </row>
    <row r="9" spans="1:7" ht="15">
      <c r="A9" s="380" t="s">
        <v>195</v>
      </c>
      <c r="B9" s="378">
        <v>93.18139534883721</v>
      </c>
      <c r="C9" s="379">
        <v>8.4</v>
      </c>
      <c r="D9" s="184">
        <v>100.17</v>
      </c>
      <c r="E9" s="379">
        <v>7.5</v>
      </c>
      <c r="F9" s="378">
        <v>108.37</v>
      </c>
      <c r="G9" s="377">
        <v>8.2</v>
      </c>
    </row>
    <row r="10" spans="1:7" ht="15">
      <c r="A10" s="380" t="s">
        <v>196</v>
      </c>
      <c r="B10" s="378">
        <v>93.62873134328358</v>
      </c>
      <c r="C10" s="379">
        <v>10</v>
      </c>
      <c r="D10" s="184">
        <v>100.37</v>
      </c>
      <c r="E10" s="379">
        <v>7.2</v>
      </c>
      <c r="F10" s="378">
        <v>110.85</v>
      </c>
      <c r="G10" s="377">
        <v>10.44</v>
      </c>
    </row>
    <row r="11" spans="1:7" ht="15">
      <c r="A11" s="380" t="s">
        <v>197</v>
      </c>
      <c r="B11" s="378">
        <v>92.8785046728972</v>
      </c>
      <c r="C11" s="379">
        <v>10.3</v>
      </c>
      <c r="D11" s="184">
        <v>99.38</v>
      </c>
      <c r="E11" s="379">
        <v>7</v>
      </c>
      <c r="F11" s="378">
        <v>110.88</v>
      </c>
      <c r="G11" s="377">
        <v>11.58</v>
      </c>
    </row>
    <row r="12" spans="1:7" ht="15">
      <c r="A12" s="380" t="s">
        <v>198</v>
      </c>
      <c r="B12" s="378">
        <v>92.30337078651685</v>
      </c>
      <c r="C12" s="379">
        <v>9.7</v>
      </c>
      <c r="D12" s="184">
        <v>98.58</v>
      </c>
      <c r="E12" s="379">
        <v>6.8</v>
      </c>
      <c r="F12" s="378">
        <v>110.5</v>
      </c>
      <c r="G12" s="377">
        <v>12.1</v>
      </c>
    </row>
    <row r="13" spans="1:7" ht="15">
      <c r="A13" s="380" t="s">
        <v>199</v>
      </c>
      <c r="B13" s="378">
        <v>92.21495327102804</v>
      </c>
      <c r="C13" s="379">
        <v>8.8</v>
      </c>
      <c r="D13" s="184">
        <v>98.67</v>
      </c>
      <c r="E13" s="378">
        <v>7</v>
      </c>
      <c r="F13" s="378"/>
      <c r="G13" s="381"/>
    </row>
    <row r="14" spans="1:7" ht="15">
      <c r="A14" s="380" t="s">
        <v>200</v>
      </c>
      <c r="B14" s="378">
        <v>92.57009345794391</v>
      </c>
      <c r="C14" s="379">
        <v>8.9</v>
      </c>
      <c r="D14" s="184">
        <v>99.05</v>
      </c>
      <c r="E14" s="379">
        <v>7</v>
      </c>
      <c r="F14" s="378"/>
      <c r="G14" s="377"/>
    </row>
    <row r="15" spans="1:7" ht="15">
      <c r="A15" s="380" t="s">
        <v>201</v>
      </c>
      <c r="B15" s="378">
        <v>93.24602432179609</v>
      </c>
      <c r="C15" s="379">
        <v>9.4</v>
      </c>
      <c r="D15" s="184">
        <v>99.68</v>
      </c>
      <c r="E15" s="379">
        <v>6.9</v>
      </c>
      <c r="F15" s="378"/>
      <c r="G15" s="377"/>
    </row>
    <row r="16" spans="1:7" ht="15">
      <c r="A16" s="380" t="s">
        <v>202</v>
      </c>
      <c r="B16" s="378">
        <v>94.57516339869282</v>
      </c>
      <c r="C16" s="185">
        <v>9.7</v>
      </c>
      <c r="D16" s="184">
        <v>101.29</v>
      </c>
      <c r="E16" s="379">
        <v>7.1</v>
      </c>
      <c r="F16" s="378"/>
      <c r="G16" s="377"/>
    </row>
    <row r="17" spans="1:7" ht="15">
      <c r="A17" s="380" t="s">
        <v>203</v>
      </c>
      <c r="B17" s="378">
        <v>94.19925512104282</v>
      </c>
      <c r="C17" s="379">
        <v>9.5</v>
      </c>
      <c r="D17" s="184">
        <v>101.17</v>
      </c>
      <c r="E17" s="379">
        <v>7.4</v>
      </c>
      <c r="F17" s="378"/>
      <c r="G17" s="377"/>
    </row>
    <row r="18" spans="1:7" ht="15">
      <c r="A18" s="380" t="s">
        <v>204</v>
      </c>
      <c r="B18" s="378">
        <v>94.9814126394052</v>
      </c>
      <c r="C18" s="379">
        <v>8.1</v>
      </c>
      <c r="D18" s="184">
        <v>102.2</v>
      </c>
      <c r="E18" s="379">
        <v>7.6</v>
      </c>
      <c r="F18" s="378"/>
      <c r="G18" s="377"/>
    </row>
    <row r="19" spans="1:7" ht="15.75" thickBot="1">
      <c r="A19" s="376" t="s">
        <v>205</v>
      </c>
      <c r="B19" s="375">
        <v>93.28358208955224</v>
      </c>
      <c r="C19" s="375">
        <v>9.05833333333333</v>
      </c>
      <c r="D19" s="375" t="s">
        <v>206</v>
      </c>
      <c r="E19" s="375">
        <v>7.2</v>
      </c>
      <c r="F19" s="375"/>
      <c r="G19" s="374">
        <v>9.4</v>
      </c>
    </row>
    <row r="20" ht="15.75" thickTop="1">
      <c r="A20" s="373" t="s">
        <v>72</v>
      </c>
    </row>
    <row r="21" ht="15">
      <c r="A21" s="372" t="s">
        <v>207</v>
      </c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" sqref="A2:K2"/>
    </sheetView>
  </sheetViews>
  <sheetFormatPr defaultColWidth="11.00390625" defaultRowHeight="16.5" customHeight="1"/>
  <cols>
    <col min="1" max="1" width="46.7109375" style="341" bestFit="1" customWidth="1"/>
    <col min="2" max="2" width="10.57421875" style="341" bestFit="1" customWidth="1"/>
    <col min="3" max="3" width="11.421875" style="341" bestFit="1" customWidth="1"/>
    <col min="4" max="5" width="10.7109375" style="341" bestFit="1" customWidth="1"/>
    <col min="6" max="6" width="9.28125" style="341" bestFit="1" customWidth="1"/>
    <col min="7" max="7" width="2.421875" style="341" bestFit="1" customWidth="1"/>
    <col min="8" max="8" width="7.7109375" style="341" bestFit="1" customWidth="1"/>
    <col min="9" max="9" width="10.7109375" style="341" customWidth="1"/>
    <col min="10" max="10" width="2.140625" style="341" customWidth="1"/>
    <col min="11" max="11" width="7.7109375" style="341" bestFit="1" customWidth="1"/>
    <col min="12" max="16384" width="11.00390625" style="274" customWidth="1"/>
  </cols>
  <sheetData>
    <row r="1" spans="1:11" s="341" customFormat="1" ht="19.5" customHeight="1">
      <c r="A1" s="1859" t="s">
        <v>578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</row>
    <row r="2" spans="1:11" s="341" customFormat="1" ht="16.5" customHeight="1">
      <c r="A2" s="1868" t="s">
        <v>34</v>
      </c>
      <c r="B2" s="1868"/>
      <c r="C2" s="1868"/>
      <c r="D2" s="1868"/>
      <c r="E2" s="1868"/>
      <c r="F2" s="1868"/>
      <c r="G2" s="1868"/>
      <c r="H2" s="1868"/>
      <c r="I2" s="1868"/>
      <c r="J2" s="1868"/>
      <c r="K2" s="1868"/>
    </row>
    <row r="3" spans="1:11" s="341" customFormat="1" ht="16.5" customHeight="1" thickBot="1">
      <c r="A3" s="325"/>
      <c r="B3" s="563"/>
      <c r="C3" s="275"/>
      <c r="D3" s="275"/>
      <c r="E3" s="275"/>
      <c r="F3" s="275"/>
      <c r="G3" s="275"/>
      <c r="H3" s="275"/>
      <c r="I3" s="1861" t="s">
        <v>96</v>
      </c>
      <c r="J3" s="1861"/>
      <c r="K3" s="1861"/>
    </row>
    <row r="4" spans="1:11" s="341" customFormat="1" ht="13.5" thickTop="1">
      <c r="A4" s="277"/>
      <c r="B4" s="564">
        <v>2014</v>
      </c>
      <c r="C4" s="564">
        <v>2015</v>
      </c>
      <c r="D4" s="564">
        <v>2015</v>
      </c>
      <c r="E4" s="565">
        <v>2016</v>
      </c>
      <c r="F4" s="1877" t="s">
        <v>629</v>
      </c>
      <c r="G4" s="1878"/>
      <c r="H4" s="1878"/>
      <c r="I4" s="1878"/>
      <c r="J4" s="1878"/>
      <c r="K4" s="1879"/>
    </row>
    <row r="5" spans="1:11" s="341" customFormat="1" ht="12.75">
      <c r="A5" s="345" t="s">
        <v>314</v>
      </c>
      <c r="B5" s="548" t="s">
        <v>278</v>
      </c>
      <c r="C5" s="548" t="s">
        <v>588</v>
      </c>
      <c r="D5" s="548" t="s">
        <v>279</v>
      </c>
      <c r="E5" s="549" t="s">
        <v>630</v>
      </c>
      <c r="F5" s="1864" t="s">
        <v>55</v>
      </c>
      <c r="G5" s="1865"/>
      <c r="H5" s="1866"/>
      <c r="I5" s="1865" t="s">
        <v>56</v>
      </c>
      <c r="J5" s="1865"/>
      <c r="K5" s="1867"/>
    </row>
    <row r="6" spans="1:11" s="341" customFormat="1" ht="12.75">
      <c r="A6" s="345"/>
      <c r="B6" s="548"/>
      <c r="C6" s="548"/>
      <c r="D6" s="548"/>
      <c r="E6" s="549"/>
      <c r="F6" s="350" t="s">
        <v>98</v>
      </c>
      <c r="G6" s="351" t="s">
        <v>35</v>
      </c>
      <c r="H6" s="352" t="s">
        <v>280</v>
      </c>
      <c r="I6" s="347" t="s">
        <v>98</v>
      </c>
      <c r="J6" s="351" t="s">
        <v>35</v>
      </c>
      <c r="K6" s="353" t="s">
        <v>280</v>
      </c>
    </row>
    <row r="7" spans="1:11" s="341" customFormat="1" ht="16.5" customHeight="1">
      <c r="A7" s="290" t="s">
        <v>360</v>
      </c>
      <c r="B7" s="291">
        <v>72080.7549113894</v>
      </c>
      <c r="C7" s="291">
        <v>73729.12417599853</v>
      </c>
      <c r="D7" s="291">
        <v>71636.1858845489</v>
      </c>
      <c r="E7" s="292">
        <v>75000.13792580592</v>
      </c>
      <c r="F7" s="293">
        <v>1648.3692646091222</v>
      </c>
      <c r="G7" s="354"/>
      <c r="H7" s="292">
        <v>2.2868368493580595</v>
      </c>
      <c r="I7" s="291">
        <v>3363.9520412570128</v>
      </c>
      <c r="J7" s="355"/>
      <c r="K7" s="296">
        <v>4.6958837907401465</v>
      </c>
    </row>
    <row r="8" spans="1:11" s="341" customFormat="1" ht="16.5" customHeight="1">
      <c r="A8" s="297" t="s">
        <v>361</v>
      </c>
      <c r="B8" s="298">
        <v>5824.85091292</v>
      </c>
      <c r="C8" s="298">
        <v>6155.486371508599</v>
      </c>
      <c r="D8" s="298">
        <v>5426.4155424100045</v>
      </c>
      <c r="E8" s="299">
        <v>5164.15191511</v>
      </c>
      <c r="F8" s="300">
        <v>330.63545858859925</v>
      </c>
      <c r="G8" s="356"/>
      <c r="H8" s="299">
        <v>5.676290492778493</v>
      </c>
      <c r="I8" s="298">
        <v>-262.2636273000044</v>
      </c>
      <c r="J8" s="299"/>
      <c r="K8" s="302">
        <v>-4.833091480928617</v>
      </c>
    </row>
    <row r="9" spans="1:11" s="341" customFormat="1" ht="16.5" customHeight="1">
      <c r="A9" s="297" t="s">
        <v>362</v>
      </c>
      <c r="B9" s="298">
        <v>5824.85091292</v>
      </c>
      <c r="C9" s="298">
        <v>6155.486371508599</v>
      </c>
      <c r="D9" s="298">
        <v>5426.4155424100045</v>
      </c>
      <c r="E9" s="299">
        <v>5164.15191511</v>
      </c>
      <c r="F9" s="300">
        <v>330.63545858859925</v>
      </c>
      <c r="G9" s="356"/>
      <c r="H9" s="299">
        <v>5.676290492778493</v>
      </c>
      <c r="I9" s="298">
        <v>-262.2636273000044</v>
      </c>
      <c r="J9" s="299"/>
      <c r="K9" s="302">
        <v>-4.833091480928617</v>
      </c>
    </row>
    <row r="10" spans="1:11" s="341" customFormat="1" ht="16.5" customHeight="1">
      <c r="A10" s="297" t="s">
        <v>363</v>
      </c>
      <c r="B10" s="298">
        <v>0</v>
      </c>
      <c r="C10" s="298">
        <v>0</v>
      </c>
      <c r="D10" s="298">
        <v>0</v>
      </c>
      <c r="E10" s="299">
        <v>0</v>
      </c>
      <c r="F10" s="300">
        <v>0</v>
      </c>
      <c r="G10" s="356"/>
      <c r="H10" s="299"/>
      <c r="I10" s="298">
        <v>0</v>
      </c>
      <c r="J10" s="299"/>
      <c r="K10" s="302"/>
    </row>
    <row r="11" spans="1:11" s="341" customFormat="1" ht="16.5" customHeight="1">
      <c r="A11" s="297" t="s">
        <v>364</v>
      </c>
      <c r="B11" s="298">
        <v>31184.7156080099</v>
      </c>
      <c r="C11" s="298">
        <v>32570.957091239907</v>
      </c>
      <c r="D11" s="298">
        <v>33755.022394038904</v>
      </c>
      <c r="E11" s="299">
        <v>36328.727345365915</v>
      </c>
      <c r="F11" s="300">
        <v>1386.2414832300055</v>
      </c>
      <c r="G11" s="356"/>
      <c r="H11" s="299">
        <v>4.445259340040108</v>
      </c>
      <c r="I11" s="298">
        <v>2573.7049513270103</v>
      </c>
      <c r="J11" s="299"/>
      <c r="K11" s="302">
        <v>7.624657810274549</v>
      </c>
    </row>
    <row r="12" spans="1:11" s="341" customFormat="1" ht="16.5" customHeight="1">
      <c r="A12" s="297" t="s">
        <v>362</v>
      </c>
      <c r="B12" s="298">
        <v>31184.7156080099</v>
      </c>
      <c r="C12" s="298">
        <v>32570.957091239907</v>
      </c>
      <c r="D12" s="298">
        <v>33755.022394038904</v>
      </c>
      <c r="E12" s="299">
        <v>36328.727345365915</v>
      </c>
      <c r="F12" s="300">
        <v>1386.2414832300055</v>
      </c>
      <c r="G12" s="356"/>
      <c r="H12" s="299">
        <v>4.445259340040108</v>
      </c>
      <c r="I12" s="298">
        <v>2573.7049513270103</v>
      </c>
      <c r="J12" s="299"/>
      <c r="K12" s="302">
        <v>7.624657810274549</v>
      </c>
    </row>
    <row r="13" spans="1:11" s="341" customFormat="1" ht="16.5" customHeight="1">
      <c r="A13" s="297" t="s">
        <v>363</v>
      </c>
      <c r="B13" s="298">
        <v>0</v>
      </c>
      <c r="C13" s="298">
        <v>0</v>
      </c>
      <c r="D13" s="298">
        <v>0</v>
      </c>
      <c r="E13" s="299">
        <v>0</v>
      </c>
      <c r="F13" s="300">
        <v>0</v>
      </c>
      <c r="G13" s="356"/>
      <c r="H13" s="299"/>
      <c r="I13" s="298">
        <v>0</v>
      </c>
      <c r="J13" s="299"/>
      <c r="K13" s="302"/>
    </row>
    <row r="14" spans="1:11" s="341" customFormat="1" ht="16.5" customHeight="1">
      <c r="A14" s="297" t="s">
        <v>365</v>
      </c>
      <c r="B14" s="298">
        <v>33952.66454880001</v>
      </c>
      <c r="C14" s="298">
        <v>33965.850931260014</v>
      </c>
      <c r="D14" s="298">
        <v>31550.038098329987</v>
      </c>
      <c r="E14" s="299">
        <v>32271.11671348</v>
      </c>
      <c r="F14" s="300">
        <v>13.186382460007735</v>
      </c>
      <c r="G14" s="356"/>
      <c r="H14" s="299">
        <v>0.03883754820201227</v>
      </c>
      <c r="I14" s="298">
        <v>721.0786151500142</v>
      </c>
      <c r="J14" s="299"/>
      <c r="K14" s="302">
        <v>2.285507906211316</v>
      </c>
    </row>
    <row r="15" spans="1:11" s="341" customFormat="1" ht="16.5" customHeight="1">
      <c r="A15" s="297" t="s">
        <v>362</v>
      </c>
      <c r="B15" s="298">
        <v>33952.66454880001</v>
      </c>
      <c r="C15" s="298">
        <v>33965.850931260014</v>
      </c>
      <c r="D15" s="298">
        <v>31550.038098329987</v>
      </c>
      <c r="E15" s="299">
        <v>32271.11671348</v>
      </c>
      <c r="F15" s="300">
        <v>13.186382460007735</v>
      </c>
      <c r="G15" s="356"/>
      <c r="H15" s="299">
        <v>0.03883754820201227</v>
      </c>
      <c r="I15" s="298">
        <v>721.0786151500142</v>
      </c>
      <c r="J15" s="299"/>
      <c r="K15" s="302">
        <v>2.285507906211316</v>
      </c>
    </row>
    <row r="16" spans="1:11" s="341" customFormat="1" ht="16.5" customHeight="1">
      <c r="A16" s="297" t="s">
        <v>363</v>
      </c>
      <c r="B16" s="298">
        <v>0</v>
      </c>
      <c r="C16" s="298">
        <v>0</v>
      </c>
      <c r="D16" s="298">
        <v>0</v>
      </c>
      <c r="E16" s="299">
        <v>0</v>
      </c>
      <c r="F16" s="300">
        <v>0</v>
      </c>
      <c r="G16" s="356"/>
      <c r="H16" s="299"/>
      <c r="I16" s="298">
        <v>0</v>
      </c>
      <c r="J16" s="299"/>
      <c r="K16" s="302"/>
    </row>
    <row r="17" spans="1:11" s="341" customFormat="1" ht="16.5" customHeight="1">
      <c r="A17" s="297" t="s">
        <v>366</v>
      </c>
      <c r="B17" s="298">
        <v>1106.2719060595002</v>
      </c>
      <c r="C17" s="298">
        <v>1022.7475805899999</v>
      </c>
      <c r="D17" s="298">
        <v>890.77474628</v>
      </c>
      <c r="E17" s="299">
        <v>1220.48566965</v>
      </c>
      <c r="F17" s="300">
        <v>-83.52432546950035</v>
      </c>
      <c r="G17" s="356"/>
      <c r="H17" s="299">
        <v>-7.550072004179417</v>
      </c>
      <c r="I17" s="298">
        <v>329.71092337000005</v>
      </c>
      <c r="J17" s="299"/>
      <c r="K17" s="302">
        <v>37.013950468052556</v>
      </c>
    </row>
    <row r="18" spans="1:11" s="341" customFormat="1" ht="16.5" customHeight="1">
      <c r="A18" s="297" t="s">
        <v>362</v>
      </c>
      <c r="B18" s="298">
        <v>1106.2719060595002</v>
      </c>
      <c r="C18" s="298">
        <v>1022.7475805899999</v>
      </c>
      <c r="D18" s="298">
        <v>890.77474628</v>
      </c>
      <c r="E18" s="299">
        <v>1220.48566965</v>
      </c>
      <c r="F18" s="300">
        <v>-83.52432546950035</v>
      </c>
      <c r="G18" s="356"/>
      <c r="H18" s="299">
        <v>-7.550072004179417</v>
      </c>
      <c r="I18" s="298">
        <v>329.71092337000005</v>
      </c>
      <c r="J18" s="299"/>
      <c r="K18" s="302">
        <v>37.013950468052556</v>
      </c>
    </row>
    <row r="19" spans="1:11" s="341" customFormat="1" ht="16.5" customHeight="1">
      <c r="A19" s="297" t="s">
        <v>363</v>
      </c>
      <c r="B19" s="298">
        <v>0</v>
      </c>
      <c r="C19" s="298">
        <v>0</v>
      </c>
      <c r="D19" s="298">
        <v>0</v>
      </c>
      <c r="E19" s="299">
        <v>0</v>
      </c>
      <c r="F19" s="300">
        <v>0</v>
      </c>
      <c r="G19" s="356"/>
      <c r="H19" s="299"/>
      <c r="I19" s="298">
        <v>0</v>
      </c>
      <c r="J19" s="299"/>
      <c r="K19" s="302"/>
    </row>
    <row r="20" spans="1:11" s="341" customFormat="1" ht="16.5" customHeight="1">
      <c r="A20" s="297" t="s">
        <v>367</v>
      </c>
      <c r="B20" s="298">
        <v>12.2519356</v>
      </c>
      <c r="C20" s="298">
        <v>14.082201399999999</v>
      </c>
      <c r="D20" s="298">
        <v>13.935103490000001</v>
      </c>
      <c r="E20" s="299">
        <v>15.6562822</v>
      </c>
      <c r="F20" s="300">
        <v>1.8302657999999994</v>
      </c>
      <c r="G20" s="356"/>
      <c r="H20" s="299">
        <v>14.938584887762547</v>
      </c>
      <c r="I20" s="298">
        <v>1.7211787099999984</v>
      </c>
      <c r="J20" s="299"/>
      <c r="K20" s="302">
        <v>12.351388069956833</v>
      </c>
    </row>
    <row r="21" spans="1:11" s="341" customFormat="1" ht="16.5" customHeight="1">
      <c r="A21" s="290" t="s">
        <v>368</v>
      </c>
      <c r="B21" s="291">
        <v>0</v>
      </c>
      <c r="C21" s="291">
        <v>37.9</v>
      </c>
      <c r="D21" s="291">
        <v>0</v>
      </c>
      <c r="E21" s="292">
        <v>0</v>
      </c>
      <c r="F21" s="293">
        <v>37.9</v>
      </c>
      <c r="G21" s="354"/>
      <c r="H21" s="292"/>
      <c r="I21" s="291">
        <v>0</v>
      </c>
      <c r="J21" s="292"/>
      <c r="K21" s="296"/>
    </row>
    <row r="22" spans="1:11" s="341" customFormat="1" ht="16.5" customHeight="1">
      <c r="A22" s="290" t="s">
        <v>369</v>
      </c>
      <c r="B22" s="291">
        <v>0</v>
      </c>
      <c r="C22" s="291">
        <v>0</v>
      </c>
      <c r="D22" s="291">
        <v>0</v>
      </c>
      <c r="E22" s="292">
        <v>0</v>
      </c>
      <c r="F22" s="293">
        <v>0</v>
      </c>
      <c r="G22" s="354"/>
      <c r="H22" s="292"/>
      <c r="I22" s="291">
        <v>0</v>
      </c>
      <c r="J22" s="292"/>
      <c r="K22" s="296"/>
    </row>
    <row r="23" spans="1:11" s="341" customFormat="1" ht="16.5" customHeight="1">
      <c r="A23" s="552" t="s">
        <v>370</v>
      </c>
      <c r="B23" s="291">
        <v>33511.8399093634</v>
      </c>
      <c r="C23" s="291">
        <v>35260.25563179231</v>
      </c>
      <c r="D23" s="291">
        <v>33399.74685941983</v>
      </c>
      <c r="E23" s="292">
        <v>34284.88913281719</v>
      </c>
      <c r="F23" s="293">
        <v>1748.4157224289083</v>
      </c>
      <c r="G23" s="354"/>
      <c r="H23" s="292">
        <v>5.21730745658161</v>
      </c>
      <c r="I23" s="291">
        <v>885.1422733973595</v>
      </c>
      <c r="J23" s="292"/>
      <c r="K23" s="296">
        <v>2.6501466526765616</v>
      </c>
    </row>
    <row r="24" spans="1:11" s="341" customFormat="1" ht="16.5" customHeight="1">
      <c r="A24" s="553" t="s">
        <v>371</v>
      </c>
      <c r="B24" s="298">
        <v>15931.540589000002</v>
      </c>
      <c r="C24" s="298">
        <v>16434.092058000002</v>
      </c>
      <c r="D24" s="298">
        <v>15763.766387999998</v>
      </c>
      <c r="E24" s="299">
        <v>14459.921921</v>
      </c>
      <c r="F24" s="300">
        <v>502.551469</v>
      </c>
      <c r="G24" s="356"/>
      <c r="H24" s="299">
        <v>3.1544436408553524</v>
      </c>
      <c r="I24" s="298">
        <v>-1303.844466999999</v>
      </c>
      <c r="J24" s="299"/>
      <c r="K24" s="302">
        <v>-8.271148118463218</v>
      </c>
    </row>
    <row r="25" spans="1:11" s="341" customFormat="1" ht="16.5" customHeight="1">
      <c r="A25" s="553" t="s">
        <v>372</v>
      </c>
      <c r="B25" s="298">
        <v>5690.060296928596</v>
      </c>
      <c r="C25" s="298">
        <v>7055.226308286746</v>
      </c>
      <c r="D25" s="298">
        <v>5518.502981794702</v>
      </c>
      <c r="E25" s="299">
        <v>8819.39291113555</v>
      </c>
      <c r="F25" s="300">
        <v>1365.1660113581502</v>
      </c>
      <c r="G25" s="356"/>
      <c r="H25" s="299">
        <v>23.992118538621554</v>
      </c>
      <c r="I25" s="298">
        <v>3300.8899293408485</v>
      </c>
      <c r="J25" s="299"/>
      <c r="K25" s="302">
        <v>59.81495235628827</v>
      </c>
    </row>
    <row r="26" spans="1:11" s="341" customFormat="1" ht="16.5" customHeight="1">
      <c r="A26" s="553" t="s">
        <v>373</v>
      </c>
      <c r="B26" s="298">
        <v>11890.239023434804</v>
      </c>
      <c r="C26" s="298">
        <v>11770.937265505558</v>
      </c>
      <c r="D26" s="298">
        <v>12117.477489625131</v>
      </c>
      <c r="E26" s="299">
        <v>11005.574300681637</v>
      </c>
      <c r="F26" s="300">
        <v>-119.30175792924638</v>
      </c>
      <c r="G26" s="356"/>
      <c r="H26" s="299">
        <v>-1.0033587860943014</v>
      </c>
      <c r="I26" s="298">
        <v>-1111.9031889434937</v>
      </c>
      <c r="J26" s="299"/>
      <c r="K26" s="302">
        <v>-9.176028508371438</v>
      </c>
    </row>
    <row r="27" spans="1:11" s="341" customFormat="1" ht="16.5" customHeight="1">
      <c r="A27" s="554" t="s">
        <v>374</v>
      </c>
      <c r="B27" s="555">
        <v>105592.5948207528</v>
      </c>
      <c r="C27" s="555">
        <v>109027.27980779082</v>
      </c>
      <c r="D27" s="555">
        <v>105035.93274396873</v>
      </c>
      <c r="E27" s="556">
        <v>109285.0270586231</v>
      </c>
      <c r="F27" s="557">
        <v>3434.6849870380247</v>
      </c>
      <c r="G27" s="558"/>
      <c r="H27" s="556">
        <v>3.2527707012679494</v>
      </c>
      <c r="I27" s="555">
        <v>4249.094314654372</v>
      </c>
      <c r="J27" s="556"/>
      <c r="K27" s="559">
        <v>4.045372096625057</v>
      </c>
    </row>
    <row r="28" spans="1:11" s="341" customFormat="1" ht="16.5" customHeight="1">
      <c r="A28" s="290" t="s">
        <v>375</v>
      </c>
      <c r="B28" s="291">
        <v>5575.491232109997</v>
      </c>
      <c r="C28" s="291">
        <v>5317.271569100001</v>
      </c>
      <c r="D28" s="291">
        <v>6830.778932000007</v>
      </c>
      <c r="E28" s="292">
        <v>5606.484169890004</v>
      </c>
      <c r="F28" s="293">
        <v>-258.2196630099961</v>
      </c>
      <c r="G28" s="354"/>
      <c r="H28" s="292">
        <v>-4.631334751687433</v>
      </c>
      <c r="I28" s="291">
        <v>-1224.2947621100038</v>
      </c>
      <c r="J28" s="292"/>
      <c r="K28" s="296">
        <v>-17.923208674995696</v>
      </c>
    </row>
    <row r="29" spans="1:11" s="341" customFormat="1" ht="16.5" customHeight="1">
      <c r="A29" s="297" t="s">
        <v>376</v>
      </c>
      <c r="B29" s="298">
        <v>1061.9248942099985</v>
      </c>
      <c r="C29" s="298">
        <v>926.9904190500015</v>
      </c>
      <c r="D29" s="298">
        <v>1014.4907457800068</v>
      </c>
      <c r="E29" s="299">
        <v>1083.803324780003</v>
      </c>
      <c r="F29" s="300">
        <v>-134.93447515999696</v>
      </c>
      <c r="G29" s="356"/>
      <c r="H29" s="299">
        <v>-12.706593083532452</v>
      </c>
      <c r="I29" s="298">
        <v>69.31257899999628</v>
      </c>
      <c r="J29" s="299"/>
      <c r="K29" s="302">
        <v>6.832253452120378</v>
      </c>
    </row>
    <row r="30" spans="1:11" s="341" customFormat="1" ht="16.5" customHeight="1">
      <c r="A30" s="297" t="s">
        <v>391</v>
      </c>
      <c r="B30" s="298">
        <v>4511.1489249</v>
      </c>
      <c r="C30" s="298">
        <v>4389.9188100500005</v>
      </c>
      <c r="D30" s="298">
        <v>5815.50033796</v>
      </c>
      <c r="E30" s="299">
        <v>4522.2237168500005</v>
      </c>
      <c r="F30" s="300">
        <v>-121.23011484999915</v>
      </c>
      <c r="G30" s="356"/>
      <c r="H30" s="299">
        <v>-2.6873445516473726</v>
      </c>
      <c r="I30" s="298">
        <v>-1293.2766211099997</v>
      </c>
      <c r="J30" s="299"/>
      <c r="K30" s="302">
        <v>-22.238441165041078</v>
      </c>
    </row>
    <row r="31" spans="1:11" s="341" customFormat="1" ht="16.5" customHeight="1">
      <c r="A31" s="297" t="s">
        <v>378</v>
      </c>
      <c r="B31" s="298">
        <v>0.367732</v>
      </c>
      <c r="C31" s="298">
        <v>0.10033999999999998</v>
      </c>
      <c r="D31" s="298">
        <v>0.393062</v>
      </c>
      <c r="E31" s="299">
        <v>0.062342</v>
      </c>
      <c r="F31" s="300">
        <v>-0.267392</v>
      </c>
      <c r="G31" s="356"/>
      <c r="H31" s="299">
        <v>-72.71382419805728</v>
      </c>
      <c r="I31" s="298">
        <v>-0.33072</v>
      </c>
      <c r="J31" s="299"/>
      <c r="K31" s="302">
        <v>-84.13939785580901</v>
      </c>
    </row>
    <row r="32" spans="1:11" s="341" customFormat="1" ht="16.5" customHeight="1">
      <c r="A32" s="297" t="s">
        <v>379</v>
      </c>
      <c r="B32" s="298">
        <v>0.262</v>
      </c>
      <c r="C32" s="298">
        <v>0.262</v>
      </c>
      <c r="D32" s="298">
        <v>0.262</v>
      </c>
      <c r="E32" s="299">
        <v>0.262</v>
      </c>
      <c r="F32" s="300">
        <v>0</v>
      </c>
      <c r="G32" s="356"/>
      <c r="H32" s="299">
        <v>0</v>
      </c>
      <c r="I32" s="298">
        <v>0</v>
      </c>
      <c r="J32" s="299"/>
      <c r="K32" s="302">
        <v>0</v>
      </c>
    </row>
    <row r="33" spans="1:11" s="341" customFormat="1" ht="16.5" customHeight="1">
      <c r="A33" s="297" t="s">
        <v>380</v>
      </c>
      <c r="B33" s="298">
        <v>1.787681</v>
      </c>
      <c r="C33" s="298">
        <v>0</v>
      </c>
      <c r="D33" s="298">
        <v>0.13278626</v>
      </c>
      <c r="E33" s="299">
        <v>0.13278626</v>
      </c>
      <c r="F33" s="300">
        <v>-1.787681</v>
      </c>
      <c r="G33" s="356"/>
      <c r="H33" s="299">
        <v>-100</v>
      </c>
      <c r="I33" s="298">
        <v>0</v>
      </c>
      <c r="J33" s="299"/>
      <c r="K33" s="302">
        <v>0</v>
      </c>
    </row>
    <row r="34" spans="1:11" s="341" customFormat="1" ht="16.5" customHeight="1">
      <c r="A34" s="357" t="s">
        <v>381</v>
      </c>
      <c r="B34" s="291">
        <v>93392.68615825316</v>
      </c>
      <c r="C34" s="291">
        <v>97211.49453613588</v>
      </c>
      <c r="D34" s="291">
        <v>93715.72444481136</v>
      </c>
      <c r="E34" s="292">
        <v>99218.89665198041</v>
      </c>
      <c r="F34" s="293">
        <v>3818.8083778827277</v>
      </c>
      <c r="G34" s="354"/>
      <c r="H34" s="292">
        <v>4.088980127856894</v>
      </c>
      <c r="I34" s="291">
        <v>5503.172207169046</v>
      </c>
      <c r="J34" s="292"/>
      <c r="K34" s="296">
        <v>5.87219726440874</v>
      </c>
    </row>
    <row r="35" spans="1:11" s="341" customFormat="1" ht="16.5" customHeight="1">
      <c r="A35" s="297" t="s">
        <v>382</v>
      </c>
      <c r="B35" s="298">
        <v>3046.3</v>
      </c>
      <c r="C35" s="298">
        <v>2882.475</v>
      </c>
      <c r="D35" s="298">
        <v>3047</v>
      </c>
      <c r="E35" s="299">
        <v>4319.195</v>
      </c>
      <c r="F35" s="300">
        <v>-163.82500000000027</v>
      </c>
      <c r="G35" s="356"/>
      <c r="H35" s="299">
        <v>-5.377835406887052</v>
      </c>
      <c r="I35" s="298">
        <v>1272.1949999999997</v>
      </c>
      <c r="J35" s="299"/>
      <c r="K35" s="302">
        <v>41.752379389563494</v>
      </c>
    </row>
    <row r="36" spans="1:11" s="341" customFormat="1" ht="16.5" customHeight="1">
      <c r="A36" s="297" t="s">
        <v>383</v>
      </c>
      <c r="B36" s="298">
        <v>65.34407468</v>
      </c>
      <c r="C36" s="298">
        <v>177.34741971000003</v>
      </c>
      <c r="D36" s="298">
        <v>99.37747352000001</v>
      </c>
      <c r="E36" s="299">
        <v>196.46931352000001</v>
      </c>
      <c r="F36" s="300">
        <v>112.00334503000002</v>
      </c>
      <c r="G36" s="356"/>
      <c r="H36" s="299">
        <v>171.40551087225222</v>
      </c>
      <c r="I36" s="298">
        <v>97.09184</v>
      </c>
      <c r="J36" s="299"/>
      <c r="K36" s="302">
        <v>97.70004867396834</v>
      </c>
    </row>
    <row r="37" spans="1:11" s="341" customFormat="1" ht="16.5" customHeight="1">
      <c r="A37" s="303" t="s">
        <v>384</v>
      </c>
      <c r="B37" s="298">
        <v>20240.886563505068</v>
      </c>
      <c r="C37" s="298">
        <v>22710.63832948989</v>
      </c>
      <c r="D37" s="298">
        <v>19401.27432216097</v>
      </c>
      <c r="E37" s="299">
        <v>20925.647898473027</v>
      </c>
      <c r="F37" s="300">
        <v>2469.7517659848236</v>
      </c>
      <c r="G37" s="356"/>
      <c r="H37" s="299">
        <v>12.201796389876819</v>
      </c>
      <c r="I37" s="298">
        <v>1524.3735763120567</v>
      </c>
      <c r="J37" s="299"/>
      <c r="K37" s="302">
        <v>7.85707964847882</v>
      </c>
    </row>
    <row r="38" spans="1:11" s="341" customFormat="1" ht="16.5" customHeight="1">
      <c r="A38" s="560" t="s">
        <v>385</v>
      </c>
      <c r="B38" s="298">
        <v>0</v>
      </c>
      <c r="C38" s="298">
        <v>0</v>
      </c>
      <c r="D38" s="298">
        <v>0</v>
      </c>
      <c r="E38" s="299">
        <v>0</v>
      </c>
      <c r="F38" s="300">
        <v>0</v>
      </c>
      <c r="G38" s="356"/>
      <c r="H38" s="299"/>
      <c r="I38" s="298">
        <v>0</v>
      </c>
      <c r="J38" s="299"/>
      <c r="K38" s="302"/>
    </row>
    <row r="39" spans="1:11" s="341" customFormat="1" ht="16.5" customHeight="1">
      <c r="A39" s="560" t="s">
        <v>386</v>
      </c>
      <c r="B39" s="298">
        <v>20240.886563505068</v>
      </c>
      <c r="C39" s="298">
        <v>22710.63832948989</v>
      </c>
      <c r="D39" s="298">
        <v>19401.27432216097</v>
      </c>
      <c r="E39" s="299">
        <v>20925.647898473027</v>
      </c>
      <c r="F39" s="300">
        <v>2469.7517659848236</v>
      </c>
      <c r="G39" s="356"/>
      <c r="H39" s="299">
        <v>12.201796389876819</v>
      </c>
      <c r="I39" s="298">
        <v>1524.3735763120567</v>
      </c>
      <c r="J39" s="299"/>
      <c r="K39" s="302">
        <v>7.85707964847882</v>
      </c>
    </row>
    <row r="40" spans="1:11" s="341" customFormat="1" ht="16.5" customHeight="1">
      <c r="A40" s="297" t="s">
        <v>387</v>
      </c>
      <c r="B40" s="298">
        <v>70040.15552006809</v>
      </c>
      <c r="C40" s="298">
        <v>71441.033786936</v>
      </c>
      <c r="D40" s="298">
        <v>71168.0726491304</v>
      </c>
      <c r="E40" s="299">
        <v>73777.58443998737</v>
      </c>
      <c r="F40" s="300">
        <v>1400.878266867905</v>
      </c>
      <c r="G40" s="356"/>
      <c r="H40" s="299">
        <v>2.0001073048253324</v>
      </c>
      <c r="I40" s="298">
        <v>2609.511790856981</v>
      </c>
      <c r="J40" s="299"/>
      <c r="K40" s="302">
        <v>3.666688858812122</v>
      </c>
    </row>
    <row r="41" spans="1:11" s="341" customFormat="1" ht="16.5" customHeight="1">
      <c r="A41" s="303" t="s">
        <v>388</v>
      </c>
      <c r="B41" s="298">
        <v>64723.626674441046</v>
      </c>
      <c r="C41" s="298">
        <v>65694.90425636445</v>
      </c>
      <c r="D41" s="298">
        <v>64973.682273670114</v>
      </c>
      <c r="E41" s="299">
        <v>66994.97275688202</v>
      </c>
      <c r="F41" s="300">
        <v>971.2775819234012</v>
      </c>
      <c r="G41" s="356"/>
      <c r="H41" s="299">
        <v>1.5006538289470615</v>
      </c>
      <c r="I41" s="298">
        <v>2021.2904832119093</v>
      </c>
      <c r="J41" s="299"/>
      <c r="K41" s="302">
        <v>3.1109372479432578</v>
      </c>
    </row>
    <row r="42" spans="1:11" s="341" customFormat="1" ht="16.5" customHeight="1">
      <c r="A42" s="303" t="s">
        <v>389</v>
      </c>
      <c r="B42" s="298">
        <v>5316.52884562704</v>
      </c>
      <c r="C42" s="298">
        <v>5746.129530571551</v>
      </c>
      <c r="D42" s="298">
        <v>6194.390375460282</v>
      </c>
      <c r="E42" s="299">
        <v>6782.611683105345</v>
      </c>
      <c r="F42" s="300">
        <v>429.60068494451116</v>
      </c>
      <c r="G42" s="356"/>
      <c r="H42" s="299">
        <v>8.080473132349635</v>
      </c>
      <c r="I42" s="298">
        <v>588.2213076450635</v>
      </c>
      <c r="J42" s="299"/>
      <c r="K42" s="302">
        <v>9.496032248393046</v>
      </c>
    </row>
    <row r="43" spans="1:11" s="341" customFormat="1" ht="16.5" customHeight="1">
      <c r="A43" s="315" t="s">
        <v>390</v>
      </c>
      <c r="B43" s="316">
        <v>0</v>
      </c>
      <c r="C43" s="316">
        <v>0</v>
      </c>
      <c r="D43" s="316">
        <v>0</v>
      </c>
      <c r="E43" s="317">
        <v>0</v>
      </c>
      <c r="F43" s="318">
        <v>0</v>
      </c>
      <c r="G43" s="561"/>
      <c r="H43" s="317"/>
      <c r="I43" s="316">
        <v>0</v>
      </c>
      <c r="J43" s="317"/>
      <c r="K43" s="319"/>
    </row>
    <row r="44" spans="1:11" s="341" customFormat="1" ht="16.5" customHeight="1" thickBot="1">
      <c r="A44" s="562" t="s">
        <v>333</v>
      </c>
      <c r="B44" s="321">
        <v>6624.417433516522</v>
      </c>
      <c r="C44" s="321">
        <v>6498.513699423402</v>
      </c>
      <c r="D44" s="321">
        <v>4489.429351139573</v>
      </c>
      <c r="E44" s="322">
        <v>4459.646245410207</v>
      </c>
      <c r="F44" s="323">
        <v>-125.90373409311997</v>
      </c>
      <c r="G44" s="365"/>
      <c r="H44" s="322">
        <v>-1.900600850666576</v>
      </c>
      <c r="I44" s="321">
        <v>-29.78310572936607</v>
      </c>
      <c r="J44" s="322"/>
      <c r="K44" s="324">
        <v>-0.6634051546396668</v>
      </c>
    </row>
    <row r="45" spans="1:11" s="341" customFormat="1" ht="16.5" customHeight="1" thickTop="1">
      <c r="A45" s="332" t="s">
        <v>309</v>
      </c>
      <c r="B45" s="563"/>
      <c r="C45" s="275"/>
      <c r="D45" s="327"/>
      <c r="E45" s="327"/>
      <c r="F45" s="298"/>
      <c r="G45" s="298"/>
      <c r="H45" s="298"/>
      <c r="I45" s="298"/>
      <c r="J45" s="298"/>
      <c r="K45" s="298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2.421875" style="342" customWidth="1"/>
    <col min="2" max="5" width="9.421875" style="342" bestFit="1" customWidth="1"/>
    <col min="6" max="6" width="8.421875" style="342" bestFit="1" customWidth="1"/>
    <col min="7" max="7" width="7.140625" style="566" bestFit="1" customWidth="1"/>
    <col min="8" max="8" width="8.8515625" style="342" customWidth="1"/>
    <col min="9" max="9" width="7.140625" style="566" bestFit="1" customWidth="1"/>
    <col min="10" max="16384" width="9.140625" style="342" customWidth="1"/>
  </cols>
  <sheetData>
    <row r="1" spans="1:9" ht="12.75">
      <c r="A1" s="1880" t="s">
        <v>579</v>
      </c>
      <c r="B1" s="1880"/>
      <c r="C1" s="1880"/>
      <c r="D1" s="1880"/>
      <c r="E1" s="1880"/>
      <c r="F1" s="1880"/>
      <c r="G1" s="1880"/>
      <c r="H1" s="1880"/>
      <c r="I1" s="1880"/>
    </row>
    <row r="2" spans="1:9" ht="15.75">
      <c r="A2" s="1881" t="s">
        <v>36</v>
      </c>
      <c r="B2" s="1881"/>
      <c r="C2" s="1881"/>
      <c r="D2" s="1881"/>
      <c r="E2" s="1881"/>
      <c r="F2" s="1881"/>
      <c r="G2" s="1881"/>
      <c r="H2" s="1881"/>
      <c r="I2" s="1881"/>
    </row>
    <row r="3" spans="8:9" ht="13.5" thickBot="1">
      <c r="H3" s="1882" t="s">
        <v>74</v>
      </c>
      <c r="I3" s="1883"/>
    </row>
    <row r="4" spans="1:9" ht="13.5" customHeight="1" thickTop="1">
      <c r="A4" s="568"/>
      <c r="B4" s="569">
        <v>2014</v>
      </c>
      <c r="C4" s="570">
        <v>2015</v>
      </c>
      <c r="D4" s="571">
        <v>2015</v>
      </c>
      <c r="E4" s="571">
        <v>2016</v>
      </c>
      <c r="F4" s="1884" t="s">
        <v>633</v>
      </c>
      <c r="G4" s="1885"/>
      <c r="H4" s="1885"/>
      <c r="I4" s="1886"/>
    </row>
    <row r="5" spans="1:9" ht="12.75">
      <c r="A5" s="572" t="s">
        <v>314</v>
      </c>
      <c r="B5" s="573" t="s">
        <v>278</v>
      </c>
      <c r="C5" s="573" t="s">
        <v>588</v>
      </c>
      <c r="D5" s="574" t="s">
        <v>279</v>
      </c>
      <c r="E5" s="574" t="s">
        <v>630</v>
      </c>
      <c r="F5" s="1887" t="s">
        <v>55</v>
      </c>
      <c r="G5" s="1888"/>
      <c r="H5" s="1887" t="s">
        <v>56</v>
      </c>
      <c r="I5" s="1889"/>
    </row>
    <row r="6" spans="1:13" s="580" customFormat="1" ht="12.75">
      <c r="A6" s="575"/>
      <c r="B6" s="576"/>
      <c r="C6" s="576"/>
      <c r="D6" s="576"/>
      <c r="E6" s="576"/>
      <c r="F6" s="577" t="s">
        <v>98</v>
      </c>
      <c r="G6" s="578" t="s">
        <v>280</v>
      </c>
      <c r="H6" s="577" t="s">
        <v>98</v>
      </c>
      <c r="I6" s="579" t="s">
        <v>280</v>
      </c>
      <c r="K6" s="581"/>
      <c r="L6" s="581"/>
      <c r="M6" s="581"/>
    </row>
    <row r="7" spans="1:13" ht="12.75">
      <c r="A7" s="582" t="s">
        <v>392</v>
      </c>
      <c r="B7" s="212">
        <v>80052.73555349211</v>
      </c>
      <c r="C7" s="212">
        <v>88309.4996512859</v>
      </c>
      <c r="D7" s="212">
        <v>94395.6122650716</v>
      </c>
      <c r="E7" s="212">
        <v>106387.468667148</v>
      </c>
      <c r="F7" s="212">
        <v>8256.764097793799</v>
      </c>
      <c r="G7" s="212">
        <v>10.314156088115864</v>
      </c>
      <c r="H7" s="212">
        <v>11991.856402076402</v>
      </c>
      <c r="I7" s="213">
        <v>12.703828191083884</v>
      </c>
      <c r="K7" s="583"/>
      <c r="L7" s="584"/>
      <c r="M7" s="584"/>
    </row>
    <row r="8" spans="1:13" ht="12.75">
      <c r="A8" s="585" t="s">
        <v>393</v>
      </c>
      <c r="B8" s="212">
        <v>1807.2020911</v>
      </c>
      <c r="C8" s="212">
        <v>1545.2106095299996</v>
      </c>
      <c r="D8" s="212">
        <v>2146.84971165</v>
      </c>
      <c r="E8" s="212">
        <v>1935.1239644261434</v>
      </c>
      <c r="F8" s="212">
        <v>-261.99148157000036</v>
      </c>
      <c r="G8" s="212">
        <v>-14.497077159230848</v>
      </c>
      <c r="H8" s="212">
        <v>-211.7257472238564</v>
      </c>
      <c r="I8" s="213">
        <v>-9.86215970661173</v>
      </c>
      <c r="K8" s="583"/>
      <c r="L8" s="584"/>
      <c r="M8" s="584"/>
    </row>
    <row r="9" spans="1:13" ht="12.75">
      <c r="A9" s="582" t="s">
        <v>394</v>
      </c>
      <c r="B9" s="214">
        <v>196419.24998423195</v>
      </c>
      <c r="C9" s="214">
        <v>204903.50783987204</v>
      </c>
      <c r="D9" s="214">
        <v>251425.78589190802</v>
      </c>
      <c r="E9" s="214">
        <v>265209.1693787549</v>
      </c>
      <c r="F9" s="214">
        <v>8484.257855640084</v>
      </c>
      <c r="G9" s="214">
        <v>4.319463523214338</v>
      </c>
      <c r="H9" s="214">
        <v>13783.383486846898</v>
      </c>
      <c r="I9" s="215">
        <v>5.482088258350954</v>
      </c>
      <c r="K9" s="583"/>
      <c r="L9" s="584"/>
      <c r="M9" s="584"/>
    </row>
    <row r="10" spans="1:13" ht="12.75">
      <c r="A10" s="586" t="s">
        <v>395</v>
      </c>
      <c r="B10" s="216">
        <v>67805.639208276</v>
      </c>
      <c r="C10" s="216">
        <v>67411.885058296</v>
      </c>
      <c r="D10" s="216">
        <v>78180.47070972601</v>
      </c>
      <c r="E10" s="216">
        <v>82716.38396322251</v>
      </c>
      <c r="F10" s="216">
        <v>-393.75414997999906</v>
      </c>
      <c r="G10" s="216">
        <v>-0.5807100332326629</v>
      </c>
      <c r="H10" s="216">
        <v>4535.913253496503</v>
      </c>
      <c r="I10" s="217">
        <v>5.80184950578996</v>
      </c>
      <c r="K10" s="583"/>
      <c r="L10" s="584"/>
      <c r="M10" s="584"/>
    </row>
    <row r="11" spans="1:13" ht="12.75">
      <c r="A11" s="586" t="s">
        <v>396</v>
      </c>
      <c r="B11" s="216">
        <v>28188.228628989997</v>
      </c>
      <c r="C11" s="216">
        <v>30027.278327580003</v>
      </c>
      <c r="D11" s="216">
        <v>39627.09933845999</v>
      </c>
      <c r="E11" s="216">
        <v>44255.03370788001</v>
      </c>
      <c r="F11" s="216">
        <v>1839.0496985900063</v>
      </c>
      <c r="G11" s="216">
        <v>6.524176182885958</v>
      </c>
      <c r="H11" s="216">
        <v>4627.934369420014</v>
      </c>
      <c r="I11" s="217">
        <v>11.678710899054837</v>
      </c>
      <c r="K11" s="583"/>
      <c r="L11" s="584"/>
      <c r="M11" s="584"/>
    </row>
    <row r="12" spans="1:13" ht="12.75">
      <c r="A12" s="586" t="s">
        <v>397</v>
      </c>
      <c r="B12" s="216">
        <v>22883.71767397</v>
      </c>
      <c r="C12" s="216">
        <v>29843.21538883</v>
      </c>
      <c r="D12" s="216">
        <v>39796.55675832</v>
      </c>
      <c r="E12" s="216">
        <v>39735.965051360006</v>
      </c>
      <c r="F12" s="216">
        <v>6959.497714860001</v>
      </c>
      <c r="G12" s="216">
        <v>30.412443528685724</v>
      </c>
      <c r="H12" s="216">
        <v>-60.59170695999637</v>
      </c>
      <c r="I12" s="217">
        <v>-0.15225364176092662</v>
      </c>
      <c r="K12" s="583"/>
      <c r="L12" s="584"/>
      <c r="M12" s="584"/>
    </row>
    <row r="13" spans="1:13" ht="12.75">
      <c r="A13" s="586" t="s">
        <v>398</v>
      </c>
      <c r="B13" s="216">
        <v>77541.66447299601</v>
      </c>
      <c r="C13" s="216">
        <v>77621.129065166</v>
      </c>
      <c r="D13" s="216">
        <v>93821.65908540199</v>
      </c>
      <c r="E13" s="216">
        <v>98501.78665629239</v>
      </c>
      <c r="F13" s="216">
        <v>79.46459216998483</v>
      </c>
      <c r="G13" s="216">
        <v>0.10247986383843809</v>
      </c>
      <c r="H13" s="216">
        <v>4680.1275708903995</v>
      </c>
      <c r="I13" s="217">
        <v>4.98832318306189</v>
      </c>
      <c r="K13" s="583"/>
      <c r="L13" s="584"/>
      <c r="M13" s="584"/>
    </row>
    <row r="14" spans="1:13" ht="12.75">
      <c r="A14" s="582" t="s">
        <v>399</v>
      </c>
      <c r="B14" s="214">
        <v>109646.02600492</v>
      </c>
      <c r="C14" s="214">
        <v>123049.52622351903</v>
      </c>
      <c r="D14" s="214">
        <v>148608.08064223</v>
      </c>
      <c r="E14" s="214">
        <v>158734.77323982236</v>
      </c>
      <c r="F14" s="214">
        <v>13403.50021859903</v>
      </c>
      <c r="G14" s="214">
        <v>12.224337449309465</v>
      </c>
      <c r="H14" s="214">
        <v>10126.692597592366</v>
      </c>
      <c r="I14" s="215">
        <v>6.814362014386088</v>
      </c>
      <c r="K14" s="583"/>
      <c r="L14" s="584"/>
      <c r="M14" s="584"/>
    </row>
    <row r="15" spans="1:13" ht="12.75">
      <c r="A15" s="582" t="s">
        <v>400</v>
      </c>
      <c r="B15" s="214">
        <v>115585.22338076844</v>
      </c>
      <c r="C15" s="214">
        <v>113713.12705269713</v>
      </c>
      <c r="D15" s="214">
        <v>139723.045525048</v>
      </c>
      <c r="E15" s="214">
        <v>139629.39853003132</v>
      </c>
      <c r="F15" s="214">
        <v>-1872.096328071304</v>
      </c>
      <c r="G15" s="214">
        <v>-1.6196675261024684</v>
      </c>
      <c r="H15" s="214">
        <v>-93.64699501666473</v>
      </c>
      <c r="I15" s="215">
        <v>-0.06702329931670202</v>
      </c>
      <c r="K15" s="583"/>
      <c r="L15" s="584"/>
      <c r="M15" s="584"/>
    </row>
    <row r="16" spans="1:13" ht="12.75">
      <c r="A16" s="582" t="s">
        <v>401</v>
      </c>
      <c r="B16" s="214">
        <v>77778.04104620281</v>
      </c>
      <c r="C16" s="214">
        <v>79015.08670437035</v>
      </c>
      <c r="D16" s="214">
        <v>84073.62752155848</v>
      </c>
      <c r="E16" s="214">
        <v>83561.82173716942</v>
      </c>
      <c r="F16" s="214">
        <v>1237.045658167539</v>
      </c>
      <c r="G16" s="214">
        <v>1.590481891196889</v>
      </c>
      <c r="H16" s="214">
        <v>-511.8057843890565</v>
      </c>
      <c r="I16" s="215">
        <v>-0.6087590121620687</v>
      </c>
      <c r="K16" s="583"/>
      <c r="L16" s="584"/>
      <c r="M16" s="584"/>
    </row>
    <row r="17" spans="1:13" ht="12.75">
      <c r="A17" s="582" t="s">
        <v>402</v>
      </c>
      <c r="B17" s="214">
        <v>59040.659312870004</v>
      </c>
      <c r="C17" s="214">
        <v>66577.301796335</v>
      </c>
      <c r="D17" s="214">
        <v>71957.19140573568</v>
      </c>
      <c r="E17" s="214">
        <v>73056.28852212681</v>
      </c>
      <c r="F17" s="214">
        <v>7536.642483464995</v>
      </c>
      <c r="G17" s="214">
        <v>12.76517330798526</v>
      </c>
      <c r="H17" s="214">
        <v>1099.0971163911308</v>
      </c>
      <c r="I17" s="215">
        <v>1.5274319285112097</v>
      </c>
      <c r="K17" s="583"/>
      <c r="L17" s="584"/>
      <c r="M17" s="584"/>
    </row>
    <row r="18" spans="1:13" ht="12.75">
      <c r="A18" s="582" t="s">
        <v>403</v>
      </c>
      <c r="B18" s="214">
        <v>787956.476627991</v>
      </c>
      <c r="C18" s="214">
        <v>835714.713584142</v>
      </c>
      <c r="D18" s="214">
        <v>924921.4648661031</v>
      </c>
      <c r="E18" s="214">
        <v>992254.4802737609</v>
      </c>
      <c r="F18" s="214">
        <v>47758.236956151086</v>
      </c>
      <c r="G18" s="214">
        <v>6.061024735849547</v>
      </c>
      <c r="H18" s="214">
        <v>67333.01540765772</v>
      </c>
      <c r="I18" s="215">
        <v>7.279862990032913</v>
      </c>
      <c r="K18" s="583"/>
      <c r="L18" s="584"/>
      <c r="M18" s="584"/>
    </row>
    <row r="19" spans="1:13" ht="12.75">
      <c r="A19" s="582" t="s">
        <v>404</v>
      </c>
      <c r="B19" s="214">
        <v>56261.927753319</v>
      </c>
      <c r="C19" s="214">
        <v>56713.2203856191</v>
      </c>
      <c r="D19" s="214">
        <v>55651.7866333227</v>
      </c>
      <c r="E19" s="214">
        <v>52541.856977057505</v>
      </c>
      <c r="F19" s="214">
        <v>451.2926323000938</v>
      </c>
      <c r="G19" s="214">
        <v>0.8021279225958822</v>
      </c>
      <c r="H19" s="214">
        <v>-3109.9296562651944</v>
      </c>
      <c r="I19" s="215">
        <v>-5.588193738964451</v>
      </c>
      <c r="K19" s="583"/>
      <c r="L19" s="584"/>
      <c r="M19" s="584"/>
    </row>
    <row r="20" spans="1:13" ht="13.5" thickBot="1">
      <c r="A20" s="587" t="s">
        <v>405</v>
      </c>
      <c r="B20" s="218">
        <v>1484547.5417548954</v>
      </c>
      <c r="C20" s="218">
        <v>1569541.1938473706</v>
      </c>
      <c r="D20" s="218">
        <v>1772903.4444626276</v>
      </c>
      <c r="E20" s="218">
        <v>1873310.3812902973</v>
      </c>
      <c r="F20" s="218">
        <v>84993.65209247521</v>
      </c>
      <c r="G20" s="218">
        <v>5.725222648781159</v>
      </c>
      <c r="H20" s="218">
        <v>100406.93682766962</v>
      </c>
      <c r="I20" s="219">
        <v>5.663418227387068</v>
      </c>
      <c r="K20" s="588"/>
      <c r="L20" s="584"/>
      <c r="M20" s="584"/>
    </row>
    <row r="21" spans="1:13" ht="13.5" hidden="1" thickTop="1">
      <c r="A21" s="589" t="s">
        <v>406</v>
      </c>
      <c r="B21" s="590"/>
      <c r="C21" s="590"/>
      <c r="D21" s="590"/>
      <c r="E21" s="590"/>
      <c r="F21" s="590"/>
      <c r="G21" s="591"/>
      <c r="H21" s="590"/>
      <c r="I21" s="592"/>
      <c r="K21" s="584"/>
      <c r="L21" s="584"/>
      <c r="M21" s="584"/>
    </row>
    <row r="22" spans="1:13" ht="13.5" hidden="1" thickTop="1">
      <c r="A22" s="593" t="s">
        <v>407</v>
      </c>
      <c r="B22" s="590"/>
      <c r="C22" s="590"/>
      <c r="D22" s="590"/>
      <c r="E22" s="590"/>
      <c r="F22" s="590"/>
      <c r="G22" s="591"/>
      <c r="H22" s="590"/>
      <c r="I22" s="592"/>
      <c r="K22" s="584"/>
      <c r="L22" s="584"/>
      <c r="M22" s="584"/>
    </row>
    <row r="23" spans="1:13" ht="13.5" hidden="1" thickTop="1">
      <c r="A23" s="594" t="s">
        <v>408</v>
      </c>
      <c r="I23" s="592"/>
      <c r="K23" s="584"/>
      <c r="L23" s="584"/>
      <c r="M23" s="584"/>
    </row>
    <row r="24" spans="1:13" ht="13.5" hidden="1" thickTop="1">
      <c r="A24" s="342" t="s">
        <v>409</v>
      </c>
      <c r="I24" s="592"/>
      <c r="K24" s="584"/>
      <c r="L24" s="584"/>
      <c r="M24" s="584"/>
    </row>
    <row r="25" spans="1:13" ht="13.5" hidden="1" thickTop="1">
      <c r="A25" s="594" t="s">
        <v>410</v>
      </c>
      <c r="I25" s="592"/>
      <c r="K25" s="584"/>
      <c r="L25" s="584"/>
      <c r="M25" s="584"/>
    </row>
    <row r="26" spans="1:13" ht="13.5" hidden="1" thickTop="1">
      <c r="A26" s="342" t="s">
        <v>411</v>
      </c>
      <c r="I26" s="592"/>
      <c r="K26" s="584"/>
      <c r="L26" s="584"/>
      <c r="M26" s="584"/>
    </row>
    <row r="27" spans="9:13" ht="13.5" hidden="1" thickTop="1">
      <c r="I27" s="592"/>
      <c r="K27" s="584"/>
      <c r="L27" s="584"/>
      <c r="M27" s="584"/>
    </row>
    <row r="28" spans="1:13" s="596" customFormat="1" ht="13.5" thickTop="1">
      <c r="A28" s="595" t="s">
        <v>412</v>
      </c>
      <c r="E28" s="342"/>
      <c r="G28" s="597"/>
      <c r="I28" s="598"/>
      <c r="K28" s="599"/>
      <c r="L28" s="599"/>
      <c r="M28" s="599"/>
    </row>
    <row r="29" spans="1:13" ht="12.75">
      <c r="A29" s="342" t="s">
        <v>413</v>
      </c>
      <c r="I29" s="592"/>
      <c r="K29" s="584"/>
      <c r="L29" s="584"/>
      <c r="M29" s="584"/>
    </row>
    <row r="30" spans="9:13" ht="12.75">
      <c r="I30" s="592"/>
      <c r="K30" s="584"/>
      <c r="L30" s="584"/>
      <c r="M30" s="584"/>
    </row>
    <row r="31" spans="9:13" ht="12.75">
      <c r="I31" s="592"/>
      <c r="K31" s="584"/>
      <c r="L31" s="584"/>
      <c r="M31" s="584"/>
    </row>
    <row r="32" ht="12.75">
      <c r="I32" s="592"/>
    </row>
    <row r="33" ht="12.75">
      <c r="I33" s="592"/>
    </row>
    <row r="34" ht="12.75">
      <c r="I34" s="592"/>
    </row>
    <row r="35" ht="12.75">
      <c r="I35" s="592"/>
    </row>
    <row r="36" ht="12.75">
      <c r="I36" s="592"/>
    </row>
    <row r="37" ht="12.75">
      <c r="I37" s="592"/>
    </row>
    <row r="38" ht="12.75">
      <c r="I38" s="592"/>
    </row>
    <row r="39" ht="12.75">
      <c r="I39" s="592"/>
    </row>
    <row r="40" ht="12.75">
      <c r="I40" s="592"/>
    </row>
    <row r="41" ht="12.75">
      <c r="I41" s="592"/>
    </row>
    <row r="42" ht="12.75">
      <c r="I42" s="592"/>
    </row>
    <row r="43" ht="12.75">
      <c r="I43" s="592"/>
    </row>
    <row r="44" ht="12.75">
      <c r="I44" s="592"/>
    </row>
    <row r="45" ht="12.75">
      <c r="I45" s="592"/>
    </row>
    <row r="46" ht="12.75">
      <c r="I46" s="592"/>
    </row>
    <row r="47" ht="12.75">
      <c r="I47" s="592"/>
    </row>
    <row r="48" ht="12.75">
      <c r="I48" s="592"/>
    </row>
    <row r="49" ht="12.75">
      <c r="I49" s="592"/>
    </row>
    <row r="50" ht="12.75">
      <c r="I50" s="592"/>
    </row>
    <row r="51" ht="12.75">
      <c r="I51" s="592"/>
    </row>
    <row r="52" ht="12.75">
      <c r="I52" s="592"/>
    </row>
    <row r="53" ht="12.75">
      <c r="I53" s="592"/>
    </row>
    <row r="54" ht="12.75">
      <c r="I54" s="592"/>
    </row>
    <row r="55" ht="12.75">
      <c r="I55" s="592"/>
    </row>
    <row r="56" ht="12.75">
      <c r="I56" s="592"/>
    </row>
    <row r="57" ht="12.75">
      <c r="I57" s="592"/>
    </row>
    <row r="58" ht="12.75">
      <c r="I58" s="592"/>
    </row>
    <row r="59" ht="12.75">
      <c r="I59" s="592"/>
    </row>
    <row r="60" ht="12.75">
      <c r="I60" s="592"/>
    </row>
    <row r="61" ht="12.75">
      <c r="I61" s="592"/>
    </row>
    <row r="62" ht="12.75">
      <c r="I62" s="592"/>
    </row>
    <row r="63" ht="12.75">
      <c r="I63" s="592"/>
    </row>
    <row r="64" ht="12.75">
      <c r="I64" s="592"/>
    </row>
    <row r="65" ht="12.75">
      <c r="I65" s="592"/>
    </row>
    <row r="66" ht="12.75">
      <c r="I66" s="592"/>
    </row>
    <row r="67" ht="12.75">
      <c r="I67" s="592"/>
    </row>
    <row r="68" ht="12.75">
      <c r="I68" s="592"/>
    </row>
    <row r="69" ht="12.75">
      <c r="I69" s="592"/>
    </row>
    <row r="70" ht="12.75">
      <c r="I70" s="592"/>
    </row>
    <row r="71" ht="12.75">
      <c r="I71" s="592"/>
    </row>
    <row r="72" ht="12.75">
      <c r="I72" s="592"/>
    </row>
    <row r="73" ht="12.75">
      <c r="I73" s="592"/>
    </row>
    <row r="74" ht="12.75">
      <c r="I74" s="592"/>
    </row>
    <row r="75" ht="12.75">
      <c r="I75" s="592"/>
    </row>
    <row r="76" ht="12.75">
      <c r="I76" s="592"/>
    </row>
    <row r="77" ht="12.75">
      <c r="I77" s="592"/>
    </row>
    <row r="78" ht="12.75">
      <c r="I78" s="592"/>
    </row>
    <row r="79" ht="12.75">
      <c r="I79" s="592"/>
    </row>
    <row r="80" ht="12.75">
      <c r="I80" s="592"/>
    </row>
    <row r="81" ht="12.75">
      <c r="I81" s="592"/>
    </row>
    <row r="82" ht="12.75">
      <c r="I82" s="592"/>
    </row>
    <row r="83" ht="12.75">
      <c r="I83" s="592"/>
    </row>
    <row r="84" ht="12.75">
      <c r="I84" s="592"/>
    </row>
    <row r="85" ht="12.75">
      <c r="I85" s="592"/>
    </row>
    <row r="86" ht="12.75">
      <c r="I86" s="592"/>
    </row>
    <row r="87" ht="12.75">
      <c r="I87" s="592"/>
    </row>
    <row r="88" ht="12.75">
      <c r="I88" s="592"/>
    </row>
    <row r="89" ht="12.75">
      <c r="I89" s="592"/>
    </row>
    <row r="90" ht="12.75">
      <c r="I90" s="592"/>
    </row>
    <row r="91" ht="12.75">
      <c r="I91" s="592"/>
    </row>
    <row r="92" ht="12.75">
      <c r="I92" s="592"/>
    </row>
    <row r="93" ht="12.75">
      <c r="I93" s="592"/>
    </row>
    <row r="94" ht="12.75">
      <c r="I94" s="592"/>
    </row>
    <row r="95" ht="12.75">
      <c r="I95" s="592"/>
    </row>
    <row r="96" ht="12.75">
      <c r="I96" s="592"/>
    </row>
    <row r="97" ht="12.75">
      <c r="I97" s="592"/>
    </row>
    <row r="98" ht="12.75">
      <c r="I98" s="592"/>
    </row>
    <row r="99" ht="12.75">
      <c r="I99" s="592"/>
    </row>
    <row r="100" ht="12.75">
      <c r="I100" s="592"/>
    </row>
    <row r="101" ht="12.75">
      <c r="I101" s="592"/>
    </row>
    <row r="102" ht="12.75">
      <c r="I102" s="592"/>
    </row>
    <row r="103" ht="12.75">
      <c r="I103" s="592"/>
    </row>
    <row r="104" ht="12.75">
      <c r="I104" s="592"/>
    </row>
    <row r="105" ht="12.75">
      <c r="I105" s="592"/>
    </row>
    <row r="106" ht="12.75">
      <c r="I106" s="592"/>
    </row>
    <row r="107" ht="12.75">
      <c r="I107" s="592"/>
    </row>
    <row r="108" ht="12.75">
      <c r="I108" s="592"/>
    </row>
    <row r="109" ht="12.75">
      <c r="I109" s="592"/>
    </row>
    <row r="110" ht="12.75">
      <c r="I110" s="592"/>
    </row>
    <row r="111" ht="12.75">
      <c r="I111" s="592"/>
    </row>
    <row r="112" ht="12.75">
      <c r="I112" s="592"/>
    </row>
    <row r="113" ht="12.75">
      <c r="I113" s="592"/>
    </row>
    <row r="114" ht="12.75">
      <c r="I114" s="592"/>
    </row>
    <row r="115" ht="12.75">
      <c r="I115" s="592"/>
    </row>
    <row r="116" ht="12.75">
      <c r="I116" s="592"/>
    </row>
    <row r="117" ht="12.75">
      <c r="I117" s="592"/>
    </row>
    <row r="118" ht="12.75">
      <c r="I118" s="592"/>
    </row>
    <row r="119" ht="12.75">
      <c r="I119" s="592"/>
    </row>
    <row r="120" ht="12.75">
      <c r="I120" s="592"/>
    </row>
    <row r="121" ht="12.75">
      <c r="I121" s="592"/>
    </row>
    <row r="122" ht="12.75">
      <c r="I122" s="592"/>
    </row>
    <row r="123" ht="12.75">
      <c r="I123" s="592"/>
    </row>
    <row r="124" ht="12.75">
      <c r="I124" s="592"/>
    </row>
    <row r="125" ht="12.75">
      <c r="I125" s="592"/>
    </row>
    <row r="126" ht="12.75">
      <c r="I126" s="592"/>
    </row>
    <row r="127" ht="12.75">
      <c r="I127" s="592"/>
    </row>
    <row r="128" ht="12.75">
      <c r="I128" s="592"/>
    </row>
    <row r="129" ht="12.75">
      <c r="I129" s="592"/>
    </row>
    <row r="130" ht="12.75">
      <c r="I130" s="592"/>
    </row>
    <row r="131" ht="12.75">
      <c r="I131" s="592"/>
    </row>
    <row r="132" ht="12.75">
      <c r="I132" s="592"/>
    </row>
    <row r="133" ht="12.75">
      <c r="I133" s="592"/>
    </row>
    <row r="134" ht="12.75">
      <c r="I134" s="592"/>
    </row>
    <row r="135" ht="12.75">
      <c r="I135" s="592"/>
    </row>
    <row r="136" ht="12.75">
      <c r="I136" s="592"/>
    </row>
    <row r="137" ht="12.75">
      <c r="I137" s="592"/>
    </row>
    <row r="138" ht="12.75">
      <c r="I138" s="592"/>
    </row>
    <row r="139" ht="12.75">
      <c r="I139" s="592"/>
    </row>
    <row r="140" ht="12.75">
      <c r="I140" s="592"/>
    </row>
    <row r="141" ht="12.75">
      <c r="I141" s="592"/>
    </row>
    <row r="142" ht="12.75">
      <c r="I142" s="592"/>
    </row>
    <row r="143" ht="12.75">
      <c r="I143" s="592"/>
    </row>
    <row r="144" ht="12.75">
      <c r="I144" s="592"/>
    </row>
    <row r="145" ht="12.75">
      <c r="I145" s="592"/>
    </row>
    <row r="146" ht="12.75">
      <c r="I146" s="592"/>
    </row>
    <row r="147" ht="12.75">
      <c r="I147" s="592"/>
    </row>
    <row r="148" ht="12.75">
      <c r="I148" s="592"/>
    </row>
    <row r="149" ht="12.75">
      <c r="I149" s="592"/>
    </row>
    <row r="150" ht="12.75">
      <c r="I150" s="592"/>
    </row>
    <row r="151" ht="12.75">
      <c r="I151" s="592"/>
    </row>
    <row r="152" ht="12.75">
      <c r="I152" s="592"/>
    </row>
    <row r="153" ht="12.75">
      <c r="I153" s="592"/>
    </row>
    <row r="154" ht="12.75">
      <c r="I154" s="592"/>
    </row>
    <row r="155" ht="12.75">
      <c r="I155" s="592"/>
    </row>
    <row r="156" ht="12.75">
      <c r="I156" s="592"/>
    </row>
    <row r="157" ht="12.75">
      <c r="I157" s="592"/>
    </row>
    <row r="158" ht="12.75">
      <c r="I158" s="592"/>
    </row>
    <row r="159" ht="12.75">
      <c r="I159" s="592"/>
    </row>
    <row r="160" ht="12.75">
      <c r="I160" s="592"/>
    </row>
    <row r="161" ht="12.75">
      <c r="I161" s="592"/>
    </row>
    <row r="162" ht="12.75">
      <c r="I162" s="592"/>
    </row>
    <row r="163" ht="12.75">
      <c r="I163" s="592"/>
    </row>
    <row r="164" ht="12.75">
      <c r="I164" s="592"/>
    </row>
    <row r="165" ht="12.75">
      <c r="I165" s="592"/>
    </row>
    <row r="166" ht="12.75">
      <c r="I166" s="592"/>
    </row>
    <row r="167" ht="12.75">
      <c r="I167" s="592"/>
    </row>
    <row r="168" ht="12.75">
      <c r="I168" s="592"/>
    </row>
    <row r="169" ht="12.75">
      <c r="I169" s="592"/>
    </row>
    <row r="170" ht="12.75">
      <c r="I170" s="592"/>
    </row>
    <row r="171" ht="12.75">
      <c r="I171" s="592"/>
    </row>
    <row r="172" ht="12.75">
      <c r="I172" s="592"/>
    </row>
    <row r="173" ht="12.75">
      <c r="I173" s="592"/>
    </row>
    <row r="174" ht="12.75">
      <c r="I174" s="592"/>
    </row>
    <row r="175" ht="12.75">
      <c r="I175" s="592"/>
    </row>
    <row r="176" ht="12.75">
      <c r="I176" s="592"/>
    </row>
    <row r="177" ht="12.75">
      <c r="I177" s="592"/>
    </row>
    <row r="178" ht="12.75">
      <c r="I178" s="592"/>
    </row>
    <row r="179" ht="12.75">
      <c r="I179" s="592"/>
    </row>
    <row r="180" ht="12.75">
      <c r="I180" s="592"/>
    </row>
    <row r="181" ht="12.75">
      <c r="I181" s="592"/>
    </row>
    <row r="182" ht="12.75">
      <c r="I182" s="592"/>
    </row>
    <row r="183" ht="12.75">
      <c r="I183" s="592"/>
    </row>
    <row r="184" ht="12.75">
      <c r="I184" s="592"/>
    </row>
    <row r="185" ht="12.75">
      <c r="I185" s="592"/>
    </row>
    <row r="186" ht="12.75">
      <c r="I186" s="592"/>
    </row>
    <row r="187" ht="12.75">
      <c r="I187" s="592"/>
    </row>
    <row r="188" ht="12.75">
      <c r="I188" s="592"/>
    </row>
    <row r="189" ht="12.75">
      <c r="I189" s="592"/>
    </row>
    <row r="190" ht="12.75">
      <c r="I190" s="592"/>
    </row>
    <row r="191" ht="12.75">
      <c r="I191" s="592"/>
    </row>
    <row r="192" ht="12.75">
      <c r="I192" s="592"/>
    </row>
    <row r="193" ht="12.75">
      <c r="I193" s="592"/>
    </row>
    <row r="194" ht="12.75">
      <c r="I194" s="592"/>
    </row>
    <row r="195" ht="12.75">
      <c r="I195" s="592"/>
    </row>
    <row r="196" ht="12.75">
      <c r="I196" s="592"/>
    </row>
    <row r="197" ht="12.75">
      <c r="I197" s="592"/>
    </row>
    <row r="198" ht="12.75">
      <c r="I198" s="592"/>
    </row>
    <row r="199" ht="12.75">
      <c r="I199" s="592"/>
    </row>
    <row r="200" ht="12.75">
      <c r="I200" s="592"/>
    </row>
    <row r="201" ht="12.75">
      <c r="I201" s="592"/>
    </row>
    <row r="202" ht="12.75">
      <c r="I202" s="592"/>
    </row>
    <row r="203" ht="12.75">
      <c r="I203" s="592"/>
    </row>
    <row r="204" ht="12.75">
      <c r="I204" s="592"/>
    </row>
    <row r="205" ht="12.75">
      <c r="I205" s="592"/>
    </row>
    <row r="206" ht="12.75">
      <c r="I206" s="592"/>
    </row>
    <row r="207" ht="12.75">
      <c r="I207" s="592"/>
    </row>
    <row r="208" ht="12.75">
      <c r="I208" s="592"/>
    </row>
    <row r="209" ht="12.75">
      <c r="I209" s="592"/>
    </row>
    <row r="210" ht="12.75">
      <c r="I210" s="592"/>
    </row>
    <row r="211" ht="12.75">
      <c r="I211" s="592"/>
    </row>
    <row r="212" ht="12.75">
      <c r="I212" s="592"/>
    </row>
    <row r="213" ht="12.75">
      <c r="I213" s="592"/>
    </row>
    <row r="214" ht="12.75">
      <c r="I214" s="592"/>
    </row>
    <row r="215" ht="12.75">
      <c r="I215" s="592"/>
    </row>
    <row r="216" ht="12.75">
      <c r="I216" s="592"/>
    </row>
    <row r="217" ht="12.75">
      <c r="I217" s="592"/>
    </row>
    <row r="218" ht="12.75">
      <c r="I218" s="592"/>
    </row>
    <row r="219" ht="12.75">
      <c r="I219" s="592"/>
    </row>
    <row r="220" ht="12.75">
      <c r="I220" s="592"/>
    </row>
    <row r="221" ht="12.75">
      <c r="I221" s="592"/>
    </row>
    <row r="222" ht="12.75">
      <c r="I222" s="592"/>
    </row>
    <row r="223" ht="12.75">
      <c r="I223" s="592"/>
    </row>
    <row r="224" ht="12.75">
      <c r="I224" s="592"/>
    </row>
    <row r="225" ht="12.75">
      <c r="I225" s="592"/>
    </row>
    <row r="226" ht="12.75">
      <c r="I226" s="592"/>
    </row>
    <row r="227" ht="12.75">
      <c r="I227" s="592"/>
    </row>
    <row r="228" ht="12.75">
      <c r="I228" s="592"/>
    </row>
    <row r="229" ht="12.75">
      <c r="I229" s="592"/>
    </row>
    <row r="230" ht="12.75">
      <c r="I230" s="592"/>
    </row>
    <row r="231" ht="12.75">
      <c r="I231" s="592"/>
    </row>
    <row r="232" ht="12.75">
      <c r="I232" s="592"/>
    </row>
    <row r="233" ht="12.75">
      <c r="I233" s="592"/>
    </row>
    <row r="234" ht="12.75">
      <c r="I234" s="592"/>
    </row>
    <row r="235" ht="12.75">
      <c r="I235" s="592"/>
    </row>
    <row r="236" ht="12.75">
      <c r="I236" s="592"/>
    </row>
    <row r="237" ht="12.75">
      <c r="I237" s="592"/>
    </row>
    <row r="238" ht="12.75">
      <c r="I238" s="592"/>
    </row>
    <row r="239" ht="12.75">
      <c r="I239" s="592"/>
    </row>
    <row r="240" ht="12.75">
      <c r="I240" s="592"/>
    </row>
    <row r="241" ht="12.75">
      <c r="I241" s="592"/>
    </row>
    <row r="242" ht="12.75">
      <c r="I242" s="592"/>
    </row>
    <row r="243" ht="12.75">
      <c r="I243" s="592"/>
    </row>
    <row r="244" ht="12.75">
      <c r="I244" s="592"/>
    </row>
    <row r="245" ht="12.75">
      <c r="I245" s="592"/>
    </row>
    <row r="246" ht="12.75">
      <c r="I246" s="592"/>
    </row>
    <row r="247" ht="12.75">
      <c r="I247" s="592"/>
    </row>
    <row r="248" ht="12.75">
      <c r="I248" s="592"/>
    </row>
    <row r="249" ht="12.75">
      <c r="I249" s="592"/>
    </row>
    <row r="250" ht="12.75">
      <c r="I250" s="592"/>
    </row>
    <row r="251" ht="12.75">
      <c r="I251" s="592"/>
    </row>
    <row r="252" ht="12.75">
      <c r="I252" s="592"/>
    </row>
    <row r="253" ht="12.75">
      <c r="I253" s="592"/>
    </row>
    <row r="254" ht="12.75">
      <c r="I254" s="592"/>
    </row>
    <row r="255" ht="12.75">
      <c r="I255" s="592"/>
    </row>
    <row r="256" ht="12.75">
      <c r="I256" s="592"/>
    </row>
    <row r="257" ht="12.75">
      <c r="I257" s="592"/>
    </row>
    <row r="258" ht="12.75">
      <c r="I258" s="592"/>
    </row>
    <row r="259" ht="12.75">
      <c r="I259" s="592"/>
    </row>
    <row r="260" ht="12.75">
      <c r="I260" s="592"/>
    </row>
    <row r="261" ht="12.75">
      <c r="I261" s="592"/>
    </row>
    <row r="262" ht="12.75">
      <c r="I262" s="592"/>
    </row>
    <row r="263" ht="12.75">
      <c r="I263" s="592"/>
    </row>
    <row r="264" ht="12.75">
      <c r="I264" s="592"/>
    </row>
    <row r="265" ht="12.75">
      <c r="I265" s="592"/>
    </row>
    <row r="266" ht="12.75">
      <c r="I266" s="592"/>
    </row>
    <row r="267" ht="12.75">
      <c r="I267" s="592"/>
    </row>
    <row r="268" ht="12.75">
      <c r="I268" s="592"/>
    </row>
    <row r="269" ht="12.75">
      <c r="I269" s="592"/>
    </row>
    <row r="270" ht="12.75">
      <c r="I270" s="592"/>
    </row>
    <row r="271" ht="12.75">
      <c r="I271" s="592"/>
    </row>
    <row r="272" ht="12.75">
      <c r="I272" s="592"/>
    </row>
    <row r="273" ht="12.75">
      <c r="I273" s="592"/>
    </row>
    <row r="274" ht="12.75">
      <c r="I274" s="592"/>
    </row>
    <row r="275" ht="12.75">
      <c r="I275" s="592"/>
    </row>
    <row r="276" ht="12.75">
      <c r="I276" s="592"/>
    </row>
    <row r="277" ht="12.75">
      <c r="I277" s="592"/>
    </row>
    <row r="278" ht="12.75">
      <c r="I278" s="592"/>
    </row>
    <row r="279" ht="12.75">
      <c r="I279" s="592"/>
    </row>
    <row r="280" ht="12.75">
      <c r="I280" s="592"/>
    </row>
    <row r="281" ht="12.75">
      <c r="I281" s="592"/>
    </row>
    <row r="282" ht="12.75">
      <c r="I282" s="592"/>
    </row>
    <row r="283" ht="12.75">
      <c r="I283" s="592"/>
    </row>
    <row r="284" ht="12.75">
      <c r="I284" s="592"/>
    </row>
    <row r="285" ht="12.75">
      <c r="I285" s="592"/>
    </row>
    <row r="286" ht="12.75">
      <c r="I286" s="592"/>
    </row>
    <row r="287" ht="12.75">
      <c r="I287" s="592"/>
    </row>
    <row r="288" ht="12.75">
      <c r="I288" s="592"/>
    </row>
    <row r="289" ht="12.75">
      <c r="I289" s="592"/>
    </row>
    <row r="290" ht="12.75">
      <c r="I290" s="592"/>
    </row>
    <row r="291" ht="12.75">
      <c r="I291" s="592"/>
    </row>
    <row r="292" ht="12.75">
      <c r="I292" s="592"/>
    </row>
    <row r="293" ht="12.75">
      <c r="I293" s="592"/>
    </row>
    <row r="294" ht="12.75">
      <c r="I294" s="592"/>
    </row>
    <row r="295" ht="12.75">
      <c r="I295" s="592"/>
    </row>
    <row r="296" ht="12.75">
      <c r="I296" s="592"/>
    </row>
    <row r="297" ht="12.75">
      <c r="I297" s="592"/>
    </row>
    <row r="298" ht="12.75">
      <c r="I298" s="592"/>
    </row>
    <row r="299" ht="12.75">
      <c r="I299" s="592"/>
    </row>
    <row r="300" ht="12.75">
      <c r="I300" s="592"/>
    </row>
    <row r="301" ht="12.75">
      <c r="I301" s="592"/>
    </row>
    <row r="302" ht="12.75">
      <c r="I302" s="592"/>
    </row>
    <row r="303" ht="12.75">
      <c r="I303" s="592"/>
    </row>
    <row r="304" ht="12.75">
      <c r="I304" s="592"/>
    </row>
    <row r="305" ht="12.75">
      <c r="I305" s="592"/>
    </row>
    <row r="306" ht="12.75">
      <c r="I306" s="592"/>
    </row>
    <row r="307" ht="12.75">
      <c r="I307" s="592"/>
    </row>
    <row r="308" ht="12.75">
      <c r="I308" s="592"/>
    </row>
    <row r="309" ht="12.75">
      <c r="I309" s="592"/>
    </row>
    <row r="310" ht="12.75">
      <c r="I310" s="592"/>
    </row>
    <row r="311" ht="12.75">
      <c r="I311" s="592"/>
    </row>
    <row r="312" ht="12.75">
      <c r="I312" s="592"/>
    </row>
    <row r="313" ht="12.75">
      <c r="I313" s="592"/>
    </row>
    <row r="314" ht="12.75">
      <c r="I314" s="592"/>
    </row>
    <row r="315" ht="12.75">
      <c r="I315" s="592"/>
    </row>
    <row r="316" ht="12.75">
      <c r="I316" s="592"/>
    </row>
    <row r="317" ht="12.75">
      <c r="I317" s="592"/>
    </row>
    <row r="318" ht="12.75">
      <c r="I318" s="592"/>
    </row>
    <row r="319" ht="12.75">
      <c r="I319" s="592"/>
    </row>
    <row r="320" ht="12.75">
      <c r="I320" s="592"/>
    </row>
    <row r="321" ht="12.75">
      <c r="I321" s="592"/>
    </row>
    <row r="322" ht="12.75">
      <c r="I322" s="592"/>
    </row>
    <row r="323" ht="12.75">
      <c r="I323" s="592"/>
    </row>
    <row r="324" ht="12.75">
      <c r="I324" s="592"/>
    </row>
    <row r="325" ht="12.75">
      <c r="I325" s="592"/>
    </row>
    <row r="326" ht="12.75">
      <c r="I326" s="592"/>
    </row>
    <row r="327" ht="12.75">
      <c r="I327" s="592"/>
    </row>
    <row r="328" ht="12.75">
      <c r="I328" s="592"/>
    </row>
    <row r="329" ht="12.75">
      <c r="I329" s="592"/>
    </row>
    <row r="330" ht="12.75">
      <c r="I330" s="592"/>
    </row>
    <row r="331" ht="12.75">
      <c r="I331" s="600"/>
    </row>
    <row r="332" ht="12.75">
      <c r="I332" s="600"/>
    </row>
    <row r="333" ht="12.75">
      <c r="I333" s="600"/>
    </row>
    <row r="334" ht="12.75">
      <c r="I334" s="600"/>
    </row>
    <row r="335" ht="12.75">
      <c r="I335" s="600"/>
    </row>
    <row r="336" ht="12.75">
      <c r="I336" s="600"/>
    </row>
    <row r="337" ht="12.75">
      <c r="I337" s="600"/>
    </row>
    <row r="338" ht="12.75">
      <c r="I338" s="600"/>
    </row>
    <row r="339" ht="12.75">
      <c r="I339" s="600"/>
    </row>
    <row r="340" ht="12.75">
      <c r="I340" s="600"/>
    </row>
    <row r="341" ht="12.75">
      <c r="I341" s="600"/>
    </row>
    <row r="342" ht="12.75">
      <c r="I342" s="600"/>
    </row>
    <row r="343" ht="12.75">
      <c r="I343" s="600"/>
    </row>
    <row r="344" ht="12.75">
      <c r="I344" s="600"/>
    </row>
    <row r="345" ht="12.75">
      <c r="I345" s="600"/>
    </row>
    <row r="346" ht="12.75">
      <c r="I346" s="600"/>
    </row>
    <row r="347" ht="12.75">
      <c r="I347" s="600"/>
    </row>
    <row r="348" ht="12.75">
      <c r="I348" s="600"/>
    </row>
    <row r="349" ht="12.75">
      <c r="I349" s="600"/>
    </row>
    <row r="350" ht="12.75">
      <c r="I350" s="600"/>
    </row>
    <row r="351" ht="12.75">
      <c r="I351" s="600"/>
    </row>
    <row r="352" ht="12.75">
      <c r="I352" s="600"/>
    </row>
    <row r="353" ht="12.75">
      <c r="I353" s="600"/>
    </row>
    <row r="354" ht="12.75">
      <c r="I354" s="600"/>
    </row>
    <row r="355" ht="12.75">
      <c r="I355" s="600"/>
    </row>
    <row r="356" ht="12.75">
      <c r="I356" s="600"/>
    </row>
    <row r="357" ht="12.75">
      <c r="I357" s="600"/>
    </row>
    <row r="358" ht="12.75">
      <c r="I358" s="600"/>
    </row>
    <row r="359" ht="12.75">
      <c r="I359" s="600"/>
    </row>
    <row r="360" ht="12.75">
      <c r="I360" s="600"/>
    </row>
    <row r="361" ht="12.75">
      <c r="I361" s="600"/>
    </row>
    <row r="362" ht="12.75">
      <c r="I362" s="600"/>
    </row>
    <row r="363" ht="12.75">
      <c r="I363" s="600"/>
    </row>
    <row r="364" ht="12.75">
      <c r="I364" s="600"/>
    </row>
    <row r="365" ht="12.75">
      <c r="I365" s="600"/>
    </row>
    <row r="366" ht="12.75">
      <c r="I366" s="600"/>
    </row>
    <row r="367" ht="12.75">
      <c r="I367" s="600"/>
    </row>
    <row r="368" ht="12.75">
      <c r="I368" s="600"/>
    </row>
    <row r="369" ht="12.75">
      <c r="I369" s="600"/>
    </row>
    <row r="370" ht="12.75">
      <c r="I370" s="600"/>
    </row>
    <row r="371" ht="12.75">
      <c r="I371" s="600"/>
    </row>
    <row r="372" ht="12.75">
      <c r="I372" s="600"/>
    </row>
    <row r="373" ht="12.75">
      <c r="I373" s="600"/>
    </row>
    <row r="374" ht="12.75">
      <c r="I374" s="600"/>
    </row>
    <row r="375" ht="12.75">
      <c r="I375" s="600"/>
    </row>
    <row r="376" ht="12.75">
      <c r="I376" s="600"/>
    </row>
    <row r="377" ht="12.75">
      <c r="I377" s="600"/>
    </row>
    <row r="378" ht="12.75">
      <c r="I378" s="600"/>
    </row>
    <row r="379" ht="12.75">
      <c r="I379" s="600"/>
    </row>
    <row r="380" ht="12.75">
      <c r="I380" s="600"/>
    </row>
    <row r="381" ht="12.75">
      <c r="I381" s="600"/>
    </row>
    <row r="382" ht="12.75">
      <c r="I382" s="600"/>
    </row>
    <row r="383" ht="12.75">
      <c r="I383" s="600"/>
    </row>
    <row r="384" ht="12.75">
      <c r="I384" s="600"/>
    </row>
    <row r="385" ht="12.75">
      <c r="I385" s="600"/>
    </row>
    <row r="386" ht="12.75">
      <c r="I386" s="600"/>
    </row>
    <row r="387" ht="12.75">
      <c r="I387" s="600"/>
    </row>
    <row r="388" ht="12.75">
      <c r="I388" s="600"/>
    </row>
    <row r="389" ht="12.75">
      <c r="I389" s="600"/>
    </row>
    <row r="390" ht="12.75">
      <c r="I390" s="600"/>
    </row>
    <row r="391" ht="12.75">
      <c r="I391" s="600"/>
    </row>
    <row r="392" ht="12.75">
      <c r="I392" s="600"/>
    </row>
    <row r="393" ht="12.75">
      <c r="I393" s="600"/>
    </row>
    <row r="394" ht="12.75">
      <c r="I394" s="600"/>
    </row>
    <row r="395" ht="12.75">
      <c r="I395" s="600"/>
    </row>
    <row r="396" ht="12.75">
      <c r="I396" s="600"/>
    </row>
    <row r="397" ht="12.75">
      <c r="I397" s="600"/>
    </row>
    <row r="398" ht="12.75">
      <c r="I398" s="600"/>
    </row>
    <row r="399" ht="12.75">
      <c r="I399" s="600"/>
    </row>
    <row r="400" ht="12.75">
      <c r="I400" s="600"/>
    </row>
    <row r="401" ht="12.75">
      <c r="I401" s="600"/>
    </row>
    <row r="402" ht="12.75">
      <c r="I402" s="600"/>
    </row>
    <row r="403" ht="12.75">
      <c r="I403" s="600"/>
    </row>
    <row r="404" ht="12.75">
      <c r="I404" s="600"/>
    </row>
    <row r="405" ht="12.75">
      <c r="I405" s="600"/>
    </row>
    <row r="406" ht="12.75">
      <c r="I406" s="600"/>
    </row>
    <row r="407" ht="12.75">
      <c r="I407" s="600"/>
    </row>
    <row r="408" ht="12.75">
      <c r="I408" s="600"/>
    </row>
    <row r="409" ht="12.75">
      <c r="I409" s="600"/>
    </row>
    <row r="410" ht="12.75">
      <c r="I410" s="600"/>
    </row>
    <row r="411" ht="12.75">
      <c r="I411" s="600"/>
    </row>
    <row r="412" ht="12.75">
      <c r="I412" s="600"/>
    </row>
    <row r="413" ht="12.75">
      <c r="I413" s="600"/>
    </row>
    <row r="414" ht="12.75">
      <c r="I414" s="600"/>
    </row>
    <row r="415" ht="12.75">
      <c r="I415" s="600"/>
    </row>
    <row r="416" ht="12.75">
      <c r="I416" s="600"/>
    </row>
    <row r="417" ht="12.75">
      <c r="I417" s="600"/>
    </row>
    <row r="418" ht="12.75">
      <c r="I418" s="600"/>
    </row>
    <row r="419" ht="12.75">
      <c r="I419" s="600"/>
    </row>
    <row r="420" ht="12.75">
      <c r="I420" s="600"/>
    </row>
    <row r="421" ht="12.75">
      <c r="I421" s="600"/>
    </row>
    <row r="422" ht="12.75">
      <c r="I422" s="600"/>
    </row>
    <row r="423" ht="12.75">
      <c r="I423" s="600"/>
    </row>
    <row r="424" ht="12.75">
      <c r="I424" s="600"/>
    </row>
    <row r="425" ht="12.75">
      <c r="I425" s="600"/>
    </row>
    <row r="426" ht="12.75">
      <c r="I426" s="600"/>
    </row>
    <row r="427" ht="12.75">
      <c r="I427" s="600"/>
    </row>
    <row r="428" ht="12.75">
      <c r="I428" s="600"/>
    </row>
    <row r="429" ht="12.75">
      <c r="I429" s="600"/>
    </row>
    <row r="430" ht="12.75">
      <c r="I430" s="600"/>
    </row>
    <row r="431" ht="12.75">
      <c r="I431" s="600"/>
    </row>
    <row r="432" ht="12.75">
      <c r="I432" s="600"/>
    </row>
    <row r="433" ht="12.75">
      <c r="I433" s="600"/>
    </row>
    <row r="434" ht="12.75">
      <c r="I434" s="600"/>
    </row>
    <row r="435" ht="12.75">
      <c r="I435" s="600"/>
    </row>
    <row r="436" ht="12.75">
      <c r="I436" s="600"/>
    </row>
    <row r="437" ht="12.75">
      <c r="I437" s="600"/>
    </row>
    <row r="438" ht="12.75">
      <c r="I438" s="600"/>
    </row>
    <row r="439" ht="12.75">
      <c r="I439" s="600"/>
    </row>
    <row r="440" ht="12.75">
      <c r="I440" s="600"/>
    </row>
    <row r="441" ht="12.75">
      <c r="I441" s="600"/>
    </row>
    <row r="442" ht="12.75">
      <c r="I442" s="600"/>
    </row>
    <row r="443" ht="12.75">
      <c r="I443" s="600"/>
    </row>
    <row r="444" ht="12.75">
      <c r="I444" s="600"/>
    </row>
    <row r="445" ht="12.75">
      <c r="I445" s="600"/>
    </row>
    <row r="446" ht="12.75">
      <c r="I446" s="600"/>
    </row>
    <row r="447" ht="12.75">
      <c r="I447" s="600"/>
    </row>
    <row r="448" ht="12.75">
      <c r="I448" s="600"/>
    </row>
    <row r="449" ht="12.75">
      <c r="I449" s="600"/>
    </row>
    <row r="450" ht="12.75">
      <c r="I450" s="600"/>
    </row>
    <row r="451" ht="12.75">
      <c r="I451" s="600"/>
    </row>
    <row r="452" ht="12.75">
      <c r="I452" s="600"/>
    </row>
    <row r="453" ht="12.75">
      <c r="I453" s="600"/>
    </row>
    <row r="454" ht="12.75">
      <c r="I454" s="600"/>
    </row>
    <row r="455" ht="12.75">
      <c r="I455" s="600"/>
    </row>
    <row r="456" ht="12.75">
      <c r="I456" s="600"/>
    </row>
    <row r="457" ht="12.75">
      <c r="I457" s="600"/>
    </row>
    <row r="458" ht="12.75">
      <c r="I458" s="600"/>
    </row>
    <row r="459" ht="12.75">
      <c r="I459" s="600"/>
    </row>
    <row r="460" ht="12.75">
      <c r="I460" s="600"/>
    </row>
    <row r="461" ht="12.75">
      <c r="I461" s="600"/>
    </row>
    <row r="462" ht="12.75">
      <c r="I462" s="600"/>
    </row>
    <row r="463" ht="12.75">
      <c r="I463" s="600"/>
    </row>
    <row r="464" ht="12.75">
      <c r="I464" s="600"/>
    </row>
    <row r="465" ht="12.75">
      <c r="I465" s="600"/>
    </row>
    <row r="466" ht="12.75">
      <c r="I466" s="600"/>
    </row>
    <row r="467" ht="12.75">
      <c r="I467" s="600"/>
    </row>
    <row r="468" ht="12.75">
      <c r="I468" s="600"/>
    </row>
    <row r="469" ht="12.75">
      <c r="I469" s="600"/>
    </row>
    <row r="470" ht="12.75">
      <c r="I470" s="600"/>
    </row>
    <row r="471" ht="12.75">
      <c r="I471" s="600"/>
    </row>
    <row r="472" ht="12.75">
      <c r="I472" s="600"/>
    </row>
    <row r="473" ht="12.75">
      <c r="I473" s="600"/>
    </row>
    <row r="474" ht="12.75">
      <c r="I474" s="600"/>
    </row>
    <row r="475" ht="12.75">
      <c r="I475" s="600"/>
    </row>
    <row r="476" ht="12.75">
      <c r="I476" s="600"/>
    </row>
    <row r="477" ht="12.75">
      <c r="I477" s="600"/>
    </row>
    <row r="478" ht="12.75">
      <c r="I478" s="600"/>
    </row>
    <row r="479" ht="12.75">
      <c r="I479" s="600"/>
    </row>
    <row r="480" ht="12.75">
      <c r="I480" s="600"/>
    </row>
    <row r="481" ht="12.75">
      <c r="I481" s="600"/>
    </row>
    <row r="482" ht="12.75">
      <c r="I482" s="600"/>
    </row>
    <row r="483" ht="12.75">
      <c r="I483" s="600"/>
    </row>
    <row r="484" ht="12.75">
      <c r="I484" s="600"/>
    </row>
    <row r="485" ht="12.75">
      <c r="I485" s="600"/>
    </row>
    <row r="486" ht="12.75">
      <c r="I486" s="600"/>
    </row>
    <row r="487" ht="12.75">
      <c r="I487" s="600"/>
    </row>
    <row r="488" ht="12.75">
      <c r="I488" s="600"/>
    </row>
    <row r="489" ht="12.75">
      <c r="I489" s="600"/>
    </row>
    <row r="490" ht="12.75">
      <c r="I490" s="600"/>
    </row>
    <row r="491" ht="12.75">
      <c r="I491" s="600"/>
    </row>
    <row r="492" ht="12.75">
      <c r="I492" s="600"/>
    </row>
    <row r="493" ht="12.75">
      <c r="I493" s="600"/>
    </row>
    <row r="494" ht="12.75">
      <c r="I494" s="600"/>
    </row>
    <row r="495" ht="12.75">
      <c r="I495" s="600"/>
    </row>
    <row r="496" ht="12.75">
      <c r="I496" s="600"/>
    </row>
    <row r="497" ht="12.75">
      <c r="I497" s="600"/>
    </row>
    <row r="498" ht="12.75">
      <c r="I498" s="600"/>
    </row>
    <row r="499" ht="12.75">
      <c r="I499" s="600"/>
    </row>
    <row r="500" ht="12.75">
      <c r="I500" s="600"/>
    </row>
    <row r="501" ht="12.75">
      <c r="I501" s="600"/>
    </row>
    <row r="502" ht="12.75">
      <c r="I502" s="600"/>
    </row>
    <row r="503" ht="12.75">
      <c r="I503" s="600"/>
    </row>
    <row r="504" ht="12.75">
      <c r="I504" s="600"/>
    </row>
    <row r="505" ht="12.75">
      <c r="I505" s="600"/>
    </row>
    <row r="506" ht="12.75">
      <c r="I506" s="600"/>
    </row>
    <row r="507" ht="12.75">
      <c r="I507" s="600"/>
    </row>
    <row r="508" ht="12.75">
      <c r="I508" s="600"/>
    </row>
    <row r="509" ht="12.75">
      <c r="I509" s="600"/>
    </row>
    <row r="510" ht="12.75">
      <c r="I510" s="600"/>
    </row>
    <row r="511" ht="12.75">
      <c r="I511" s="600"/>
    </row>
    <row r="512" ht="12.75">
      <c r="I512" s="600"/>
    </row>
    <row r="513" ht="12.75">
      <c r="I513" s="600"/>
    </row>
    <row r="514" ht="12.75">
      <c r="I514" s="600"/>
    </row>
    <row r="515" ht="12.75">
      <c r="I515" s="600"/>
    </row>
    <row r="516" ht="12.75">
      <c r="I516" s="600"/>
    </row>
    <row r="517" ht="12.75">
      <c r="I517" s="600"/>
    </row>
    <row r="518" ht="12.75">
      <c r="I518" s="600"/>
    </row>
    <row r="519" ht="12.75">
      <c r="I519" s="600"/>
    </row>
    <row r="520" ht="12.75">
      <c r="I520" s="600"/>
    </row>
    <row r="521" ht="12.75">
      <c r="I521" s="600"/>
    </row>
    <row r="522" ht="12.75">
      <c r="I522" s="600"/>
    </row>
    <row r="523" ht="12.75">
      <c r="I523" s="600"/>
    </row>
    <row r="524" ht="12.75">
      <c r="I524" s="600"/>
    </row>
    <row r="525" ht="12.75">
      <c r="I525" s="600"/>
    </row>
    <row r="526" ht="12.75">
      <c r="I526" s="600"/>
    </row>
    <row r="527" ht="12.75">
      <c r="I527" s="600"/>
    </row>
    <row r="528" ht="12.75">
      <c r="I528" s="600"/>
    </row>
    <row r="529" ht="12.75">
      <c r="I529" s="600"/>
    </row>
    <row r="530" ht="12.75">
      <c r="I530" s="600"/>
    </row>
    <row r="531" ht="12.75">
      <c r="I531" s="600"/>
    </row>
    <row r="532" ht="12.75">
      <c r="I532" s="600"/>
    </row>
    <row r="533" ht="12.75">
      <c r="I533" s="600"/>
    </row>
    <row r="534" ht="12.75">
      <c r="I534" s="600"/>
    </row>
    <row r="535" ht="12.75">
      <c r="I535" s="600"/>
    </row>
    <row r="536" ht="12.75">
      <c r="I536" s="600"/>
    </row>
    <row r="537" ht="12.75">
      <c r="I537" s="600"/>
    </row>
    <row r="538" ht="12.75">
      <c r="I538" s="600"/>
    </row>
    <row r="539" ht="12.75">
      <c r="I539" s="600"/>
    </row>
    <row r="540" ht="12.75">
      <c r="I540" s="600"/>
    </row>
    <row r="541" ht="12.75">
      <c r="I541" s="600"/>
    </row>
    <row r="542" ht="12.75">
      <c r="I542" s="600"/>
    </row>
    <row r="543" ht="12.75">
      <c r="I543" s="600"/>
    </row>
    <row r="544" ht="12.75">
      <c r="I544" s="600"/>
    </row>
    <row r="545" ht="12.75">
      <c r="I545" s="600"/>
    </row>
    <row r="546" ht="12.75">
      <c r="I546" s="600"/>
    </row>
    <row r="547" ht="12.75">
      <c r="I547" s="600"/>
    </row>
    <row r="548" ht="12.75">
      <c r="I548" s="600"/>
    </row>
    <row r="549" ht="12.75">
      <c r="I549" s="600"/>
    </row>
    <row r="550" ht="12.75">
      <c r="I550" s="600"/>
    </row>
    <row r="551" ht="12.75">
      <c r="I551" s="600"/>
    </row>
    <row r="552" ht="12.75">
      <c r="I552" s="600"/>
    </row>
    <row r="553" ht="12.75">
      <c r="I553" s="600"/>
    </row>
    <row r="554" ht="12.75">
      <c r="I554" s="600"/>
    </row>
    <row r="555" ht="12.75">
      <c r="I555" s="600"/>
    </row>
    <row r="556" ht="12.75">
      <c r="I556" s="600"/>
    </row>
    <row r="557" ht="12.75">
      <c r="I557" s="600"/>
    </row>
    <row r="558" ht="12.75">
      <c r="I558" s="600"/>
    </row>
    <row r="559" ht="12.75">
      <c r="I559" s="600"/>
    </row>
    <row r="560" ht="12.75">
      <c r="I560" s="600"/>
    </row>
    <row r="561" ht="12.75">
      <c r="I561" s="600"/>
    </row>
    <row r="562" ht="12.75">
      <c r="I562" s="600"/>
    </row>
    <row r="563" ht="12.75">
      <c r="I563" s="600"/>
    </row>
    <row r="564" ht="12.75">
      <c r="I564" s="600"/>
    </row>
    <row r="565" ht="12.75">
      <c r="I565" s="600"/>
    </row>
    <row r="566" ht="12.75">
      <c r="I566" s="600"/>
    </row>
    <row r="567" ht="12.75">
      <c r="I567" s="600"/>
    </row>
    <row r="568" ht="12.75">
      <c r="I568" s="600"/>
    </row>
    <row r="569" ht="12.75">
      <c r="I569" s="600"/>
    </row>
    <row r="570" ht="12.75">
      <c r="I570" s="600"/>
    </row>
    <row r="571" ht="12.75">
      <c r="I571" s="600"/>
    </row>
    <row r="572" ht="12.75">
      <c r="I572" s="600"/>
    </row>
    <row r="573" ht="12.75">
      <c r="I573" s="600"/>
    </row>
    <row r="574" ht="12.75">
      <c r="I574" s="600"/>
    </row>
    <row r="575" ht="12.75">
      <c r="I575" s="600"/>
    </row>
    <row r="576" ht="12.75">
      <c r="I576" s="600"/>
    </row>
    <row r="577" ht="12.75">
      <c r="I577" s="600"/>
    </row>
    <row r="578" ht="12.75">
      <c r="I578" s="600"/>
    </row>
    <row r="579" ht="12.75">
      <c r="I579" s="600"/>
    </row>
    <row r="580" ht="12.75">
      <c r="I580" s="600"/>
    </row>
    <row r="581" ht="12.75">
      <c r="I581" s="600"/>
    </row>
    <row r="582" ht="12.75">
      <c r="I582" s="600"/>
    </row>
    <row r="583" ht="12.75">
      <c r="I583" s="600"/>
    </row>
    <row r="584" ht="12.75">
      <c r="I584" s="600"/>
    </row>
    <row r="585" ht="12.75">
      <c r="I585" s="600"/>
    </row>
    <row r="586" ht="12.75">
      <c r="I586" s="600"/>
    </row>
    <row r="587" ht="12.75">
      <c r="I587" s="600"/>
    </row>
    <row r="588" ht="12.75">
      <c r="I588" s="600"/>
    </row>
    <row r="589" ht="12.75">
      <c r="I589" s="600"/>
    </row>
    <row r="590" ht="12.75">
      <c r="I590" s="600"/>
    </row>
    <row r="591" ht="12.75">
      <c r="I591" s="600"/>
    </row>
    <row r="592" ht="12.75">
      <c r="I592" s="600"/>
    </row>
    <row r="593" ht="12.75">
      <c r="I593" s="600"/>
    </row>
    <row r="594" ht="12.75">
      <c r="I594" s="600"/>
    </row>
    <row r="595" ht="12.75">
      <c r="I595" s="600"/>
    </row>
    <row r="596" ht="12.75">
      <c r="I596" s="600"/>
    </row>
    <row r="597" ht="12.75">
      <c r="I597" s="600"/>
    </row>
    <row r="598" ht="12.75">
      <c r="I598" s="600"/>
    </row>
    <row r="599" ht="12.75">
      <c r="I599" s="600"/>
    </row>
    <row r="600" ht="12.75">
      <c r="I600" s="600"/>
    </row>
    <row r="601" ht="12.75">
      <c r="I601" s="600"/>
    </row>
    <row r="602" ht="12.75">
      <c r="I602" s="600"/>
    </row>
    <row r="603" ht="12.75">
      <c r="I603" s="600"/>
    </row>
    <row r="604" ht="12.75">
      <c r="I604" s="600"/>
    </row>
    <row r="605" ht="12.75">
      <c r="I605" s="600"/>
    </row>
    <row r="606" ht="12.75">
      <c r="I606" s="600"/>
    </row>
    <row r="607" ht="12.75">
      <c r="I607" s="600"/>
    </row>
    <row r="608" ht="12.75">
      <c r="I608" s="600"/>
    </row>
    <row r="609" ht="12.75">
      <c r="I609" s="600"/>
    </row>
    <row r="610" ht="12.75">
      <c r="I610" s="600"/>
    </row>
    <row r="611" ht="12.75">
      <c r="I611" s="600"/>
    </row>
    <row r="612" ht="12.75">
      <c r="I612" s="600"/>
    </row>
    <row r="613" ht="12.75">
      <c r="I613" s="600"/>
    </row>
    <row r="614" ht="12.75">
      <c r="I614" s="600"/>
    </row>
    <row r="615" ht="12.75">
      <c r="I615" s="600"/>
    </row>
    <row r="616" ht="12.75">
      <c r="I616" s="600"/>
    </row>
    <row r="617" ht="12.75">
      <c r="I617" s="600"/>
    </row>
    <row r="618" ht="12.75">
      <c r="I618" s="600"/>
    </row>
    <row r="619" ht="12.75">
      <c r="I619" s="600"/>
    </row>
    <row r="620" ht="12.75">
      <c r="I620" s="600"/>
    </row>
    <row r="621" ht="12.75">
      <c r="I621" s="600"/>
    </row>
    <row r="622" ht="12.75">
      <c r="I622" s="600"/>
    </row>
    <row r="623" ht="12.75">
      <c r="I623" s="600"/>
    </row>
    <row r="624" ht="12.75">
      <c r="I624" s="600"/>
    </row>
    <row r="625" ht="12.75">
      <c r="I625" s="600"/>
    </row>
    <row r="626" ht="12.75">
      <c r="I626" s="600"/>
    </row>
    <row r="627" ht="12.75">
      <c r="I627" s="600"/>
    </row>
    <row r="628" ht="12.75">
      <c r="I628" s="600"/>
    </row>
    <row r="629" ht="12.75">
      <c r="I629" s="600"/>
    </row>
    <row r="630" ht="12.75">
      <c r="I630" s="600"/>
    </row>
    <row r="631" ht="12.75">
      <c r="I631" s="600"/>
    </row>
    <row r="632" ht="12.75">
      <c r="I632" s="600"/>
    </row>
    <row r="633" ht="12.75">
      <c r="I633" s="600"/>
    </row>
    <row r="634" ht="12.75">
      <c r="I634" s="600"/>
    </row>
    <row r="635" ht="12.75">
      <c r="I635" s="600"/>
    </row>
    <row r="636" ht="12.75">
      <c r="I636" s="600"/>
    </row>
    <row r="637" ht="12.75">
      <c r="I637" s="600"/>
    </row>
    <row r="638" ht="12.75">
      <c r="I638" s="600"/>
    </row>
    <row r="639" ht="12.75">
      <c r="I639" s="600"/>
    </row>
    <row r="640" ht="12.75">
      <c r="I640" s="600"/>
    </row>
    <row r="641" ht="12.75">
      <c r="I641" s="600"/>
    </row>
    <row r="642" ht="12.75">
      <c r="I642" s="600"/>
    </row>
    <row r="643" ht="12.75">
      <c r="I643" s="600"/>
    </row>
    <row r="644" ht="12.75">
      <c r="I644" s="600"/>
    </row>
    <row r="645" ht="12.75">
      <c r="I645" s="600"/>
    </row>
    <row r="646" ht="12.75">
      <c r="I646" s="600"/>
    </row>
    <row r="647" ht="12.75">
      <c r="I647" s="600"/>
    </row>
    <row r="648" ht="12.75">
      <c r="I648" s="600"/>
    </row>
    <row r="649" ht="12.75">
      <c r="I649" s="600"/>
    </row>
    <row r="650" ht="12.75">
      <c r="I650" s="600"/>
    </row>
    <row r="651" ht="12.75">
      <c r="I651" s="600"/>
    </row>
    <row r="652" ht="12.75">
      <c r="I652" s="600"/>
    </row>
    <row r="653" ht="12.75">
      <c r="I653" s="600"/>
    </row>
    <row r="654" ht="12.75">
      <c r="I654" s="600"/>
    </row>
    <row r="655" ht="12.75">
      <c r="I655" s="600"/>
    </row>
    <row r="656" ht="12.75">
      <c r="I656" s="600"/>
    </row>
    <row r="657" ht="12.75">
      <c r="I657" s="600"/>
    </row>
    <row r="658" ht="12.75">
      <c r="I658" s="600"/>
    </row>
    <row r="659" ht="12.75">
      <c r="I659" s="600"/>
    </row>
    <row r="660" ht="12.75">
      <c r="I660" s="600"/>
    </row>
    <row r="661" ht="12.75">
      <c r="I661" s="600"/>
    </row>
    <row r="662" ht="12.75">
      <c r="I662" s="600"/>
    </row>
    <row r="663" ht="12.75">
      <c r="I663" s="600"/>
    </row>
    <row r="664" ht="12.75">
      <c r="I664" s="600"/>
    </row>
    <row r="665" ht="12.75">
      <c r="I665" s="600"/>
    </row>
    <row r="666" ht="12.75">
      <c r="I666" s="600"/>
    </row>
    <row r="667" ht="12.75">
      <c r="I667" s="600"/>
    </row>
    <row r="668" ht="12.75">
      <c r="I668" s="600"/>
    </row>
    <row r="669" ht="12.75">
      <c r="I669" s="600"/>
    </row>
    <row r="670" ht="12.75">
      <c r="I670" s="600"/>
    </row>
    <row r="671" ht="12.75">
      <c r="I671" s="600"/>
    </row>
    <row r="672" ht="12.75">
      <c r="I672" s="600"/>
    </row>
    <row r="673" ht="12.75">
      <c r="I673" s="600"/>
    </row>
    <row r="674" ht="12.75">
      <c r="I674" s="600"/>
    </row>
    <row r="675" ht="12.75">
      <c r="I675" s="600"/>
    </row>
    <row r="676" ht="12.75">
      <c r="I676" s="600"/>
    </row>
    <row r="677" ht="12.75">
      <c r="I677" s="600"/>
    </row>
    <row r="678" ht="12.75">
      <c r="I678" s="600"/>
    </row>
    <row r="679" ht="12.75">
      <c r="I679" s="600"/>
    </row>
    <row r="680" ht="12.75">
      <c r="I680" s="600"/>
    </row>
    <row r="681" ht="12.75">
      <c r="I681" s="600"/>
    </row>
    <row r="682" ht="12.75">
      <c r="I682" s="600"/>
    </row>
    <row r="683" ht="12.75">
      <c r="I683" s="600"/>
    </row>
    <row r="684" ht="12.75">
      <c r="I684" s="600"/>
    </row>
    <row r="685" ht="12.75">
      <c r="I685" s="600"/>
    </row>
    <row r="686" ht="12.75">
      <c r="I686" s="600"/>
    </row>
    <row r="687" ht="12.75">
      <c r="I687" s="600"/>
    </row>
    <row r="688" ht="12.75">
      <c r="I688" s="600"/>
    </row>
    <row r="689" ht="12.75">
      <c r="I689" s="600"/>
    </row>
    <row r="690" ht="12.75">
      <c r="I690" s="600"/>
    </row>
    <row r="691" ht="12.75">
      <c r="I691" s="600"/>
    </row>
    <row r="692" ht="12.75">
      <c r="I692" s="600"/>
    </row>
    <row r="693" ht="12.75">
      <c r="I693" s="600"/>
    </row>
    <row r="694" ht="12.75">
      <c r="I694" s="600"/>
    </row>
    <row r="695" ht="12.75">
      <c r="I695" s="600"/>
    </row>
    <row r="696" ht="12.75">
      <c r="I696" s="600"/>
    </row>
    <row r="697" ht="12.75">
      <c r="I697" s="600"/>
    </row>
    <row r="698" ht="12.75">
      <c r="I698" s="600"/>
    </row>
    <row r="699" ht="12.75">
      <c r="I699" s="600"/>
    </row>
    <row r="700" ht="12.75">
      <c r="I700" s="600"/>
    </row>
    <row r="701" ht="12.75">
      <c r="I701" s="600"/>
    </row>
    <row r="702" ht="12.75">
      <c r="I702" s="600"/>
    </row>
    <row r="703" ht="12.75">
      <c r="I703" s="600"/>
    </row>
    <row r="704" ht="12.75">
      <c r="I704" s="600"/>
    </row>
    <row r="705" ht="12.75">
      <c r="I705" s="600"/>
    </row>
    <row r="706" ht="12.75">
      <c r="I706" s="600"/>
    </row>
    <row r="707" ht="12.75">
      <c r="I707" s="600"/>
    </row>
    <row r="708" ht="12.75">
      <c r="I708" s="600"/>
    </row>
    <row r="709" ht="12.75">
      <c r="I709" s="600"/>
    </row>
    <row r="710" ht="12.75">
      <c r="I710" s="600"/>
    </row>
    <row r="711" ht="12.75">
      <c r="I711" s="600"/>
    </row>
    <row r="712" ht="12.75">
      <c r="I712" s="600"/>
    </row>
    <row r="713" ht="12.75">
      <c r="I713" s="600"/>
    </row>
    <row r="714" ht="12.75">
      <c r="I714" s="600"/>
    </row>
    <row r="715" ht="12.75">
      <c r="I715" s="600"/>
    </row>
    <row r="716" ht="12.75">
      <c r="I716" s="600"/>
    </row>
    <row r="717" ht="12.75">
      <c r="I717" s="600"/>
    </row>
    <row r="718" ht="12.75">
      <c r="I718" s="600"/>
    </row>
    <row r="719" ht="12.75">
      <c r="I719" s="600"/>
    </row>
    <row r="720" ht="12.75">
      <c r="I720" s="600"/>
    </row>
    <row r="721" ht="12.75">
      <c r="I721" s="600"/>
    </row>
    <row r="722" ht="12.75">
      <c r="I722" s="600"/>
    </row>
    <row r="723" ht="12.75">
      <c r="I723" s="600"/>
    </row>
    <row r="724" ht="12.75">
      <c r="I724" s="600"/>
    </row>
    <row r="725" ht="12.75">
      <c r="I725" s="600"/>
    </row>
    <row r="726" ht="12.75">
      <c r="I726" s="600"/>
    </row>
    <row r="727" ht="12.75">
      <c r="I727" s="600"/>
    </row>
    <row r="728" ht="12.75">
      <c r="I728" s="600"/>
    </row>
    <row r="729" ht="12.75">
      <c r="I729" s="600"/>
    </row>
    <row r="730" ht="12.75">
      <c r="I730" s="600"/>
    </row>
    <row r="731" ht="12.75">
      <c r="I731" s="600"/>
    </row>
    <row r="732" ht="12.75">
      <c r="I732" s="600"/>
    </row>
    <row r="733" ht="12.75">
      <c r="I733" s="600"/>
    </row>
    <row r="734" ht="12.75">
      <c r="I734" s="600"/>
    </row>
    <row r="735" ht="12.75">
      <c r="I735" s="600"/>
    </row>
    <row r="736" ht="12.75">
      <c r="I736" s="600"/>
    </row>
    <row r="737" ht="12.75">
      <c r="I737" s="600"/>
    </row>
    <row r="738" ht="12.75">
      <c r="I738" s="600"/>
    </row>
    <row r="739" ht="12.75">
      <c r="I739" s="600"/>
    </row>
    <row r="740" ht="12.75">
      <c r="I740" s="600"/>
    </row>
    <row r="741" ht="12.75">
      <c r="I741" s="600"/>
    </row>
    <row r="742" ht="12.75">
      <c r="I742" s="600"/>
    </row>
    <row r="743" ht="12.75">
      <c r="I743" s="600"/>
    </row>
    <row r="744" ht="12.75">
      <c r="I744" s="600"/>
    </row>
    <row r="745" ht="12.75">
      <c r="I745" s="600"/>
    </row>
    <row r="746" ht="12.75">
      <c r="I746" s="600"/>
    </row>
    <row r="747" ht="12.75">
      <c r="I747" s="600"/>
    </row>
    <row r="748" ht="12.75">
      <c r="I748" s="600"/>
    </row>
    <row r="749" ht="12.75">
      <c r="I749" s="600"/>
    </row>
    <row r="750" ht="12.75">
      <c r="I750" s="600"/>
    </row>
    <row r="751" ht="12.75">
      <c r="I751" s="600"/>
    </row>
    <row r="752" ht="12.75">
      <c r="I752" s="600"/>
    </row>
    <row r="753" ht="12.75">
      <c r="I753" s="600"/>
    </row>
    <row r="754" ht="12.75">
      <c r="I754" s="600"/>
    </row>
    <row r="755" ht="12.75">
      <c r="I755" s="600"/>
    </row>
    <row r="756" ht="12.75">
      <c r="I756" s="600"/>
    </row>
    <row r="757" ht="12.75">
      <c r="I757" s="600"/>
    </row>
    <row r="758" ht="12.75">
      <c r="I758" s="600"/>
    </row>
    <row r="759" ht="12.75">
      <c r="I759" s="600"/>
    </row>
    <row r="760" ht="12.75">
      <c r="I760" s="600"/>
    </row>
    <row r="761" ht="12.75">
      <c r="I761" s="600"/>
    </row>
    <row r="762" ht="12.75">
      <c r="I762" s="600"/>
    </row>
    <row r="763" ht="12.75">
      <c r="I763" s="600"/>
    </row>
    <row r="764" ht="12.75">
      <c r="I764" s="600"/>
    </row>
    <row r="765" ht="12.75">
      <c r="I765" s="600"/>
    </row>
    <row r="766" ht="12.75">
      <c r="I766" s="600"/>
    </row>
    <row r="767" ht="12.75">
      <c r="I767" s="600"/>
    </row>
    <row r="768" ht="12.75">
      <c r="I768" s="600"/>
    </row>
    <row r="769" ht="12.75">
      <c r="I769" s="600"/>
    </row>
    <row r="770" ht="12.75">
      <c r="I770" s="600"/>
    </row>
    <row r="771" ht="12.75">
      <c r="I771" s="600"/>
    </row>
    <row r="772" ht="12.75">
      <c r="I772" s="600"/>
    </row>
    <row r="773" ht="12.75">
      <c r="I773" s="600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5"/>
  <cols>
    <col min="1" max="1" width="56.421875" style="341" bestFit="1" customWidth="1"/>
    <col min="2" max="5" width="8.421875" style="341" bestFit="1" customWidth="1"/>
    <col min="6" max="6" width="7.140625" style="341" bestFit="1" customWidth="1"/>
    <col min="7" max="7" width="7.00390625" style="341" bestFit="1" customWidth="1"/>
    <col min="8" max="8" width="7.140625" style="341" bestFit="1" customWidth="1"/>
    <col min="9" max="9" width="6.8515625" style="341" bestFit="1" customWidth="1"/>
    <col min="10" max="10" width="10.421875" style="341" bestFit="1" customWidth="1"/>
    <col min="11" max="11" width="54.8515625" style="341" customWidth="1"/>
    <col min="12" max="14" width="9.421875" style="341" bestFit="1" customWidth="1"/>
    <col min="15" max="15" width="10.28125" style="341" customWidth="1"/>
    <col min="16" max="16" width="8.421875" style="341" customWidth="1"/>
    <col min="17" max="17" width="6.8515625" style="341" customWidth="1"/>
    <col min="18" max="18" width="8.28125" style="341" customWidth="1"/>
    <col min="19" max="19" width="6.8515625" style="341" bestFit="1" customWidth="1"/>
    <col min="20" max="16384" width="9.140625" style="341" customWidth="1"/>
  </cols>
  <sheetData>
    <row r="1" spans="1:19" ht="12.75">
      <c r="A1" s="1890" t="s">
        <v>580</v>
      </c>
      <c r="B1" s="1890"/>
      <c r="C1" s="1890"/>
      <c r="D1" s="1890"/>
      <c r="E1" s="1890"/>
      <c r="F1" s="1890"/>
      <c r="G1" s="1890"/>
      <c r="H1" s="1890"/>
      <c r="I1" s="1890"/>
      <c r="J1" s="1890"/>
      <c r="K1" s="1890"/>
      <c r="L1" s="1890"/>
      <c r="M1" s="1890"/>
      <c r="N1" s="1890"/>
      <c r="O1" s="1890"/>
      <c r="P1" s="1890"/>
      <c r="Q1" s="1890"/>
      <c r="R1" s="1890"/>
      <c r="S1" s="1890"/>
    </row>
    <row r="2" spans="1:19" ht="15.75">
      <c r="A2" s="1891" t="s">
        <v>414</v>
      </c>
      <c r="B2" s="1891"/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891"/>
      <c r="P2" s="1891"/>
      <c r="Q2" s="1891"/>
      <c r="R2" s="1891"/>
      <c r="S2" s="1891"/>
    </row>
    <row r="3" spans="1:19" ht="13.5" thickBot="1">
      <c r="A3" s="601"/>
      <c r="B3" s="601"/>
      <c r="C3" s="601"/>
      <c r="D3" s="601"/>
      <c r="E3" s="601"/>
      <c r="F3" s="601"/>
      <c r="G3" s="601"/>
      <c r="H3" s="1892" t="s">
        <v>74</v>
      </c>
      <c r="I3" s="1892"/>
      <c r="K3" s="601"/>
      <c r="L3" s="601"/>
      <c r="M3" s="601"/>
      <c r="N3" s="601"/>
      <c r="O3" s="601"/>
      <c r="P3" s="601"/>
      <c r="Q3" s="601"/>
      <c r="R3" s="1892" t="s">
        <v>74</v>
      </c>
      <c r="S3" s="1892"/>
    </row>
    <row r="4" spans="1:19" ht="13.5" customHeight="1" thickTop="1">
      <c r="A4" s="602"/>
      <c r="B4" s="569">
        <f>'Deposits (2)'!B4</f>
        <v>2014</v>
      </c>
      <c r="C4" s="570">
        <f>'Deposits (2)'!C4</f>
        <v>2015</v>
      </c>
      <c r="D4" s="571">
        <f>'Deposits (2)'!D4</f>
        <v>2015</v>
      </c>
      <c r="E4" s="571">
        <f>'Deposits (2)'!E4</f>
        <v>2016</v>
      </c>
      <c r="F4" s="1884" t="str">
        <f>'Deposits (2)'!F4</f>
        <v>Changes during six months </v>
      </c>
      <c r="G4" s="1885"/>
      <c r="H4" s="1885"/>
      <c r="I4" s="1886"/>
      <c r="K4" s="602"/>
      <c r="L4" s="569">
        <f aca="true" t="shared" si="0" ref="L4:O5">B4</f>
        <v>2014</v>
      </c>
      <c r="M4" s="570">
        <f t="shared" si="0"/>
        <v>2015</v>
      </c>
      <c r="N4" s="571">
        <f t="shared" si="0"/>
        <v>2015</v>
      </c>
      <c r="O4" s="571">
        <f t="shared" si="0"/>
        <v>2016</v>
      </c>
      <c r="P4" s="1884" t="str">
        <f>F4</f>
        <v>Changes during six months </v>
      </c>
      <c r="Q4" s="1885"/>
      <c r="R4" s="1885"/>
      <c r="S4" s="1886"/>
    </row>
    <row r="5" spans="1:19" ht="12.75">
      <c r="A5" s="603" t="s">
        <v>314</v>
      </c>
      <c r="B5" s="573" t="str">
        <f>'Deposits (2)'!B5</f>
        <v>Jul </v>
      </c>
      <c r="C5" s="573" t="str">
        <f>'Deposits (2)'!C5</f>
        <v>Jan</v>
      </c>
      <c r="D5" s="574" t="str">
        <f>'Deposits (2)'!D5</f>
        <v>Jul (p)</v>
      </c>
      <c r="E5" s="574" t="str">
        <f>'Deposits (2)'!E5</f>
        <v>Jan(e)</v>
      </c>
      <c r="F5" s="1887" t="str">
        <f>'Deposits (2)'!F5</f>
        <v>2014/15</v>
      </c>
      <c r="G5" s="1888"/>
      <c r="H5" s="1887" t="str">
        <f>'Deposits (2)'!H5</f>
        <v>2015/16</v>
      </c>
      <c r="I5" s="1889"/>
      <c r="K5" s="603" t="s">
        <v>314</v>
      </c>
      <c r="L5" s="573" t="str">
        <f t="shared" si="0"/>
        <v>Jul </v>
      </c>
      <c r="M5" s="573" t="str">
        <f t="shared" si="0"/>
        <v>Jan</v>
      </c>
      <c r="N5" s="574" t="str">
        <f t="shared" si="0"/>
        <v>Jul (p)</v>
      </c>
      <c r="O5" s="574" t="str">
        <f t="shared" si="0"/>
        <v>Jan(e)</v>
      </c>
      <c r="P5" s="1887" t="str">
        <f>F5</f>
        <v>2014/15</v>
      </c>
      <c r="Q5" s="1888"/>
      <c r="R5" s="1887" t="str">
        <f>H5</f>
        <v>2015/16</v>
      </c>
      <c r="S5" s="1889"/>
    </row>
    <row r="6" spans="1:19" ht="12.75">
      <c r="A6" s="604"/>
      <c r="B6" s="605"/>
      <c r="C6" s="606"/>
      <c r="D6" s="606"/>
      <c r="E6" s="606"/>
      <c r="F6" s="606" t="s">
        <v>98</v>
      </c>
      <c r="G6" s="606" t="s">
        <v>415</v>
      </c>
      <c r="H6" s="606" t="s">
        <v>98</v>
      </c>
      <c r="I6" s="607" t="s">
        <v>415</v>
      </c>
      <c r="K6" s="604"/>
      <c r="L6" s="605"/>
      <c r="M6" s="606"/>
      <c r="N6" s="606"/>
      <c r="O6" s="606"/>
      <c r="P6" s="606" t="s">
        <v>98</v>
      </c>
      <c r="Q6" s="606" t="s">
        <v>415</v>
      </c>
      <c r="R6" s="606" t="s">
        <v>98</v>
      </c>
      <c r="S6" s="607" t="s">
        <v>415</v>
      </c>
    </row>
    <row r="7" spans="1:19" s="601" customFormat="1" ht="12.75">
      <c r="A7" s="608" t="s">
        <v>416</v>
      </c>
      <c r="B7" s="220">
        <v>50909.84338522675</v>
      </c>
      <c r="C7" s="221">
        <v>57342.34075089049</v>
      </c>
      <c r="D7" s="221">
        <v>65159.77609384413</v>
      </c>
      <c r="E7" s="221">
        <v>66484.69128331961</v>
      </c>
      <c r="F7" s="221">
        <v>6432.497365663745</v>
      </c>
      <c r="G7" s="221">
        <v>12.635075926260573</v>
      </c>
      <c r="H7" s="221">
        <v>1324.9151894754832</v>
      </c>
      <c r="I7" s="222">
        <v>2.033332937742634</v>
      </c>
      <c r="J7" s="594"/>
      <c r="K7" s="608" t="s">
        <v>417</v>
      </c>
      <c r="L7" s="223">
        <v>22381.9792591197</v>
      </c>
      <c r="M7" s="224">
        <v>20861.3545421722</v>
      </c>
      <c r="N7" s="224">
        <v>23002.465491631418</v>
      </c>
      <c r="O7" s="224">
        <v>23559.5403989807</v>
      </c>
      <c r="P7" s="224">
        <v>-1520.624716947499</v>
      </c>
      <c r="Q7" s="224">
        <v>-6.793968930732118</v>
      </c>
      <c r="R7" s="224">
        <v>557.0749073492807</v>
      </c>
      <c r="S7" s="225">
        <v>2.4218052084545088</v>
      </c>
    </row>
    <row r="8" spans="1:19" s="275" customFormat="1" ht="12.75">
      <c r="A8" s="609" t="s">
        <v>418</v>
      </c>
      <c r="B8" s="226">
        <v>6686.876255879998</v>
      </c>
      <c r="C8" s="227">
        <v>7348.703983929998</v>
      </c>
      <c r="D8" s="227">
        <v>7998.323793673232</v>
      </c>
      <c r="E8" s="227">
        <v>8581.834741079998</v>
      </c>
      <c r="F8" s="228">
        <v>661.8277280499997</v>
      </c>
      <c r="G8" s="228">
        <v>9.897412524540618</v>
      </c>
      <c r="H8" s="228">
        <v>583.5109474067658</v>
      </c>
      <c r="I8" s="229">
        <v>7.2954154202700545</v>
      </c>
      <c r="J8" s="584"/>
      <c r="K8" s="609" t="s">
        <v>419</v>
      </c>
      <c r="L8" s="230">
        <v>12500.041175756698</v>
      </c>
      <c r="M8" s="231">
        <v>12485.319650756699</v>
      </c>
      <c r="N8" s="231">
        <v>14342.269260266698</v>
      </c>
      <c r="O8" s="231">
        <v>14516.9015335367</v>
      </c>
      <c r="P8" s="232">
        <v>-14.72152499999902</v>
      </c>
      <c r="Q8" s="232">
        <v>-0.11777181205251384</v>
      </c>
      <c r="R8" s="232">
        <v>174.63227327000277</v>
      </c>
      <c r="S8" s="233">
        <v>1.2176055971407376</v>
      </c>
    </row>
    <row r="9" spans="1:19" s="275" customFormat="1" ht="12.75">
      <c r="A9" s="609" t="s">
        <v>420</v>
      </c>
      <c r="B9" s="234">
        <v>3207.8566312049998</v>
      </c>
      <c r="C9" s="228">
        <v>3431.0796603099993</v>
      </c>
      <c r="D9" s="228">
        <v>3479.861155805159</v>
      </c>
      <c r="E9" s="228">
        <v>3417.20317986</v>
      </c>
      <c r="F9" s="234">
        <v>223.22302910499957</v>
      </c>
      <c r="G9" s="228">
        <v>6.958634838401368</v>
      </c>
      <c r="H9" s="228">
        <v>-62.657975945158796</v>
      </c>
      <c r="I9" s="229">
        <v>-1.800588389586515</v>
      </c>
      <c r="K9" s="609" t="s">
        <v>421</v>
      </c>
      <c r="L9" s="235">
        <v>53.789542870000005</v>
      </c>
      <c r="M9" s="232">
        <v>37.21176978</v>
      </c>
      <c r="N9" s="232">
        <v>44.92072345</v>
      </c>
      <c r="O9" s="232">
        <v>32.67480192</v>
      </c>
      <c r="P9" s="235">
        <v>-16.577773090000008</v>
      </c>
      <c r="Q9" s="232">
        <v>-30.819695066131363</v>
      </c>
      <c r="R9" s="232">
        <v>-12.245921529999997</v>
      </c>
      <c r="S9" s="233">
        <v>-27.261185015487538</v>
      </c>
    </row>
    <row r="10" spans="1:19" s="275" customFormat="1" ht="12.75">
      <c r="A10" s="609" t="s">
        <v>422</v>
      </c>
      <c r="B10" s="234">
        <v>15442.179896470003</v>
      </c>
      <c r="C10" s="228">
        <v>17675.3547954835</v>
      </c>
      <c r="D10" s="228">
        <v>20730.12233032415</v>
      </c>
      <c r="E10" s="228">
        <v>23618.491991985007</v>
      </c>
      <c r="F10" s="234">
        <v>2233.1748990134984</v>
      </c>
      <c r="G10" s="228">
        <v>14.461526248143178</v>
      </c>
      <c r="H10" s="228">
        <v>2888.3696616608577</v>
      </c>
      <c r="I10" s="229">
        <v>13.933201240379237</v>
      </c>
      <c r="K10" s="609" t="s">
        <v>423</v>
      </c>
      <c r="L10" s="235">
        <v>6799.226489263001</v>
      </c>
      <c r="M10" s="232">
        <v>6369.866073475999</v>
      </c>
      <c r="N10" s="232">
        <v>6466.227867574001</v>
      </c>
      <c r="O10" s="232">
        <v>7115.427837524</v>
      </c>
      <c r="P10" s="235">
        <v>-429.36041578700224</v>
      </c>
      <c r="Q10" s="232">
        <v>-6.31484208483166</v>
      </c>
      <c r="R10" s="232">
        <v>649.1999699499993</v>
      </c>
      <c r="S10" s="233">
        <v>10.039856052792741</v>
      </c>
    </row>
    <row r="11" spans="1:19" s="275" customFormat="1" ht="12.75">
      <c r="A11" s="609" t="s">
        <v>424</v>
      </c>
      <c r="B11" s="234">
        <v>5791.252341764999</v>
      </c>
      <c r="C11" s="228">
        <v>1645.9013319000003</v>
      </c>
      <c r="D11" s="228">
        <v>1769.28074207</v>
      </c>
      <c r="E11" s="228">
        <v>1894.8571545000004</v>
      </c>
      <c r="F11" s="234">
        <v>-4145.351009864999</v>
      </c>
      <c r="G11" s="228">
        <v>-71.57952658995377</v>
      </c>
      <c r="H11" s="228">
        <v>125.57641243000035</v>
      </c>
      <c r="I11" s="229">
        <v>7.09759674900887</v>
      </c>
      <c r="K11" s="609" t="s">
        <v>425</v>
      </c>
      <c r="L11" s="236">
        <v>3028.9220512300003</v>
      </c>
      <c r="M11" s="237">
        <v>1968.9570481595003</v>
      </c>
      <c r="N11" s="237">
        <v>2149.04764034072</v>
      </c>
      <c r="O11" s="237">
        <v>1894.5362259999997</v>
      </c>
      <c r="P11" s="232">
        <v>-1059.9650030705</v>
      </c>
      <c r="Q11" s="232">
        <v>-34.99479303668656</v>
      </c>
      <c r="R11" s="232">
        <v>-254.51141434072042</v>
      </c>
      <c r="S11" s="233">
        <v>-11.84298614712743</v>
      </c>
    </row>
    <row r="12" spans="1:19" s="275" customFormat="1" ht="12.75">
      <c r="A12" s="609" t="s">
        <v>426</v>
      </c>
      <c r="B12" s="238">
        <v>19781.678259906756</v>
      </c>
      <c r="C12" s="239">
        <v>27241.300979267</v>
      </c>
      <c r="D12" s="239">
        <v>31182.18807197159</v>
      </c>
      <c r="E12" s="239">
        <v>28972.3042158946</v>
      </c>
      <c r="F12" s="228">
        <v>7459.622719360243</v>
      </c>
      <c r="G12" s="228">
        <v>37.70975658055924</v>
      </c>
      <c r="H12" s="228">
        <v>-2209.8838560769873</v>
      </c>
      <c r="I12" s="229">
        <v>-7.087007014954678</v>
      </c>
      <c r="K12" s="608" t="s">
        <v>427</v>
      </c>
      <c r="L12" s="223">
        <v>47291.67585999333</v>
      </c>
      <c r="M12" s="224">
        <v>53270.65395203872</v>
      </c>
      <c r="N12" s="224">
        <v>60042.01386870157</v>
      </c>
      <c r="O12" s="224">
        <v>68470.21605609069</v>
      </c>
      <c r="P12" s="224">
        <v>5978.978092045392</v>
      </c>
      <c r="Q12" s="224">
        <v>12.642770600361287</v>
      </c>
      <c r="R12" s="224">
        <v>8428.20218738912</v>
      </c>
      <c r="S12" s="225">
        <v>14.037174378960223</v>
      </c>
    </row>
    <row r="13" spans="1:19" s="601" customFormat="1" ht="12.75">
      <c r="A13" s="608" t="s">
        <v>428</v>
      </c>
      <c r="B13" s="220">
        <v>3587.9108865739513</v>
      </c>
      <c r="C13" s="221">
        <v>3544.1046278340004</v>
      </c>
      <c r="D13" s="221">
        <v>3526.16618513</v>
      </c>
      <c r="E13" s="221">
        <v>3806.1060747600004</v>
      </c>
      <c r="F13" s="221">
        <v>-43.80625873995086</v>
      </c>
      <c r="G13" s="221">
        <v>-1.2209405452034758</v>
      </c>
      <c r="H13" s="221">
        <v>279.9398896300004</v>
      </c>
      <c r="I13" s="222">
        <v>7.938930695056841</v>
      </c>
      <c r="K13" s="609" t="s">
        <v>429</v>
      </c>
      <c r="L13" s="230">
        <v>9033.107553747499</v>
      </c>
      <c r="M13" s="231">
        <v>9671.388426</v>
      </c>
      <c r="N13" s="231">
        <v>10938.141335183493</v>
      </c>
      <c r="O13" s="231">
        <v>12134.3094360605</v>
      </c>
      <c r="P13" s="232">
        <v>638.2808722525006</v>
      </c>
      <c r="Q13" s="232">
        <v>7.066016522605242</v>
      </c>
      <c r="R13" s="232">
        <v>1196.1681008770065</v>
      </c>
      <c r="S13" s="233">
        <v>10.935752832425257</v>
      </c>
    </row>
    <row r="14" spans="1:19" s="275" customFormat="1" ht="12.75">
      <c r="A14" s="609" t="s">
        <v>430</v>
      </c>
      <c r="B14" s="226">
        <v>1109.246546085001</v>
      </c>
      <c r="C14" s="227">
        <v>1029.5189964500003</v>
      </c>
      <c r="D14" s="227">
        <v>1064.9545842500002</v>
      </c>
      <c r="E14" s="227">
        <v>1257.45363481</v>
      </c>
      <c r="F14" s="228">
        <v>-79.72754963500074</v>
      </c>
      <c r="G14" s="228">
        <v>-7.187540940865933</v>
      </c>
      <c r="H14" s="228">
        <v>192.4990505599999</v>
      </c>
      <c r="I14" s="229">
        <v>18.075799044103682</v>
      </c>
      <c r="K14" s="609" t="s">
        <v>431</v>
      </c>
      <c r="L14" s="235">
        <v>5518.7037887878</v>
      </c>
      <c r="M14" s="232">
        <v>5492.662361809199</v>
      </c>
      <c r="N14" s="232">
        <v>6241.116634909785</v>
      </c>
      <c r="O14" s="232">
        <v>7222.163345488199</v>
      </c>
      <c r="P14" s="235">
        <v>-26.04142697860061</v>
      </c>
      <c r="Q14" s="232">
        <v>-0.47187578778024414</v>
      </c>
      <c r="R14" s="232">
        <v>981.0467105784146</v>
      </c>
      <c r="S14" s="233">
        <v>15.719089515022269</v>
      </c>
    </row>
    <row r="15" spans="1:19" s="275" customFormat="1" ht="12.75">
      <c r="A15" s="609" t="s">
        <v>432</v>
      </c>
      <c r="B15" s="234">
        <v>500.08196992</v>
      </c>
      <c r="C15" s="228">
        <v>646.49477758</v>
      </c>
      <c r="D15" s="228">
        <v>796.0430835399999</v>
      </c>
      <c r="E15" s="228">
        <v>691.7557385999999</v>
      </c>
      <c r="F15" s="234">
        <v>146.41280766</v>
      </c>
      <c r="G15" s="228">
        <v>29.27776174042472</v>
      </c>
      <c r="H15" s="228">
        <v>-104.28734494000003</v>
      </c>
      <c r="I15" s="229">
        <v>-13.100716166797744</v>
      </c>
      <c r="K15" s="609" t="s">
        <v>433</v>
      </c>
      <c r="L15" s="235">
        <v>0</v>
      </c>
      <c r="M15" s="232">
        <v>0</v>
      </c>
      <c r="N15" s="232">
        <v>0</v>
      </c>
      <c r="O15" s="232">
        <v>0</v>
      </c>
      <c r="P15" s="240">
        <v>0</v>
      </c>
      <c r="Q15" s="241"/>
      <c r="R15" s="241">
        <v>0</v>
      </c>
      <c r="S15" s="242"/>
    </row>
    <row r="16" spans="1:19" s="275" customFormat="1" ht="12.75">
      <c r="A16" s="609" t="s">
        <v>434</v>
      </c>
      <c r="B16" s="234">
        <v>296.53626492999996</v>
      </c>
      <c r="C16" s="228">
        <v>356.989217424</v>
      </c>
      <c r="D16" s="228">
        <v>241.57251959</v>
      </c>
      <c r="E16" s="228">
        <v>352.15070157</v>
      </c>
      <c r="F16" s="234">
        <v>60.452952494000044</v>
      </c>
      <c r="G16" s="228">
        <v>20.38636067270575</v>
      </c>
      <c r="H16" s="228">
        <v>110.57818198000001</v>
      </c>
      <c r="I16" s="229">
        <v>45.77432158578084</v>
      </c>
      <c r="K16" s="609" t="s">
        <v>435</v>
      </c>
      <c r="L16" s="235">
        <v>0</v>
      </c>
      <c r="M16" s="232">
        <v>0</v>
      </c>
      <c r="N16" s="232">
        <v>0</v>
      </c>
      <c r="O16" s="232">
        <v>0</v>
      </c>
      <c r="P16" s="240">
        <v>0</v>
      </c>
      <c r="Q16" s="241"/>
      <c r="R16" s="241">
        <v>0</v>
      </c>
      <c r="S16" s="242"/>
    </row>
    <row r="17" spans="1:19" s="275" customFormat="1" ht="12.75">
      <c r="A17" s="609" t="s">
        <v>436</v>
      </c>
      <c r="B17" s="234">
        <v>0.4576</v>
      </c>
      <c r="C17" s="228">
        <v>2.9791999999999996</v>
      </c>
      <c r="D17" s="228">
        <v>11.854953219999999</v>
      </c>
      <c r="E17" s="228">
        <v>13.90751094</v>
      </c>
      <c r="F17" s="234">
        <v>2.5215999999999994</v>
      </c>
      <c r="G17" s="228">
        <v>551.0489510489509</v>
      </c>
      <c r="H17" s="228">
        <v>2.052557720000001</v>
      </c>
      <c r="I17" s="229">
        <v>17.313925090292354</v>
      </c>
      <c r="J17" s="584"/>
      <c r="K17" s="609" t="s">
        <v>437</v>
      </c>
      <c r="L17" s="235">
        <v>22866.757006658027</v>
      </c>
      <c r="M17" s="232">
        <v>26807.789714392024</v>
      </c>
      <c r="N17" s="232">
        <v>31477.382981504998</v>
      </c>
      <c r="O17" s="232">
        <v>35962.08894573199</v>
      </c>
      <c r="P17" s="235">
        <v>3941.032707733997</v>
      </c>
      <c r="Q17" s="243">
        <v>17.234768824396486</v>
      </c>
      <c r="R17" s="243">
        <v>4484.705964226996</v>
      </c>
      <c r="S17" s="244">
        <v>14.24739142660637</v>
      </c>
    </row>
    <row r="18" spans="1:19" s="275" customFormat="1" ht="12.75">
      <c r="A18" s="609" t="s">
        <v>438</v>
      </c>
      <c r="B18" s="234">
        <v>5.009313099999999</v>
      </c>
      <c r="C18" s="228">
        <v>12.094272749999998</v>
      </c>
      <c r="D18" s="228">
        <v>16.02626883</v>
      </c>
      <c r="E18" s="228">
        <v>16.932236049999997</v>
      </c>
      <c r="F18" s="234">
        <v>7.084959649999999</v>
      </c>
      <c r="G18" s="228">
        <v>141.43575193972205</v>
      </c>
      <c r="H18" s="228">
        <v>0.9059672199999973</v>
      </c>
      <c r="I18" s="229">
        <v>5.6530139960219135</v>
      </c>
      <c r="K18" s="609" t="s">
        <v>439</v>
      </c>
      <c r="L18" s="235">
        <v>2598.2843517300007</v>
      </c>
      <c r="M18" s="232">
        <v>2856.0742683075005</v>
      </c>
      <c r="N18" s="232">
        <v>3063.0504860332953</v>
      </c>
      <c r="O18" s="232">
        <v>3509.4490496700005</v>
      </c>
      <c r="P18" s="235">
        <v>257.78991657749975</v>
      </c>
      <c r="Q18" s="243">
        <v>9.921543668069162</v>
      </c>
      <c r="R18" s="243">
        <v>446.39856363670515</v>
      </c>
      <c r="S18" s="244">
        <v>14.573660005676212</v>
      </c>
    </row>
    <row r="19" spans="1:19" s="275" customFormat="1" ht="12.75">
      <c r="A19" s="609" t="s">
        <v>440</v>
      </c>
      <c r="B19" s="234">
        <v>818.1741856600001</v>
      </c>
      <c r="C19" s="228">
        <v>598.26171356</v>
      </c>
      <c r="D19" s="228">
        <v>517.13052966</v>
      </c>
      <c r="E19" s="228">
        <v>675.2939864000001</v>
      </c>
      <c r="F19" s="234">
        <v>-219.91247210000017</v>
      </c>
      <c r="G19" s="228">
        <v>-26.878441773691797</v>
      </c>
      <c r="H19" s="228">
        <v>158.16345674000013</v>
      </c>
      <c r="I19" s="229">
        <v>30.584822915790433</v>
      </c>
      <c r="K19" s="609" t="s">
        <v>441</v>
      </c>
      <c r="L19" s="236">
        <v>7274.823159070001</v>
      </c>
      <c r="M19" s="237">
        <v>8442.739181530002</v>
      </c>
      <c r="N19" s="237">
        <v>8322.322431069999</v>
      </c>
      <c r="O19" s="237">
        <v>9642.20527914</v>
      </c>
      <c r="P19" s="232">
        <v>1167.916022460001</v>
      </c>
      <c r="Q19" s="243">
        <v>16.05421873387923</v>
      </c>
      <c r="R19" s="243">
        <v>1319.8828480700013</v>
      </c>
      <c r="S19" s="244">
        <v>15.859549530818938</v>
      </c>
    </row>
    <row r="20" spans="1:19" s="275" customFormat="1" ht="12.75">
      <c r="A20" s="609" t="s">
        <v>442</v>
      </c>
      <c r="B20" s="238">
        <v>858.4050068789501</v>
      </c>
      <c r="C20" s="239">
        <v>897.7664500699999</v>
      </c>
      <c r="D20" s="239">
        <v>878.58424604</v>
      </c>
      <c r="E20" s="239">
        <v>798.61226639</v>
      </c>
      <c r="F20" s="228">
        <v>39.36144319104983</v>
      </c>
      <c r="G20" s="228">
        <v>4.58541630997272</v>
      </c>
      <c r="H20" s="228">
        <v>-79.9719796500001</v>
      </c>
      <c r="I20" s="229">
        <v>-9.102368954423426</v>
      </c>
      <c r="J20" s="584"/>
      <c r="K20" s="608" t="s">
        <v>443</v>
      </c>
      <c r="L20" s="223">
        <v>244239.8243797957</v>
      </c>
      <c r="M20" s="224">
        <v>276979.5005011817</v>
      </c>
      <c r="N20" s="224">
        <v>297464.8425950582</v>
      </c>
      <c r="O20" s="224">
        <v>310608.05513273267</v>
      </c>
      <c r="P20" s="224">
        <v>32739.676121386</v>
      </c>
      <c r="Q20" s="245">
        <v>13.404724722728032</v>
      </c>
      <c r="R20" s="245">
        <v>13143.212537674466</v>
      </c>
      <c r="S20" s="246">
        <v>4.418408717821638</v>
      </c>
    </row>
    <row r="21" spans="1:19" s="601" customFormat="1" ht="12.75">
      <c r="A21" s="608" t="s">
        <v>444</v>
      </c>
      <c r="B21" s="220">
        <v>222679.3593088955</v>
      </c>
      <c r="C21" s="221">
        <v>256794.42094232325</v>
      </c>
      <c r="D21" s="221">
        <v>255565.55740765922</v>
      </c>
      <c r="E21" s="221">
        <v>269299.5100580253</v>
      </c>
      <c r="F21" s="221">
        <v>34115.061633427744</v>
      </c>
      <c r="G21" s="221">
        <v>15.320262164983214</v>
      </c>
      <c r="H21" s="221">
        <v>13733.952650366089</v>
      </c>
      <c r="I21" s="222">
        <v>5.3739450611721935</v>
      </c>
      <c r="J21" s="594"/>
      <c r="K21" s="609" t="s">
        <v>445</v>
      </c>
      <c r="L21" s="230">
        <v>57395.93432424599</v>
      </c>
      <c r="M21" s="231">
        <v>65591.411643989</v>
      </c>
      <c r="N21" s="231">
        <v>66556.96564459868</v>
      </c>
      <c r="O21" s="231">
        <v>64939.190630883255</v>
      </c>
      <c r="P21" s="232">
        <v>8195.477319743019</v>
      </c>
      <c r="Q21" s="243">
        <v>14.27884643090647</v>
      </c>
      <c r="R21" s="243">
        <v>-1617.7750137154217</v>
      </c>
      <c r="S21" s="244">
        <v>-2.430662212508346</v>
      </c>
    </row>
    <row r="22" spans="1:19" s="275" customFormat="1" ht="12.75">
      <c r="A22" s="609" t="s">
        <v>446</v>
      </c>
      <c r="B22" s="226">
        <v>41324.93941762301</v>
      </c>
      <c r="C22" s="227">
        <v>45841.13348629549</v>
      </c>
      <c r="D22" s="227">
        <v>49144.7073363505</v>
      </c>
      <c r="E22" s="227">
        <v>50291.0309521925</v>
      </c>
      <c r="F22" s="228">
        <v>4516.194068672477</v>
      </c>
      <c r="G22" s="228">
        <v>10.928495316188043</v>
      </c>
      <c r="H22" s="228">
        <v>1146.323615842004</v>
      </c>
      <c r="I22" s="229">
        <v>2.3325474460484</v>
      </c>
      <c r="J22" s="584"/>
      <c r="K22" s="609" t="s">
        <v>447</v>
      </c>
      <c r="L22" s="235">
        <v>41644.00051949662</v>
      </c>
      <c r="M22" s="232">
        <v>46359.21836082962</v>
      </c>
      <c r="N22" s="232">
        <v>48139.0792284881</v>
      </c>
      <c r="O22" s="232">
        <v>49544.74422248286</v>
      </c>
      <c r="P22" s="235">
        <v>4715.217841332997</v>
      </c>
      <c r="Q22" s="243">
        <v>11.322682217155041</v>
      </c>
      <c r="R22" s="243">
        <v>1405.6649939947602</v>
      </c>
      <c r="S22" s="244">
        <v>2.920008061065915</v>
      </c>
    </row>
    <row r="23" spans="1:19" s="275" customFormat="1" ht="12.75">
      <c r="A23" s="609" t="s">
        <v>448</v>
      </c>
      <c r="B23" s="234">
        <v>11307.456106658003</v>
      </c>
      <c r="C23" s="228">
        <v>12504.789246999999</v>
      </c>
      <c r="D23" s="228">
        <v>14607.971609179998</v>
      </c>
      <c r="E23" s="228">
        <v>16496.664866729505</v>
      </c>
      <c r="F23" s="234">
        <v>1197.333140341996</v>
      </c>
      <c r="G23" s="228">
        <v>10.588881610930933</v>
      </c>
      <c r="H23" s="228">
        <v>1888.6932575495066</v>
      </c>
      <c r="I23" s="229">
        <v>12.929195839637355</v>
      </c>
      <c r="K23" s="609" t="s">
        <v>449</v>
      </c>
      <c r="L23" s="235">
        <v>17874.016371721</v>
      </c>
      <c r="M23" s="232">
        <v>21254.86633274248</v>
      </c>
      <c r="N23" s="232">
        <v>26139.835300735725</v>
      </c>
      <c r="O23" s="232">
        <v>29041.92849309872</v>
      </c>
      <c r="P23" s="235">
        <v>3380.8499610214785</v>
      </c>
      <c r="Q23" s="243">
        <v>18.914886787115286</v>
      </c>
      <c r="R23" s="243">
        <v>2902.093192362994</v>
      </c>
      <c r="S23" s="244">
        <v>11.102186218752925</v>
      </c>
    </row>
    <row r="24" spans="1:19" s="275" customFormat="1" ht="12.75">
      <c r="A24" s="609" t="s">
        <v>450</v>
      </c>
      <c r="B24" s="234">
        <v>10020.960872068636</v>
      </c>
      <c r="C24" s="228">
        <v>9705.578866197697</v>
      </c>
      <c r="D24" s="228">
        <v>9952.86956710395</v>
      </c>
      <c r="E24" s="228">
        <v>11118.582810633949</v>
      </c>
      <c r="F24" s="234">
        <v>-315.3820058709389</v>
      </c>
      <c r="G24" s="228">
        <v>-3.147223204413473</v>
      </c>
      <c r="H24" s="228">
        <v>1165.713243529999</v>
      </c>
      <c r="I24" s="247">
        <v>11.712333168545623</v>
      </c>
      <c r="K24" s="609" t="s">
        <v>451</v>
      </c>
      <c r="L24" s="235">
        <v>95943.01699015798</v>
      </c>
      <c r="M24" s="232">
        <v>108830.304685126</v>
      </c>
      <c r="N24" s="232">
        <v>119664.8019044213</v>
      </c>
      <c r="O24" s="232">
        <v>126770.36607549243</v>
      </c>
      <c r="P24" s="235">
        <v>12887.287694968021</v>
      </c>
      <c r="Q24" s="243">
        <v>13.43223102551593</v>
      </c>
      <c r="R24" s="243">
        <v>7105.564171071135</v>
      </c>
      <c r="S24" s="244">
        <v>5.937889887409409</v>
      </c>
    </row>
    <row r="25" spans="1:19" s="275" customFormat="1" ht="12.75">
      <c r="A25" s="609" t="s">
        <v>452</v>
      </c>
      <c r="B25" s="234">
        <v>5925.236432443638</v>
      </c>
      <c r="C25" s="228">
        <v>5224.375159717699</v>
      </c>
      <c r="D25" s="228">
        <v>5640.701975473947</v>
      </c>
      <c r="E25" s="228">
        <v>6524.98339788395</v>
      </c>
      <c r="F25" s="234">
        <v>-700.8612727259388</v>
      </c>
      <c r="G25" s="228">
        <v>-11.828410236735403</v>
      </c>
      <c r="H25" s="228">
        <v>884.281422410003</v>
      </c>
      <c r="I25" s="229">
        <v>15.676797431505912</v>
      </c>
      <c r="K25" s="609" t="s">
        <v>453</v>
      </c>
      <c r="L25" s="235">
        <v>30101.9835634031</v>
      </c>
      <c r="M25" s="232">
        <v>33737.9369681626</v>
      </c>
      <c r="N25" s="232">
        <v>35801.55782196435</v>
      </c>
      <c r="O25" s="232">
        <v>39116.56271567536</v>
      </c>
      <c r="P25" s="235">
        <v>3635.953404759497</v>
      </c>
      <c r="Q25" s="243">
        <v>12.078783436650193</v>
      </c>
      <c r="R25" s="243">
        <v>3315.0048937110114</v>
      </c>
      <c r="S25" s="244">
        <v>9.259387287547714</v>
      </c>
    </row>
    <row r="26" spans="1:19" s="275" customFormat="1" ht="12.75">
      <c r="A26" s="609" t="s">
        <v>454</v>
      </c>
      <c r="B26" s="234">
        <v>4095.7244396249994</v>
      </c>
      <c r="C26" s="228">
        <v>4481.20370648</v>
      </c>
      <c r="D26" s="228">
        <v>4312.167591630001</v>
      </c>
      <c r="E26" s="228">
        <v>4593.599412750002</v>
      </c>
      <c r="F26" s="234">
        <v>385.47926685500033</v>
      </c>
      <c r="G26" s="228">
        <v>9.411748093343274</v>
      </c>
      <c r="H26" s="228">
        <v>281.4318211200007</v>
      </c>
      <c r="I26" s="229">
        <v>6.526458333072796</v>
      </c>
      <c r="K26" s="609" t="s">
        <v>455</v>
      </c>
      <c r="L26" s="236">
        <v>1280.872610771</v>
      </c>
      <c r="M26" s="237">
        <v>1205.7625103320001</v>
      </c>
      <c r="N26" s="237">
        <v>1162.6026948499998</v>
      </c>
      <c r="O26" s="237">
        <v>1195.2629951</v>
      </c>
      <c r="P26" s="232">
        <v>-75.11010043899978</v>
      </c>
      <c r="Q26" s="243">
        <v>-5.863978963043679</v>
      </c>
      <c r="R26" s="243">
        <v>32.66030025000009</v>
      </c>
      <c r="S26" s="244">
        <v>2.8092400262510964</v>
      </c>
    </row>
    <row r="27" spans="1:19" s="275" customFormat="1" ht="12.75">
      <c r="A27" s="609" t="s">
        <v>456</v>
      </c>
      <c r="B27" s="234">
        <v>1117.4021679950006</v>
      </c>
      <c r="C27" s="228">
        <v>2651.0766903999997</v>
      </c>
      <c r="D27" s="228">
        <v>1277.4018440000004</v>
      </c>
      <c r="E27" s="228">
        <v>1314.356354386</v>
      </c>
      <c r="F27" s="234">
        <v>1533.6745224049992</v>
      </c>
      <c r="G27" s="228">
        <v>137.25358392287112</v>
      </c>
      <c r="H27" s="228">
        <v>36.95451038599958</v>
      </c>
      <c r="I27" s="229">
        <v>2.8929432472307886</v>
      </c>
      <c r="K27" s="608" t="s">
        <v>457</v>
      </c>
      <c r="L27" s="223">
        <v>90656.92182198001</v>
      </c>
      <c r="M27" s="224">
        <v>94386.31929302897</v>
      </c>
      <c r="N27" s="224">
        <v>107252.81507546373</v>
      </c>
      <c r="O27" s="224">
        <v>117415.33499961002</v>
      </c>
      <c r="P27" s="224">
        <v>3729.3974710489565</v>
      </c>
      <c r="Q27" s="245">
        <v>4.113748179507187</v>
      </c>
      <c r="R27" s="245">
        <v>10162.519924146283</v>
      </c>
      <c r="S27" s="246">
        <v>9.475294347282048</v>
      </c>
    </row>
    <row r="28" spans="1:19" s="275" customFormat="1" ht="12.75">
      <c r="A28" s="609" t="s">
        <v>458</v>
      </c>
      <c r="B28" s="234">
        <v>5965.848269225006</v>
      </c>
      <c r="C28" s="228">
        <v>5705.893050915002</v>
      </c>
      <c r="D28" s="228">
        <v>5944.705740249078</v>
      </c>
      <c r="E28" s="228">
        <v>6041.6853368500015</v>
      </c>
      <c r="F28" s="234">
        <v>-259.95521831000406</v>
      </c>
      <c r="G28" s="228">
        <v>-4.357389034699227</v>
      </c>
      <c r="H28" s="228">
        <v>96.97959660092329</v>
      </c>
      <c r="I28" s="229">
        <v>1.6313607575950417</v>
      </c>
      <c r="K28" s="609" t="s">
        <v>459</v>
      </c>
      <c r="L28" s="230">
        <v>159.51203882000001</v>
      </c>
      <c r="M28" s="231">
        <v>171.27228147999998</v>
      </c>
      <c r="N28" s="231">
        <v>2160.39919307</v>
      </c>
      <c r="O28" s="231">
        <v>2109.62731239</v>
      </c>
      <c r="P28" s="232">
        <v>11.76024265999996</v>
      </c>
      <c r="Q28" s="243">
        <v>7.372636414779141</v>
      </c>
      <c r="R28" s="243">
        <v>-50.77188067999987</v>
      </c>
      <c r="S28" s="244">
        <v>-2.3501157028230195</v>
      </c>
    </row>
    <row r="29" spans="1:19" s="275" customFormat="1" ht="12.75">
      <c r="A29" s="609" t="s">
        <v>460</v>
      </c>
      <c r="B29" s="234">
        <v>0</v>
      </c>
      <c r="C29" s="228">
        <v>0</v>
      </c>
      <c r="D29" s="228">
        <v>0</v>
      </c>
      <c r="E29" s="228">
        <v>0</v>
      </c>
      <c r="F29" s="248">
        <v>0</v>
      </c>
      <c r="G29" s="249"/>
      <c r="H29" s="249">
        <v>0</v>
      </c>
      <c r="I29" s="250"/>
      <c r="J29" s="584"/>
      <c r="K29" s="610" t="s">
        <v>461</v>
      </c>
      <c r="L29" s="235">
        <v>140.63570449</v>
      </c>
      <c r="M29" s="232">
        <v>95.82766987</v>
      </c>
      <c r="N29" s="232">
        <v>131.60030004</v>
      </c>
      <c r="O29" s="232">
        <v>161.6997747</v>
      </c>
      <c r="P29" s="235">
        <v>-44.80803462</v>
      </c>
      <c r="Q29" s="243">
        <v>-31.861065994934528</v>
      </c>
      <c r="R29" s="243">
        <v>30.09947466</v>
      </c>
      <c r="S29" s="244">
        <v>22.871889084486313</v>
      </c>
    </row>
    <row r="30" spans="1:19" s="275" customFormat="1" ht="12.75">
      <c r="A30" s="609" t="s">
        <v>462</v>
      </c>
      <c r="B30" s="234">
        <v>11334.190188690505</v>
      </c>
      <c r="C30" s="228">
        <v>12039.122082316499</v>
      </c>
      <c r="D30" s="228">
        <v>13283.049057741999</v>
      </c>
      <c r="E30" s="228">
        <v>13703.087704657</v>
      </c>
      <c r="F30" s="234">
        <v>704.9318936259933</v>
      </c>
      <c r="G30" s="251">
        <v>6.2195170708304275</v>
      </c>
      <c r="H30" s="251">
        <v>420.03864691500166</v>
      </c>
      <c r="I30" s="252">
        <v>3.1622155808434886</v>
      </c>
      <c r="K30" s="609" t="s">
        <v>463</v>
      </c>
      <c r="L30" s="235">
        <v>509.33917166</v>
      </c>
      <c r="M30" s="232">
        <v>423.6370350099999</v>
      </c>
      <c r="N30" s="232">
        <v>567.73356983</v>
      </c>
      <c r="O30" s="232">
        <v>567.50832069</v>
      </c>
      <c r="P30" s="235">
        <v>-85.70213665000006</v>
      </c>
      <c r="Q30" s="243">
        <v>-16.826142856966232</v>
      </c>
      <c r="R30" s="243">
        <v>-0.22524913999995988</v>
      </c>
      <c r="S30" s="244">
        <v>-0.03967514904348666</v>
      </c>
    </row>
    <row r="31" spans="1:19" s="275" customFormat="1" ht="12.75">
      <c r="A31" s="609" t="s">
        <v>464</v>
      </c>
      <c r="B31" s="234">
        <v>9800.926100849107</v>
      </c>
      <c r="C31" s="228">
        <v>10434.141072069999</v>
      </c>
      <c r="D31" s="228">
        <v>11736.549682733475</v>
      </c>
      <c r="E31" s="228">
        <v>12348.25636823</v>
      </c>
      <c r="F31" s="234">
        <v>633.214971220892</v>
      </c>
      <c r="G31" s="251">
        <v>6.460766714341752</v>
      </c>
      <c r="H31" s="251">
        <v>611.7066854965251</v>
      </c>
      <c r="I31" s="252">
        <v>5.211980539701996</v>
      </c>
      <c r="K31" s="609" t="s">
        <v>465</v>
      </c>
      <c r="L31" s="235">
        <v>22735.644327280002</v>
      </c>
      <c r="M31" s="232">
        <v>25446.278475470004</v>
      </c>
      <c r="N31" s="232">
        <v>30965.701122430008</v>
      </c>
      <c r="O31" s="232">
        <v>36419.04031454</v>
      </c>
      <c r="P31" s="235">
        <v>2710.6341481900017</v>
      </c>
      <c r="Q31" s="243">
        <v>11.922398631727235</v>
      </c>
      <c r="R31" s="243">
        <v>5453.33919210999</v>
      </c>
      <c r="S31" s="244">
        <v>17.610901721711265</v>
      </c>
    </row>
    <row r="32" spans="1:19" s="275" customFormat="1" ht="12.75">
      <c r="A32" s="609" t="s">
        <v>466</v>
      </c>
      <c r="B32" s="234">
        <v>3367.954711386999</v>
      </c>
      <c r="C32" s="228">
        <v>3894.9648825880004</v>
      </c>
      <c r="D32" s="228">
        <v>3889.9394175924995</v>
      </c>
      <c r="E32" s="228">
        <v>4013.7421222799994</v>
      </c>
      <c r="F32" s="234">
        <v>527.0101712010014</v>
      </c>
      <c r="G32" s="251">
        <v>15.647780815436407</v>
      </c>
      <c r="H32" s="251">
        <v>123.80270468749995</v>
      </c>
      <c r="I32" s="252">
        <v>3.182638375487143</v>
      </c>
      <c r="K32" s="609" t="s">
        <v>467</v>
      </c>
      <c r="L32" s="235">
        <v>1972.53856156</v>
      </c>
      <c r="M32" s="232">
        <v>2912.3513731690005</v>
      </c>
      <c r="N32" s="232">
        <v>3379.172844783744</v>
      </c>
      <c r="O32" s="232">
        <v>3558.6021908799994</v>
      </c>
      <c r="P32" s="235">
        <v>939.8128116090004</v>
      </c>
      <c r="Q32" s="243">
        <v>47.644838479899775</v>
      </c>
      <c r="R32" s="243">
        <v>179.42934609625536</v>
      </c>
      <c r="S32" s="244">
        <v>5.309859966862342</v>
      </c>
    </row>
    <row r="33" spans="1:19" s="275" customFormat="1" ht="12.75">
      <c r="A33" s="609" t="s">
        <v>468</v>
      </c>
      <c r="B33" s="234">
        <v>6010.591573545</v>
      </c>
      <c r="C33" s="228">
        <v>6556.43765493</v>
      </c>
      <c r="D33" s="228">
        <v>6546.317520439999</v>
      </c>
      <c r="E33" s="228">
        <v>6956.781620299999</v>
      </c>
      <c r="F33" s="234">
        <v>545.8460813849997</v>
      </c>
      <c r="G33" s="251">
        <v>9.08140363067564</v>
      </c>
      <c r="H33" s="251">
        <v>410.4640998600007</v>
      </c>
      <c r="I33" s="252">
        <v>6.2701526251725745</v>
      </c>
      <c r="K33" s="609" t="s">
        <v>469</v>
      </c>
      <c r="L33" s="235">
        <v>41.79744922999999</v>
      </c>
      <c r="M33" s="232">
        <v>124.29330747</v>
      </c>
      <c r="N33" s="232">
        <v>40.99367049999999</v>
      </c>
      <c r="O33" s="232">
        <v>48.25855555</v>
      </c>
      <c r="P33" s="235">
        <v>82.49585824000002</v>
      </c>
      <c r="Q33" s="243">
        <v>197.37055671997533</v>
      </c>
      <c r="R33" s="243">
        <v>7.264885050000004</v>
      </c>
      <c r="S33" s="244">
        <v>17.72196771206424</v>
      </c>
    </row>
    <row r="34" spans="1:19" s="275" customFormat="1" ht="12.75">
      <c r="A34" s="609" t="s">
        <v>470</v>
      </c>
      <c r="B34" s="234">
        <v>0</v>
      </c>
      <c r="C34" s="228">
        <v>0</v>
      </c>
      <c r="D34" s="228">
        <v>0</v>
      </c>
      <c r="E34" s="228">
        <v>0</v>
      </c>
      <c r="F34" s="248">
        <v>0</v>
      </c>
      <c r="G34" s="249"/>
      <c r="H34" s="249">
        <v>0</v>
      </c>
      <c r="I34" s="250"/>
      <c r="K34" s="609" t="s">
        <v>471</v>
      </c>
      <c r="L34" s="235">
        <v>3313.9280454500017</v>
      </c>
      <c r="M34" s="232">
        <v>3200.2669385300005</v>
      </c>
      <c r="N34" s="232">
        <v>3323.2612199799996</v>
      </c>
      <c r="O34" s="232">
        <v>4445.70804107</v>
      </c>
      <c r="P34" s="235">
        <v>-113.6611069200012</v>
      </c>
      <c r="Q34" s="243">
        <v>-3.429800085009602</v>
      </c>
      <c r="R34" s="243">
        <v>1122.4468210900004</v>
      </c>
      <c r="S34" s="244">
        <v>33.775461716390616</v>
      </c>
    </row>
    <row r="35" spans="1:19" s="275" customFormat="1" ht="12.75">
      <c r="A35" s="609" t="s">
        <v>472</v>
      </c>
      <c r="B35" s="234">
        <v>7156.898515025001</v>
      </c>
      <c r="C35" s="228">
        <v>8207.3078618</v>
      </c>
      <c r="D35" s="228">
        <v>8346.075369999999</v>
      </c>
      <c r="E35" s="228">
        <v>8827.02433224</v>
      </c>
      <c r="F35" s="234">
        <v>1050.409346774999</v>
      </c>
      <c r="G35" s="228">
        <v>14.676879161689909</v>
      </c>
      <c r="H35" s="228">
        <v>480.9489622400015</v>
      </c>
      <c r="I35" s="229">
        <v>5.762576311840826</v>
      </c>
      <c r="K35" s="609" t="s">
        <v>473</v>
      </c>
      <c r="L35" s="235">
        <v>0</v>
      </c>
      <c r="M35" s="232">
        <v>0</v>
      </c>
      <c r="N35" s="232">
        <v>0</v>
      </c>
      <c r="O35" s="232">
        <v>0</v>
      </c>
      <c r="P35" s="240">
        <v>0</v>
      </c>
      <c r="Q35" s="241"/>
      <c r="R35" s="241">
        <v>0</v>
      </c>
      <c r="S35" s="242"/>
    </row>
    <row r="36" spans="1:19" s="275" customFormat="1" ht="12.75">
      <c r="A36" s="609" t="s">
        <v>474</v>
      </c>
      <c r="B36" s="234">
        <v>1469.9452409685</v>
      </c>
      <c r="C36" s="228">
        <v>2010.8912587379998</v>
      </c>
      <c r="D36" s="228">
        <v>1650.7727841995002</v>
      </c>
      <c r="E36" s="228">
        <v>1559.5712132879999</v>
      </c>
      <c r="F36" s="234">
        <v>540.9460177694998</v>
      </c>
      <c r="G36" s="228">
        <v>36.800419681830306</v>
      </c>
      <c r="H36" s="228">
        <v>-91.20157091150031</v>
      </c>
      <c r="I36" s="229">
        <v>-5.524780380706735</v>
      </c>
      <c r="K36" s="609" t="s">
        <v>475</v>
      </c>
      <c r="L36" s="235">
        <v>3290.27345412</v>
      </c>
      <c r="M36" s="232">
        <v>2865.99708724</v>
      </c>
      <c r="N36" s="232">
        <v>3358.7018525</v>
      </c>
      <c r="O36" s="232">
        <v>2123.27232106</v>
      </c>
      <c r="P36" s="235">
        <v>-424.2763668800003</v>
      </c>
      <c r="Q36" s="243">
        <v>-12.894866423601714</v>
      </c>
      <c r="R36" s="243">
        <v>-1235.4295314399997</v>
      </c>
      <c r="S36" s="244">
        <v>-36.782947272334575</v>
      </c>
    </row>
    <row r="37" spans="1:19" s="275" customFormat="1" ht="12.75">
      <c r="A37" s="609" t="s">
        <v>476</v>
      </c>
      <c r="B37" s="234">
        <v>437.643276845</v>
      </c>
      <c r="C37" s="228">
        <v>736.7722323</v>
      </c>
      <c r="D37" s="228">
        <v>804.1768271200002</v>
      </c>
      <c r="E37" s="228">
        <v>800.6446635500001</v>
      </c>
      <c r="F37" s="234">
        <v>299.12895545500004</v>
      </c>
      <c r="G37" s="228">
        <v>68.34994875539752</v>
      </c>
      <c r="H37" s="228">
        <v>-3.5321635700000797</v>
      </c>
      <c r="I37" s="229">
        <v>-0.43922722601319203</v>
      </c>
      <c r="K37" s="609" t="s">
        <v>477</v>
      </c>
      <c r="L37" s="235">
        <v>522.98073641</v>
      </c>
      <c r="M37" s="232">
        <v>759.2291142</v>
      </c>
      <c r="N37" s="232">
        <v>783.9566853</v>
      </c>
      <c r="O37" s="232">
        <v>562.9974585799999</v>
      </c>
      <c r="P37" s="235">
        <v>236.24837779000006</v>
      </c>
      <c r="Q37" s="243">
        <v>45.17343782329852</v>
      </c>
      <c r="R37" s="243">
        <v>-220.95922672000006</v>
      </c>
      <c r="S37" s="244">
        <v>-28.185132018543175</v>
      </c>
    </row>
    <row r="38" spans="1:19" s="275" customFormat="1" ht="12.75">
      <c r="A38" s="609" t="s">
        <v>478</v>
      </c>
      <c r="B38" s="234">
        <v>590.317351435</v>
      </c>
      <c r="C38" s="228">
        <v>572.65281186</v>
      </c>
      <c r="D38" s="228">
        <v>589.60718425</v>
      </c>
      <c r="E38" s="228">
        <v>563.3617543400001</v>
      </c>
      <c r="F38" s="234">
        <v>-17.664539574999935</v>
      </c>
      <c r="G38" s="228">
        <v>-2.9923802056739954</v>
      </c>
      <c r="H38" s="228">
        <v>-26.245429909999984</v>
      </c>
      <c r="I38" s="229">
        <v>-4.45134160693531</v>
      </c>
      <c r="K38" s="609" t="s">
        <v>479</v>
      </c>
      <c r="L38" s="235">
        <v>42852.56196691</v>
      </c>
      <c r="M38" s="232">
        <v>53093.566967299965</v>
      </c>
      <c r="N38" s="232">
        <v>56501.03256947998</v>
      </c>
      <c r="O38" s="232">
        <v>60126.32056843001</v>
      </c>
      <c r="P38" s="235">
        <v>10241.005000389967</v>
      </c>
      <c r="Q38" s="243">
        <v>23.898232755133503</v>
      </c>
      <c r="R38" s="243">
        <v>3625.287998950029</v>
      </c>
      <c r="S38" s="244">
        <v>6.416321674284394</v>
      </c>
    </row>
    <row r="39" spans="1:19" s="275" customFormat="1" ht="12.75">
      <c r="A39" s="609" t="s">
        <v>480</v>
      </c>
      <c r="B39" s="234">
        <v>1248.796771355</v>
      </c>
      <c r="C39" s="228">
        <v>1430.4216735000002</v>
      </c>
      <c r="D39" s="228">
        <v>1541.6826397700002</v>
      </c>
      <c r="E39" s="228">
        <v>1716.5780372499996</v>
      </c>
      <c r="F39" s="234">
        <v>181.6249021450003</v>
      </c>
      <c r="G39" s="228">
        <v>14.543991969800595</v>
      </c>
      <c r="H39" s="228">
        <v>174.89539747999947</v>
      </c>
      <c r="I39" s="229">
        <v>11.34444878396579</v>
      </c>
      <c r="K39" s="609" t="s">
        <v>481</v>
      </c>
      <c r="L39" s="236">
        <v>15117.71036605</v>
      </c>
      <c r="M39" s="237">
        <v>5293.59904329</v>
      </c>
      <c r="N39" s="237">
        <v>6040.262047549997</v>
      </c>
      <c r="O39" s="237">
        <v>7292.30014172</v>
      </c>
      <c r="P39" s="232">
        <v>-9824.11132276</v>
      </c>
      <c r="Q39" s="243">
        <v>-64.98412183383344</v>
      </c>
      <c r="R39" s="243">
        <v>1252.0380941700032</v>
      </c>
      <c r="S39" s="244">
        <v>20.728208218678937</v>
      </c>
    </row>
    <row r="40" spans="1:19" s="275" customFormat="1" ht="12.75">
      <c r="A40" s="609" t="s">
        <v>482</v>
      </c>
      <c r="B40" s="234">
        <v>10559.0287117775</v>
      </c>
      <c r="C40" s="228">
        <v>12607.784706678001</v>
      </c>
      <c r="D40" s="228">
        <v>12615.06808854875</v>
      </c>
      <c r="E40" s="228">
        <v>13502.13770016625</v>
      </c>
      <c r="F40" s="234">
        <v>2048.755994900501</v>
      </c>
      <c r="G40" s="228">
        <v>19.402883075934117</v>
      </c>
      <c r="H40" s="228">
        <v>887.0696116174986</v>
      </c>
      <c r="I40" s="229">
        <v>7.031825792702066</v>
      </c>
      <c r="K40" s="608" t="s">
        <v>483</v>
      </c>
      <c r="L40" s="223">
        <v>87566.273708083</v>
      </c>
      <c r="M40" s="224">
        <v>96112.976330246</v>
      </c>
      <c r="N40" s="224">
        <v>107993.85060592178</v>
      </c>
      <c r="O40" s="224">
        <v>113350.69911837052</v>
      </c>
      <c r="P40" s="224">
        <v>8546.702622163008</v>
      </c>
      <c r="Q40" s="245">
        <v>9.760267578194417</v>
      </c>
      <c r="R40" s="245">
        <v>5356.848512448749</v>
      </c>
      <c r="S40" s="246">
        <v>4.9603273541901185</v>
      </c>
    </row>
    <row r="41" spans="1:19" s="275" customFormat="1" ht="12.75">
      <c r="A41" s="609" t="s">
        <v>484</v>
      </c>
      <c r="B41" s="234">
        <v>29698.033114945003</v>
      </c>
      <c r="C41" s="228">
        <v>33632.32747612349</v>
      </c>
      <c r="D41" s="228">
        <v>35459.97253626999</v>
      </c>
      <c r="E41" s="228">
        <v>35897.37118635001</v>
      </c>
      <c r="F41" s="234">
        <v>3934.2943611784904</v>
      </c>
      <c r="G41" s="228">
        <v>13.247659688272847</v>
      </c>
      <c r="H41" s="228">
        <v>437.3986500800165</v>
      </c>
      <c r="I41" s="229">
        <v>1.233499686534236</v>
      </c>
      <c r="K41" s="609" t="s">
        <v>485</v>
      </c>
      <c r="L41" s="230">
        <v>7491.278704437999</v>
      </c>
      <c r="M41" s="231">
        <v>9447.948208896</v>
      </c>
      <c r="N41" s="231">
        <v>11154.811679539996</v>
      </c>
      <c r="O41" s="231">
        <v>11434.077048809002</v>
      </c>
      <c r="P41" s="232">
        <v>1956.6695044580001</v>
      </c>
      <c r="Q41" s="243">
        <v>26.119299276621838</v>
      </c>
      <c r="R41" s="243">
        <v>279.26536926900553</v>
      </c>
      <c r="S41" s="244">
        <v>2.5035417655793353</v>
      </c>
    </row>
    <row r="42" spans="1:19" s="275" customFormat="1" ht="12.75">
      <c r="A42" s="609" t="s">
        <v>486</v>
      </c>
      <c r="B42" s="234">
        <v>4300.898186126249</v>
      </c>
      <c r="C42" s="228">
        <v>4497.888753499999</v>
      </c>
      <c r="D42" s="228">
        <v>5652.9988508021</v>
      </c>
      <c r="E42" s="228">
        <v>5902.375031760001</v>
      </c>
      <c r="F42" s="234">
        <v>196.9905673737503</v>
      </c>
      <c r="G42" s="228">
        <v>4.580219266970758</v>
      </c>
      <c r="H42" s="228">
        <v>249.37618095790094</v>
      </c>
      <c r="I42" s="229">
        <v>4.41139627903015</v>
      </c>
      <c r="K42" s="609" t="s">
        <v>487</v>
      </c>
      <c r="L42" s="235">
        <v>22990.984896433998</v>
      </c>
      <c r="M42" s="232">
        <v>26379.05512954601</v>
      </c>
      <c r="N42" s="232">
        <v>30110.321948470006</v>
      </c>
      <c r="O42" s="232">
        <v>33559.277200840006</v>
      </c>
      <c r="P42" s="235">
        <v>3388.070233112012</v>
      </c>
      <c r="Q42" s="243">
        <v>14.736516283987106</v>
      </c>
      <c r="R42" s="243">
        <v>3448.9552523700004</v>
      </c>
      <c r="S42" s="244">
        <v>11.45439513490573</v>
      </c>
    </row>
    <row r="43" spans="1:19" s="275" customFormat="1" ht="12.75">
      <c r="A43" s="609" t="s">
        <v>488</v>
      </c>
      <c r="B43" s="234">
        <v>34474.26013685199</v>
      </c>
      <c r="C43" s="228">
        <v>46524.22638511701</v>
      </c>
      <c r="D43" s="228">
        <v>38116.09233171301</v>
      </c>
      <c r="E43" s="228">
        <v>43608.323390079655</v>
      </c>
      <c r="F43" s="234">
        <v>12049.966248265016</v>
      </c>
      <c r="G43" s="228">
        <v>34.95351662495565</v>
      </c>
      <c r="H43" s="228">
        <v>5492.231058366648</v>
      </c>
      <c r="I43" s="229">
        <v>14.409218580355498</v>
      </c>
      <c r="K43" s="609" t="s">
        <v>489</v>
      </c>
      <c r="L43" s="235">
        <v>734.54777678</v>
      </c>
      <c r="M43" s="232">
        <v>802.28131029</v>
      </c>
      <c r="N43" s="232">
        <v>1011.4556164499999</v>
      </c>
      <c r="O43" s="232">
        <v>1042.7762943200003</v>
      </c>
      <c r="P43" s="235">
        <v>67.73353350999992</v>
      </c>
      <c r="Q43" s="243">
        <v>9.221120211801605</v>
      </c>
      <c r="R43" s="243">
        <v>31.320677870000395</v>
      </c>
      <c r="S43" s="244">
        <v>3.0965943893741477</v>
      </c>
    </row>
    <row r="44" spans="1:19" s="275" customFormat="1" ht="12.75">
      <c r="A44" s="609" t="s">
        <v>490</v>
      </c>
      <c r="B44" s="234">
        <v>3906.360325489999</v>
      </c>
      <c r="C44" s="228">
        <v>4198.9495084236005</v>
      </c>
      <c r="D44" s="228">
        <v>3864.3572224248</v>
      </c>
      <c r="E44" s="228">
        <v>3917.4170637951993</v>
      </c>
      <c r="F44" s="234">
        <v>292.5891829336015</v>
      </c>
      <c r="G44" s="228">
        <v>7.490071538572167</v>
      </c>
      <c r="H44" s="228">
        <v>53.059841370399226</v>
      </c>
      <c r="I44" s="229">
        <v>1.3730573628776828</v>
      </c>
      <c r="K44" s="609" t="s">
        <v>491</v>
      </c>
      <c r="L44" s="235">
        <v>1740.6561667300052</v>
      </c>
      <c r="M44" s="232">
        <v>1708.16573096</v>
      </c>
      <c r="N44" s="232">
        <v>1863.5778728299995</v>
      </c>
      <c r="O44" s="232">
        <v>1672.4199513299998</v>
      </c>
      <c r="P44" s="235">
        <v>-32.490435770005206</v>
      </c>
      <c r="Q44" s="243">
        <v>-1.8665625291778158</v>
      </c>
      <c r="R44" s="243">
        <v>-191.1579214999997</v>
      </c>
      <c r="S44" s="244">
        <v>-10.257576261608556</v>
      </c>
    </row>
    <row r="45" spans="1:19" s="275" customFormat="1" ht="12.75">
      <c r="A45" s="609" t="s">
        <v>492</v>
      </c>
      <c r="B45" s="238">
        <v>28586.908270035</v>
      </c>
      <c r="C45" s="239">
        <v>33042.0612415705</v>
      </c>
      <c r="D45" s="239">
        <v>30541.24179716959</v>
      </c>
      <c r="E45" s="239">
        <v>30720.517548947297</v>
      </c>
      <c r="F45" s="228">
        <v>4455.152971535503</v>
      </c>
      <c r="G45" s="228">
        <v>15.584591832917539</v>
      </c>
      <c r="H45" s="228">
        <v>179.27575177770632</v>
      </c>
      <c r="I45" s="229">
        <v>0.5869956204410808</v>
      </c>
      <c r="K45" s="609" t="s">
        <v>493</v>
      </c>
      <c r="L45" s="235">
        <v>15312.859680540003</v>
      </c>
      <c r="M45" s="232">
        <v>16522.644813950003</v>
      </c>
      <c r="N45" s="232">
        <v>17695.73565615765</v>
      </c>
      <c r="O45" s="232">
        <v>19049.794606348496</v>
      </c>
      <c r="P45" s="235">
        <v>1209.7851334099996</v>
      </c>
      <c r="Q45" s="243">
        <v>7.900452029528014</v>
      </c>
      <c r="R45" s="243">
        <v>1354.058950190847</v>
      </c>
      <c r="S45" s="244">
        <v>7.651894086243711</v>
      </c>
    </row>
    <row r="46" spans="1:19" s="601" customFormat="1" ht="12.75">
      <c r="A46" s="608" t="s">
        <v>494</v>
      </c>
      <c r="B46" s="220">
        <v>119562.23078561232</v>
      </c>
      <c r="C46" s="221">
        <v>136020.38703300917</v>
      </c>
      <c r="D46" s="221">
        <v>152872.33680894147</v>
      </c>
      <c r="E46" s="221">
        <v>159111.62658123442</v>
      </c>
      <c r="F46" s="221">
        <v>16458.15624739685</v>
      </c>
      <c r="G46" s="221">
        <v>13.765347249925489</v>
      </c>
      <c r="H46" s="221">
        <v>6239.289772292948</v>
      </c>
      <c r="I46" s="222">
        <v>4.081372668549418</v>
      </c>
      <c r="K46" s="609" t="s">
        <v>495</v>
      </c>
      <c r="L46" s="235">
        <v>21069.005518539998</v>
      </c>
      <c r="M46" s="232">
        <v>22220.14295988001</v>
      </c>
      <c r="N46" s="232">
        <v>25902.419926873616</v>
      </c>
      <c r="O46" s="232">
        <v>25481.084277350004</v>
      </c>
      <c r="P46" s="235">
        <v>1151.1374413400117</v>
      </c>
      <c r="Q46" s="243">
        <v>5.463653423637155</v>
      </c>
      <c r="R46" s="243">
        <v>-421.3356495236112</v>
      </c>
      <c r="S46" s="244">
        <v>-1.626626588222662</v>
      </c>
    </row>
    <row r="47" spans="1:19" s="275" customFormat="1" ht="12.75">
      <c r="A47" s="609" t="s">
        <v>496</v>
      </c>
      <c r="B47" s="226">
        <v>96118.09947642233</v>
      </c>
      <c r="C47" s="227">
        <v>110989.83848164316</v>
      </c>
      <c r="D47" s="227">
        <v>126107.459511857</v>
      </c>
      <c r="E47" s="227">
        <v>130237.71997429442</v>
      </c>
      <c r="F47" s="228">
        <v>14871.739005220836</v>
      </c>
      <c r="G47" s="228">
        <v>15.472360654476796</v>
      </c>
      <c r="H47" s="228">
        <v>4130.260462437422</v>
      </c>
      <c r="I47" s="229">
        <v>3.275191236446312</v>
      </c>
      <c r="K47" s="609" t="s">
        <v>497</v>
      </c>
      <c r="L47" s="235">
        <v>2713.4745796810003</v>
      </c>
      <c r="M47" s="232">
        <v>3024.4744105</v>
      </c>
      <c r="N47" s="232">
        <v>2766.58713587</v>
      </c>
      <c r="O47" s="232">
        <v>3273.37836593</v>
      </c>
      <c r="P47" s="235">
        <v>310.9998308189997</v>
      </c>
      <c r="Q47" s="243">
        <v>11.46131359209421</v>
      </c>
      <c r="R47" s="243">
        <v>506.7912300600001</v>
      </c>
      <c r="S47" s="244">
        <v>18.31828188200662</v>
      </c>
    </row>
    <row r="48" spans="1:19" s="275" customFormat="1" ht="12.75">
      <c r="A48" s="609" t="s">
        <v>498</v>
      </c>
      <c r="B48" s="234">
        <v>11157.8985131</v>
      </c>
      <c r="C48" s="228">
        <v>11405.82858887</v>
      </c>
      <c r="D48" s="228">
        <v>11680.472307719998</v>
      </c>
      <c r="E48" s="228">
        <v>12345.31729905996</v>
      </c>
      <c r="F48" s="234">
        <v>247.93007576999844</v>
      </c>
      <c r="G48" s="228">
        <v>2.222014077999675</v>
      </c>
      <c r="H48" s="228">
        <v>664.8449913399618</v>
      </c>
      <c r="I48" s="229">
        <v>5.691935855201201</v>
      </c>
      <c r="K48" s="609" t="s">
        <v>499</v>
      </c>
      <c r="L48" s="236">
        <v>15513.466384940002</v>
      </c>
      <c r="M48" s="237">
        <v>16008.263766224</v>
      </c>
      <c r="N48" s="237">
        <v>17488.940769730503</v>
      </c>
      <c r="O48" s="237">
        <v>17837.891373443003</v>
      </c>
      <c r="P48" s="232">
        <v>494.7973812839973</v>
      </c>
      <c r="Q48" s="241">
        <v>3.189470160997232</v>
      </c>
      <c r="R48" s="243">
        <v>348.9506037124993</v>
      </c>
      <c r="S48" s="244">
        <v>1.9952643691060798</v>
      </c>
    </row>
    <row r="49" spans="1:19" s="275" customFormat="1" ht="12.75">
      <c r="A49" s="609" t="s">
        <v>500</v>
      </c>
      <c r="B49" s="238">
        <v>12286.232796089997</v>
      </c>
      <c r="C49" s="239">
        <v>13624.719962496</v>
      </c>
      <c r="D49" s="239">
        <v>15084.404989364477</v>
      </c>
      <c r="E49" s="239">
        <v>16528.58930788002</v>
      </c>
      <c r="F49" s="228">
        <v>1338.4871664060029</v>
      </c>
      <c r="G49" s="228">
        <v>10.894203199795845</v>
      </c>
      <c r="H49" s="228">
        <v>1444.1843185155449</v>
      </c>
      <c r="I49" s="229">
        <v>9.574022439292715</v>
      </c>
      <c r="K49" s="608" t="s">
        <v>501</v>
      </c>
      <c r="L49" s="223">
        <v>52557.46850573962</v>
      </c>
      <c r="M49" s="224">
        <v>54493.13352548501</v>
      </c>
      <c r="N49" s="224">
        <v>58687.86635401688</v>
      </c>
      <c r="O49" s="224">
        <v>56646.32827145954</v>
      </c>
      <c r="P49" s="224">
        <v>1935.6650197453928</v>
      </c>
      <c r="Q49" s="245">
        <v>3.6829494927709567</v>
      </c>
      <c r="R49" s="245">
        <v>-2041.5380825573375</v>
      </c>
      <c r="S49" s="246">
        <v>-3.4786374243738454</v>
      </c>
    </row>
    <row r="50" spans="1:19" s="601" customFormat="1" ht="12.75">
      <c r="A50" s="608" t="s">
        <v>502</v>
      </c>
      <c r="B50" s="220">
        <v>14096.226503636</v>
      </c>
      <c r="C50" s="221">
        <v>15389.473059530197</v>
      </c>
      <c r="D50" s="221">
        <v>16208.358571580195</v>
      </c>
      <c r="E50" s="221">
        <v>16719.652429530197</v>
      </c>
      <c r="F50" s="221">
        <v>1293.2465558941967</v>
      </c>
      <c r="G50" s="221">
        <v>9.17441668208591</v>
      </c>
      <c r="H50" s="221">
        <v>511.29385795000235</v>
      </c>
      <c r="I50" s="222">
        <v>3.1545073222066247</v>
      </c>
      <c r="K50" s="609" t="s">
        <v>503</v>
      </c>
      <c r="L50" s="230">
        <v>32043.60831100969</v>
      </c>
      <c r="M50" s="231">
        <v>32243.419707920053</v>
      </c>
      <c r="N50" s="231">
        <v>32646.192379403477</v>
      </c>
      <c r="O50" s="231">
        <v>30104.626594989993</v>
      </c>
      <c r="P50" s="232">
        <v>199.8113969103615</v>
      </c>
      <c r="Q50" s="243">
        <v>0.6235608517337587</v>
      </c>
      <c r="R50" s="243">
        <v>-2541.565784413484</v>
      </c>
      <c r="S50" s="244">
        <v>-7.785182893233703</v>
      </c>
    </row>
    <row r="51" spans="1:19" s="275" customFormat="1" ht="12.75">
      <c r="A51" s="609" t="s">
        <v>504</v>
      </c>
      <c r="B51" s="226">
        <v>2728.635840231</v>
      </c>
      <c r="C51" s="227">
        <v>3440.5034687219995</v>
      </c>
      <c r="D51" s="227">
        <v>3481.42543444</v>
      </c>
      <c r="E51" s="227">
        <v>3021.03727697</v>
      </c>
      <c r="F51" s="228">
        <v>711.8676284909993</v>
      </c>
      <c r="G51" s="228">
        <v>26.08877366467246</v>
      </c>
      <c r="H51" s="228">
        <v>-460.3881574699999</v>
      </c>
      <c r="I51" s="229">
        <v>-13.224128051562161</v>
      </c>
      <c r="K51" s="609" t="s">
        <v>505</v>
      </c>
      <c r="L51" s="235">
        <v>8460.906970401</v>
      </c>
      <c r="M51" s="232">
        <v>7649.0323150239565</v>
      </c>
      <c r="N51" s="232">
        <v>7280.060389245924</v>
      </c>
      <c r="O51" s="232">
        <v>6958.942223404</v>
      </c>
      <c r="P51" s="235">
        <v>-811.8746553770434</v>
      </c>
      <c r="Q51" s="243">
        <v>-9.59559841772572</v>
      </c>
      <c r="R51" s="243">
        <v>-321.11816584192366</v>
      </c>
      <c r="S51" s="244">
        <v>-4.410927226871333</v>
      </c>
    </row>
    <row r="52" spans="1:19" s="275" customFormat="1" ht="12.75">
      <c r="A52" s="609" t="s">
        <v>506</v>
      </c>
      <c r="B52" s="234">
        <v>88</v>
      </c>
      <c r="C52" s="228">
        <v>90.3</v>
      </c>
      <c r="D52" s="228">
        <v>105</v>
      </c>
      <c r="E52" s="228">
        <v>106.4</v>
      </c>
      <c r="F52" s="234">
        <v>2.299999999999997</v>
      </c>
      <c r="G52" s="228">
        <v>2.61363636363636</v>
      </c>
      <c r="H52" s="228">
        <v>1.4000000000000057</v>
      </c>
      <c r="I52" s="229">
        <v>1.3333333333333388</v>
      </c>
      <c r="K52" s="609" t="s">
        <v>507</v>
      </c>
      <c r="L52" s="235">
        <v>11642.070250589</v>
      </c>
      <c r="M52" s="232">
        <v>14123.99692182001</v>
      </c>
      <c r="N52" s="232">
        <v>18336.65131876</v>
      </c>
      <c r="O52" s="232">
        <v>19044.444945019997</v>
      </c>
      <c r="P52" s="235">
        <v>2481.926671231009</v>
      </c>
      <c r="Q52" s="243">
        <v>21.31860242902625</v>
      </c>
      <c r="R52" s="243">
        <v>707.7936262599978</v>
      </c>
      <c r="S52" s="244">
        <v>3.859993921223026</v>
      </c>
    </row>
    <row r="53" spans="1:19" s="275" customFormat="1" ht="12.75">
      <c r="A53" s="609" t="s">
        <v>508</v>
      </c>
      <c r="B53" s="234">
        <v>908.9005225300001</v>
      </c>
      <c r="C53" s="228">
        <v>1056.4824553400003</v>
      </c>
      <c r="D53" s="228">
        <v>1058.8240239400002</v>
      </c>
      <c r="E53" s="228">
        <v>1017.8370790100005</v>
      </c>
      <c r="F53" s="234">
        <v>147.58193281000024</v>
      </c>
      <c r="G53" s="228">
        <v>16.237413132868895</v>
      </c>
      <c r="H53" s="228">
        <v>-40.98694492999971</v>
      </c>
      <c r="I53" s="229">
        <v>-3.8709874354269744</v>
      </c>
      <c r="K53" s="609" t="s">
        <v>509</v>
      </c>
      <c r="L53" s="236">
        <v>410.88297373892766</v>
      </c>
      <c r="M53" s="237">
        <v>476.6849218289995</v>
      </c>
      <c r="N53" s="237">
        <v>424.9622666074799</v>
      </c>
      <c r="O53" s="237">
        <v>538.3145080455486</v>
      </c>
      <c r="P53" s="232">
        <v>65.80194809007185</v>
      </c>
      <c r="Q53" s="243">
        <v>16.014766319298005</v>
      </c>
      <c r="R53" s="243">
        <v>113.35224143806869</v>
      </c>
      <c r="S53" s="244">
        <v>26.67348382315729</v>
      </c>
    </row>
    <row r="54" spans="1:19" s="275" customFormat="1" ht="12.75">
      <c r="A54" s="609" t="s">
        <v>510</v>
      </c>
      <c r="B54" s="234">
        <v>468.31326961</v>
      </c>
      <c r="C54" s="228">
        <v>453.572304</v>
      </c>
      <c r="D54" s="228">
        <v>588.85996013</v>
      </c>
      <c r="E54" s="228">
        <v>636.36835638</v>
      </c>
      <c r="F54" s="234">
        <v>-14.740965610000046</v>
      </c>
      <c r="G54" s="228">
        <v>-3.147671989366427</v>
      </c>
      <c r="H54" s="228">
        <v>47.50839625000003</v>
      </c>
      <c r="I54" s="229">
        <v>8.067859842179084</v>
      </c>
      <c r="K54" s="608" t="s">
        <v>511</v>
      </c>
      <c r="L54" s="223">
        <v>1181.2053794421</v>
      </c>
      <c r="M54" s="224">
        <v>1578.7455441610005</v>
      </c>
      <c r="N54" s="224">
        <v>1715.20585942</v>
      </c>
      <c r="O54" s="224">
        <v>1711.99517745</v>
      </c>
      <c r="P54" s="224">
        <v>397.54016471890054</v>
      </c>
      <c r="Q54" s="245">
        <v>33.65546514075854</v>
      </c>
      <c r="R54" s="245">
        <v>-3.210681969999996</v>
      </c>
      <c r="S54" s="246">
        <v>-0.1871893074738967</v>
      </c>
    </row>
    <row r="55" spans="1:19" s="275" customFormat="1" ht="12.75">
      <c r="A55" s="609" t="s">
        <v>512</v>
      </c>
      <c r="B55" s="234">
        <v>313.80593701</v>
      </c>
      <c r="C55" s="228">
        <v>311.1090308700001</v>
      </c>
      <c r="D55" s="228">
        <v>398.3091532</v>
      </c>
      <c r="E55" s="228">
        <v>446.64519155</v>
      </c>
      <c r="F55" s="234">
        <v>-2.6969061399998964</v>
      </c>
      <c r="G55" s="228">
        <v>-0.8594184564181635</v>
      </c>
      <c r="H55" s="228">
        <v>48.33603834999997</v>
      </c>
      <c r="I55" s="229">
        <v>12.135306949807742</v>
      </c>
      <c r="K55" s="608" t="s">
        <v>513</v>
      </c>
      <c r="L55" s="223">
        <v>176637.06983665196</v>
      </c>
      <c r="M55" s="223">
        <v>198114.70409985946</v>
      </c>
      <c r="N55" s="223">
        <v>212595.52070235155</v>
      </c>
      <c r="O55" s="223">
        <v>233187.05708266364</v>
      </c>
      <c r="P55" s="224">
        <v>21477.634263207496</v>
      </c>
      <c r="Q55" s="245">
        <v>12.159188489182531</v>
      </c>
      <c r="R55" s="245">
        <v>20591.536380312085</v>
      </c>
      <c r="S55" s="246">
        <v>9.685780919693816</v>
      </c>
    </row>
    <row r="56" spans="1:19" s="275" customFormat="1" ht="13.5" thickBot="1">
      <c r="A56" s="609" t="s">
        <v>514</v>
      </c>
      <c r="B56" s="234">
        <v>1114.9768798520006</v>
      </c>
      <c r="C56" s="228">
        <v>1278.94672288</v>
      </c>
      <c r="D56" s="228">
        <v>1385.9421205899998</v>
      </c>
      <c r="E56" s="228">
        <v>1205.7422526900002</v>
      </c>
      <c r="F56" s="234">
        <v>163.96984302799933</v>
      </c>
      <c r="G56" s="228">
        <v>14.706120457830865</v>
      </c>
      <c r="H56" s="228">
        <v>-180.19986789999962</v>
      </c>
      <c r="I56" s="229">
        <v>-13.001976433423351</v>
      </c>
      <c r="K56" s="611" t="s">
        <v>515</v>
      </c>
      <c r="L56" s="253">
        <v>1133347.9896207498</v>
      </c>
      <c r="M56" s="253">
        <v>1264888.21420176</v>
      </c>
      <c r="N56" s="253">
        <v>1362086.77561972</v>
      </c>
      <c r="O56" s="253">
        <v>1440370.8126642276</v>
      </c>
      <c r="P56" s="253">
        <v>131540.12458101023</v>
      </c>
      <c r="Q56" s="254">
        <v>11.606331487386083</v>
      </c>
      <c r="R56" s="254">
        <v>78284.03704450717</v>
      </c>
      <c r="S56" s="255">
        <v>5.747360479943698</v>
      </c>
    </row>
    <row r="57" spans="1:11" s="275" customFormat="1" ht="13.5" thickTop="1">
      <c r="A57" s="609" t="s">
        <v>516</v>
      </c>
      <c r="B57" s="234">
        <v>3203.131745606</v>
      </c>
      <c r="C57" s="228">
        <v>3135.6994203581976</v>
      </c>
      <c r="D57" s="228">
        <v>3501.7259398301962</v>
      </c>
      <c r="E57" s="228">
        <v>3409.4418156501974</v>
      </c>
      <c r="F57" s="234">
        <v>-67.43232524780251</v>
      </c>
      <c r="G57" s="228">
        <v>-2.1051998669834604</v>
      </c>
      <c r="H57" s="228">
        <v>-92.2841241799988</v>
      </c>
      <c r="I57" s="229">
        <v>-2.6353896839931967</v>
      </c>
      <c r="K57" s="612" t="s">
        <v>412</v>
      </c>
    </row>
    <row r="58" spans="1:9" s="275" customFormat="1" ht="12.75">
      <c r="A58" s="609" t="s">
        <v>517</v>
      </c>
      <c r="B58" s="234">
        <v>1949.2470419510007</v>
      </c>
      <c r="C58" s="228">
        <v>2404.2333726500005</v>
      </c>
      <c r="D58" s="228">
        <v>2301.5686457199995</v>
      </c>
      <c r="E58" s="228">
        <v>2795.5675878700004</v>
      </c>
      <c r="F58" s="234">
        <v>454.98633069899984</v>
      </c>
      <c r="G58" s="228">
        <v>23.341645307492893</v>
      </c>
      <c r="H58" s="228">
        <v>493.99894215000086</v>
      </c>
      <c r="I58" s="229">
        <v>21.46357629039838</v>
      </c>
    </row>
    <row r="59" spans="1:9" s="275" customFormat="1" ht="12.75">
      <c r="A59" s="609" t="s">
        <v>518</v>
      </c>
      <c r="B59" s="234">
        <v>714.2748082699997</v>
      </c>
      <c r="C59" s="228">
        <v>782.27204375</v>
      </c>
      <c r="D59" s="228">
        <v>670.0209974599998</v>
      </c>
      <c r="E59" s="228">
        <v>1554.48343386</v>
      </c>
      <c r="F59" s="234">
        <v>67.99723548000031</v>
      </c>
      <c r="G59" s="228">
        <v>9.5197583188874</v>
      </c>
      <c r="H59" s="228">
        <v>884.4624364000003</v>
      </c>
      <c r="I59" s="229">
        <v>132.005181890259</v>
      </c>
    </row>
    <row r="60" spans="1:9" s="275" customFormat="1" ht="12.75">
      <c r="A60" s="609" t="s">
        <v>519</v>
      </c>
      <c r="B60" s="234">
        <v>1983.981852081</v>
      </c>
      <c r="C60" s="228">
        <v>1695.94579284</v>
      </c>
      <c r="D60" s="228">
        <v>1998.9845559299993</v>
      </c>
      <c r="E60" s="228">
        <v>1769.9591782200002</v>
      </c>
      <c r="F60" s="234">
        <v>-288.036059241</v>
      </c>
      <c r="G60" s="228">
        <v>-14.51807933317932</v>
      </c>
      <c r="H60" s="228">
        <v>-229.02537770999902</v>
      </c>
      <c r="I60" s="229">
        <v>-11.457085900468511</v>
      </c>
    </row>
    <row r="61" spans="1:9" s="275" customFormat="1" ht="12.75">
      <c r="A61" s="609" t="s">
        <v>520</v>
      </c>
      <c r="B61" s="234">
        <v>553.7359723510002</v>
      </c>
      <c r="C61" s="228">
        <v>619.39860249</v>
      </c>
      <c r="D61" s="228">
        <v>611.52664983</v>
      </c>
      <c r="E61" s="228">
        <v>644.14521858</v>
      </c>
      <c r="F61" s="234">
        <v>65.66263013899982</v>
      </c>
      <c r="G61" s="228">
        <v>11.858111702625274</v>
      </c>
      <c r="H61" s="228">
        <v>32.61856875000001</v>
      </c>
      <c r="I61" s="229">
        <v>5.333957033445351</v>
      </c>
    </row>
    <row r="62" spans="1:9" s="275" customFormat="1" ht="12.75">
      <c r="A62" s="609" t="s">
        <v>521</v>
      </c>
      <c r="B62" s="234">
        <v>66.699491021</v>
      </c>
      <c r="C62" s="228">
        <v>81.44250741</v>
      </c>
      <c r="D62" s="228">
        <v>101.79091411</v>
      </c>
      <c r="E62" s="228">
        <v>98.39466863999999</v>
      </c>
      <c r="F62" s="234">
        <v>14.743016389000005</v>
      </c>
      <c r="G62" s="228">
        <v>22.1036415170818</v>
      </c>
      <c r="H62" s="228">
        <v>-3.396245470000011</v>
      </c>
      <c r="I62" s="229">
        <v>-3.3364917681453083</v>
      </c>
    </row>
    <row r="63" spans="1:9" s="275" customFormat="1" ht="13.5" thickBot="1">
      <c r="A63" s="613" t="s">
        <v>522</v>
      </c>
      <c r="B63" s="256">
        <v>2.5243661310000003</v>
      </c>
      <c r="C63" s="256">
        <v>39.54248435</v>
      </c>
      <c r="D63" s="256">
        <v>4.4153975499999945</v>
      </c>
      <c r="E63" s="256">
        <v>13.675767099999998</v>
      </c>
      <c r="F63" s="256">
        <v>37.018118219</v>
      </c>
      <c r="G63" s="256">
        <v>1466.4322169595769</v>
      </c>
      <c r="H63" s="256">
        <v>9.260369550000004</v>
      </c>
      <c r="I63" s="257">
        <v>209.72900956562825</v>
      </c>
    </row>
    <row r="64" spans="1:5" ht="13.5" thickTop="1">
      <c r="A64" s="612" t="s">
        <v>412</v>
      </c>
      <c r="B64" s="342"/>
      <c r="C64" s="342"/>
      <c r="D64" s="342"/>
      <c r="E64" s="342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4.421875" style="341" bestFit="1" customWidth="1"/>
    <col min="2" max="2" width="12.57421875" style="341" bestFit="1" customWidth="1"/>
    <col min="3" max="4" width="9.421875" style="341" bestFit="1" customWidth="1"/>
    <col min="5" max="6" width="9.140625" style="341" customWidth="1"/>
    <col min="7" max="7" width="7.28125" style="341" bestFit="1" customWidth="1"/>
    <col min="8" max="8" width="9.57421875" style="341" customWidth="1"/>
    <col min="9" max="9" width="7.28125" style="341" bestFit="1" customWidth="1"/>
    <col min="10" max="16384" width="9.140625" style="341" customWidth="1"/>
  </cols>
  <sheetData>
    <row r="1" spans="1:9" ht="12.75">
      <c r="A1" s="1890" t="s">
        <v>581</v>
      </c>
      <c r="B1" s="1890"/>
      <c r="C1" s="1890"/>
      <c r="D1" s="1890"/>
      <c r="E1" s="1890"/>
      <c r="F1" s="1890"/>
      <c r="G1" s="1890"/>
      <c r="H1" s="1890"/>
      <c r="I1" s="1890"/>
    </row>
    <row r="2" spans="1:9" ht="15.75">
      <c r="A2" s="1891" t="s">
        <v>38</v>
      </c>
      <c r="B2" s="1891"/>
      <c r="C2" s="1891"/>
      <c r="D2" s="1891"/>
      <c r="E2" s="1891"/>
      <c r="F2" s="1891"/>
      <c r="G2" s="1891"/>
      <c r="H2" s="1891"/>
      <c r="I2" s="1891"/>
    </row>
    <row r="3" spans="1:9" ht="13.5" thickBot="1">
      <c r="A3" s="601"/>
      <c r="B3" s="601"/>
      <c r="C3" s="601"/>
      <c r="D3" s="601"/>
      <c r="E3" s="601"/>
      <c r="F3" s="601"/>
      <c r="G3" s="601"/>
      <c r="H3" s="1892" t="s">
        <v>74</v>
      </c>
      <c r="I3" s="1892"/>
    </row>
    <row r="4" spans="1:9" ht="13.5" customHeight="1" thickTop="1">
      <c r="A4" s="602"/>
      <c r="B4" s="569">
        <f>'Sect credit (2)'!B4</f>
        <v>2014</v>
      </c>
      <c r="C4" s="570">
        <f>'Sect credit (2)'!C4</f>
        <v>2015</v>
      </c>
      <c r="D4" s="571">
        <f>'Sect credit (2)'!D4</f>
        <v>2015</v>
      </c>
      <c r="E4" s="571">
        <f>'Sect credit (2)'!E4</f>
        <v>2016</v>
      </c>
      <c r="F4" s="1884" t="str">
        <f>'Sect credit (2)'!F4</f>
        <v>Changes during six months </v>
      </c>
      <c r="G4" s="1885"/>
      <c r="H4" s="1885"/>
      <c r="I4" s="1886"/>
    </row>
    <row r="5" spans="1:9" ht="12.75">
      <c r="A5" s="603" t="s">
        <v>314</v>
      </c>
      <c r="B5" s="573" t="str">
        <f>'Sect credit (2)'!B5</f>
        <v>Jul </v>
      </c>
      <c r="C5" s="573" t="str">
        <f>'Sect credit (2)'!C5</f>
        <v>Jan</v>
      </c>
      <c r="D5" s="574" t="str">
        <f>'Sect credit (2)'!D5</f>
        <v>Jul (p)</v>
      </c>
      <c r="E5" s="574" t="str">
        <f>'Sect credit (2)'!E5</f>
        <v>Jan(e)</v>
      </c>
      <c r="F5" s="1887" t="str">
        <f>'Sect credit (2)'!F5:G5</f>
        <v>2014/15</v>
      </c>
      <c r="G5" s="1888"/>
      <c r="H5" s="1887" t="str">
        <f>'Sect credit (2)'!H5:I5</f>
        <v>2015/16</v>
      </c>
      <c r="I5" s="1889"/>
    </row>
    <row r="6" spans="1:9" ht="12.75">
      <c r="A6" s="604"/>
      <c r="B6" s="606"/>
      <c r="C6" s="606"/>
      <c r="D6" s="606"/>
      <c r="E6" s="606"/>
      <c r="F6" s="606" t="s">
        <v>98</v>
      </c>
      <c r="G6" s="606" t="s">
        <v>280</v>
      </c>
      <c r="H6" s="606" t="s">
        <v>98</v>
      </c>
      <c r="I6" s="607" t="s">
        <v>280</v>
      </c>
    </row>
    <row r="7" spans="1:9" s="601" customFormat="1" ht="12.75">
      <c r="A7" s="608" t="s">
        <v>523</v>
      </c>
      <c r="B7" s="258">
        <v>31131.010655409995</v>
      </c>
      <c r="C7" s="258">
        <v>30937.379372070012</v>
      </c>
      <c r="D7" s="258">
        <v>31372.375535628995</v>
      </c>
      <c r="E7" s="258">
        <v>29185.05974261999</v>
      </c>
      <c r="F7" s="258">
        <v>-193.63128333998247</v>
      </c>
      <c r="G7" s="258">
        <v>-0.6219884265348543</v>
      </c>
      <c r="H7" s="258">
        <v>-2187.3157930090056</v>
      </c>
      <c r="I7" s="259">
        <v>-6.972107644589788</v>
      </c>
    </row>
    <row r="8" spans="1:9" s="601" customFormat="1" ht="12.75">
      <c r="A8" s="608" t="s">
        <v>524</v>
      </c>
      <c r="B8" s="258">
        <v>998.1809681700001</v>
      </c>
      <c r="C8" s="258">
        <v>942.7598302600002</v>
      </c>
      <c r="D8" s="258">
        <v>784.7315755800001</v>
      </c>
      <c r="E8" s="258">
        <v>875.6931061200002</v>
      </c>
      <c r="F8" s="258">
        <v>-55.42113790999997</v>
      </c>
      <c r="G8" s="258">
        <v>-5.552213443981553</v>
      </c>
      <c r="H8" s="258">
        <v>90.96153054000001</v>
      </c>
      <c r="I8" s="259">
        <v>11.59141971224616</v>
      </c>
    </row>
    <row r="9" spans="1:9" s="601" customFormat="1" ht="12.75">
      <c r="A9" s="608" t="s">
        <v>525</v>
      </c>
      <c r="B9" s="258">
        <v>14016.878224209997</v>
      </c>
      <c r="C9" s="258">
        <v>16067.813788949998</v>
      </c>
      <c r="D9" s="258">
        <v>18762.58201681</v>
      </c>
      <c r="E9" s="258">
        <v>21815.030793279995</v>
      </c>
      <c r="F9" s="258">
        <v>2050.9355647400007</v>
      </c>
      <c r="G9" s="258">
        <v>14.631899713572585</v>
      </c>
      <c r="H9" s="258">
        <v>3052.448776469995</v>
      </c>
      <c r="I9" s="259">
        <v>16.268809771145616</v>
      </c>
    </row>
    <row r="10" spans="1:9" s="601" customFormat="1" ht="12.75">
      <c r="A10" s="608" t="s">
        <v>526</v>
      </c>
      <c r="B10" s="258">
        <v>10941.39531124</v>
      </c>
      <c r="C10" s="258">
        <v>10195.399833980002</v>
      </c>
      <c r="D10" s="258">
        <v>9911.185088269443</v>
      </c>
      <c r="E10" s="258">
        <v>9917.842123884</v>
      </c>
      <c r="F10" s="258">
        <v>-745.9954772599976</v>
      </c>
      <c r="G10" s="258">
        <v>-6.818101860314315</v>
      </c>
      <c r="H10" s="258">
        <v>6.657035614556662</v>
      </c>
      <c r="I10" s="259">
        <v>0.06716689836047672</v>
      </c>
    </row>
    <row r="11" spans="1:10" ht="12.75">
      <c r="A11" s="609" t="s">
        <v>527</v>
      </c>
      <c r="B11" s="260">
        <v>10060.285384929999</v>
      </c>
      <c r="C11" s="260">
        <v>9333.419803520002</v>
      </c>
      <c r="D11" s="260">
        <v>9012.167387389443</v>
      </c>
      <c r="E11" s="260">
        <v>8750.209218184</v>
      </c>
      <c r="F11" s="260">
        <v>-726.8655814099966</v>
      </c>
      <c r="G11" s="260">
        <v>-7.225099026502956</v>
      </c>
      <c r="H11" s="260">
        <v>-261.9581692054435</v>
      </c>
      <c r="I11" s="261">
        <v>-2.9067166414595964</v>
      </c>
      <c r="J11" s="601"/>
    </row>
    <row r="12" spans="1:10" ht="12.75">
      <c r="A12" s="609" t="s">
        <v>528</v>
      </c>
      <c r="B12" s="260">
        <v>881.1099263100001</v>
      </c>
      <c r="C12" s="260">
        <v>861.98003046</v>
      </c>
      <c r="D12" s="260">
        <v>899.0177008799999</v>
      </c>
      <c r="E12" s="260">
        <v>1167.6329057</v>
      </c>
      <c r="F12" s="260">
        <v>-19.12989585000014</v>
      </c>
      <c r="G12" s="260">
        <v>-2.1711134194247728</v>
      </c>
      <c r="H12" s="260">
        <v>268.61520482000014</v>
      </c>
      <c r="I12" s="261">
        <v>29.878744829725512</v>
      </c>
      <c r="J12" s="601"/>
    </row>
    <row r="13" spans="1:9" s="601" customFormat="1" ht="12.75">
      <c r="A13" s="608" t="s">
        <v>529</v>
      </c>
      <c r="B13" s="258">
        <v>936454.8555095992</v>
      </c>
      <c r="C13" s="258">
        <v>1049275.6333884194</v>
      </c>
      <c r="D13" s="258">
        <v>1132441.7169778894</v>
      </c>
      <c r="E13" s="258">
        <v>1199672.9814036814</v>
      </c>
      <c r="F13" s="258">
        <v>112820.7778788202</v>
      </c>
      <c r="G13" s="258">
        <v>12.047647274723722</v>
      </c>
      <c r="H13" s="258">
        <v>67231.26442579203</v>
      </c>
      <c r="I13" s="259">
        <v>5.936841023943372</v>
      </c>
    </row>
    <row r="14" spans="1:10" ht="12.75">
      <c r="A14" s="609" t="s">
        <v>530</v>
      </c>
      <c r="B14" s="260">
        <v>785736.4798745038</v>
      </c>
      <c r="C14" s="260">
        <v>877220.7045916651</v>
      </c>
      <c r="D14" s="260">
        <v>957843.1807565038</v>
      </c>
      <c r="E14" s="260">
        <v>1018934.8863529459</v>
      </c>
      <c r="F14" s="260">
        <v>91484.22471716127</v>
      </c>
      <c r="G14" s="260">
        <v>11.643117897717175</v>
      </c>
      <c r="H14" s="260">
        <v>61091.7055964421</v>
      </c>
      <c r="I14" s="261">
        <v>6.378048810473539</v>
      </c>
      <c r="J14" s="601"/>
    </row>
    <row r="15" spans="1:10" ht="12.75">
      <c r="A15" s="609" t="s">
        <v>531</v>
      </c>
      <c r="B15" s="260">
        <v>667193.7469102835</v>
      </c>
      <c r="C15" s="260">
        <v>743805.3412447791</v>
      </c>
      <c r="D15" s="260">
        <v>811773.974706145</v>
      </c>
      <c r="E15" s="260">
        <v>860968.1926051173</v>
      </c>
      <c r="F15" s="260">
        <v>76611.5943344956</v>
      </c>
      <c r="G15" s="260">
        <v>11.48266072475608</v>
      </c>
      <c r="H15" s="260">
        <v>49194.21789897233</v>
      </c>
      <c r="I15" s="261">
        <v>6.060088082619329</v>
      </c>
      <c r="J15" s="601"/>
    </row>
    <row r="16" spans="1:10" ht="12.75">
      <c r="A16" s="609" t="s">
        <v>532</v>
      </c>
      <c r="B16" s="260">
        <v>24901.3498277888</v>
      </c>
      <c r="C16" s="260">
        <v>27453.7906351303</v>
      </c>
      <c r="D16" s="260">
        <v>29897.539750808795</v>
      </c>
      <c r="E16" s="260">
        <v>33761.47982272381</v>
      </c>
      <c r="F16" s="260">
        <v>2552.4408073414997</v>
      </c>
      <c r="G16" s="260">
        <v>10.25021063112446</v>
      </c>
      <c r="H16" s="260">
        <v>3863.940071915018</v>
      </c>
      <c r="I16" s="261">
        <v>12.923939909839872</v>
      </c>
      <c r="J16" s="601"/>
    </row>
    <row r="17" spans="1:10" ht="12.75">
      <c r="A17" s="609" t="s">
        <v>533</v>
      </c>
      <c r="B17" s="260">
        <v>704.64358072</v>
      </c>
      <c r="C17" s="260">
        <v>701.88843179</v>
      </c>
      <c r="D17" s="260">
        <v>897.6051129200002</v>
      </c>
      <c r="E17" s="260">
        <v>1001.6544624100002</v>
      </c>
      <c r="F17" s="260">
        <v>-2.7551489300000185</v>
      </c>
      <c r="G17" s="260">
        <v>-0.39099893980227934</v>
      </c>
      <c r="H17" s="260">
        <v>104.04934948999994</v>
      </c>
      <c r="I17" s="261">
        <v>11.591884670923596</v>
      </c>
      <c r="J17" s="601"/>
    </row>
    <row r="18" spans="1:10" ht="12.75">
      <c r="A18" s="609" t="s">
        <v>534</v>
      </c>
      <c r="B18" s="260">
        <v>65732.2958622479</v>
      </c>
      <c r="C18" s="260">
        <v>74461.59710647982</v>
      </c>
      <c r="D18" s="260">
        <v>84902.03660718203</v>
      </c>
      <c r="E18" s="260">
        <v>91846.74319616875</v>
      </c>
      <c r="F18" s="260">
        <v>8729.301244231916</v>
      </c>
      <c r="G18" s="260">
        <v>13.280079646883935</v>
      </c>
      <c r="H18" s="260">
        <v>6944.706588986723</v>
      </c>
      <c r="I18" s="261">
        <v>8.179670201691318</v>
      </c>
      <c r="J18" s="601"/>
    </row>
    <row r="19" spans="1:10" ht="12.75">
      <c r="A19" s="609" t="s">
        <v>535</v>
      </c>
      <c r="B19" s="260">
        <v>27204.4436934635</v>
      </c>
      <c r="C19" s="260">
        <v>30798.087173485994</v>
      </c>
      <c r="D19" s="260">
        <v>30372.02457944801</v>
      </c>
      <c r="E19" s="260">
        <v>31356.81626652599</v>
      </c>
      <c r="F19" s="260">
        <v>3593.6434800224924</v>
      </c>
      <c r="G19" s="260">
        <v>13.209766465049782</v>
      </c>
      <c r="H19" s="260">
        <v>984.7916870779809</v>
      </c>
      <c r="I19" s="261">
        <v>3.2424301662931114</v>
      </c>
      <c r="J19" s="601"/>
    </row>
    <row r="20" spans="1:10" ht="12.75">
      <c r="A20" s="609" t="s">
        <v>536</v>
      </c>
      <c r="B20" s="260">
        <v>150718.3756350955</v>
      </c>
      <c r="C20" s="260">
        <v>172054.92879675454</v>
      </c>
      <c r="D20" s="260">
        <v>174598.5362213854</v>
      </c>
      <c r="E20" s="260">
        <v>180738.09505073566</v>
      </c>
      <c r="F20" s="260">
        <v>21336.553161659045</v>
      </c>
      <c r="G20" s="260">
        <v>14.156570538762313</v>
      </c>
      <c r="H20" s="260">
        <v>6139.5588293502515</v>
      </c>
      <c r="I20" s="261">
        <v>3.51638619785763</v>
      </c>
      <c r="J20" s="601"/>
    </row>
    <row r="21" spans="1:10" ht="12.75">
      <c r="A21" s="609" t="s">
        <v>537</v>
      </c>
      <c r="B21" s="260">
        <v>9319.821996192002</v>
      </c>
      <c r="C21" s="260">
        <v>12038.15386708</v>
      </c>
      <c r="D21" s="260">
        <v>14736.283729769999</v>
      </c>
      <c r="E21" s="260">
        <v>13739.076009209995</v>
      </c>
      <c r="F21" s="260">
        <v>2718.331870887998</v>
      </c>
      <c r="G21" s="260">
        <v>29.167208043229632</v>
      </c>
      <c r="H21" s="260">
        <v>-997.2077205600035</v>
      </c>
      <c r="I21" s="261">
        <v>-6.76702307614681</v>
      </c>
      <c r="J21" s="601"/>
    </row>
    <row r="22" spans="1:10" ht="12.75">
      <c r="A22" s="609" t="s">
        <v>538</v>
      </c>
      <c r="B22" s="260">
        <v>4510.362767390001</v>
      </c>
      <c r="C22" s="260">
        <v>5339.864365030001</v>
      </c>
      <c r="D22" s="260">
        <v>6347.36656492</v>
      </c>
      <c r="E22" s="260">
        <v>5616.458530749999</v>
      </c>
      <c r="F22" s="260">
        <v>829.50159764</v>
      </c>
      <c r="G22" s="260">
        <v>18.391017317660356</v>
      </c>
      <c r="H22" s="260">
        <v>-730.908034170001</v>
      </c>
      <c r="I22" s="261">
        <v>-11.515138234012062</v>
      </c>
      <c r="J22" s="601"/>
    </row>
    <row r="23" spans="1:10" ht="12.75">
      <c r="A23" s="609" t="s">
        <v>539</v>
      </c>
      <c r="B23" s="260">
        <v>148.73102008999993</v>
      </c>
      <c r="C23" s="260">
        <v>169.86273016999996</v>
      </c>
      <c r="D23" s="260">
        <v>390.41168038</v>
      </c>
      <c r="E23" s="260">
        <v>466.32588024999995</v>
      </c>
      <c r="F23" s="260">
        <v>21.131710080000033</v>
      </c>
      <c r="G23" s="260">
        <v>14.208004535444482</v>
      </c>
      <c r="H23" s="260">
        <v>75.91419986999995</v>
      </c>
      <c r="I23" s="261">
        <v>19.444653857720205</v>
      </c>
      <c r="J23" s="601"/>
    </row>
    <row r="24" spans="1:10" ht="12.75">
      <c r="A24" s="609" t="s">
        <v>540</v>
      </c>
      <c r="B24" s="260">
        <v>4660.728208712</v>
      </c>
      <c r="C24" s="260">
        <v>6528.42677188</v>
      </c>
      <c r="D24" s="260">
        <v>7998.505484470001</v>
      </c>
      <c r="E24" s="260">
        <v>7656.291598209999</v>
      </c>
      <c r="F24" s="260">
        <v>1867.698563168</v>
      </c>
      <c r="G24" s="260">
        <v>40.073106165616586</v>
      </c>
      <c r="H24" s="260">
        <v>-342.21388626000135</v>
      </c>
      <c r="I24" s="261">
        <v>-4.27847285876653</v>
      </c>
      <c r="J24" s="601"/>
    </row>
    <row r="25" spans="1:10" ht="12.75">
      <c r="A25" s="609" t="s">
        <v>541</v>
      </c>
      <c r="B25" s="260">
        <v>141398.55363890348</v>
      </c>
      <c r="C25" s="260">
        <v>160016.77492967452</v>
      </c>
      <c r="D25" s="260">
        <v>159862.2524916154</v>
      </c>
      <c r="E25" s="260">
        <v>166999.01904152567</v>
      </c>
      <c r="F25" s="260">
        <v>18618.221290771035</v>
      </c>
      <c r="G25" s="260">
        <v>13.167193589771301</v>
      </c>
      <c r="H25" s="260">
        <v>7136.766549910273</v>
      </c>
      <c r="I25" s="261">
        <v>4.464322526848287</v>
      </c>
      <c r="J25" s="601"/>
    </row>
    <row r="26" spans="1:10" ht="12.75">
      <c r="A26" s="609" t="s">
        <v>542</v>
      </c>
      <c r="B26" s="260">
        <v>16692.426604757</v>
      </c>
      <c r="C26" s="260">
        <v>18697.818802645503</v>
      </c>
      <c r="D26" s="260">
        <v>17614.07052342538</v>
      </c>
      <c r="E26" s="260">
        <v>20204.982188887898</v>
      </c>
      <c r="F26" s="260">
        <v>2005.392197888501</v>
      </c>
      <c r="G26" s="260">
        <v>12.013784726284223</v>
      </c>
      <c r="H26" s="260">
        <v>2590.9116654625177</v>
      </c>
      <c r="I26" s="261">
        <v>14.709329464854823</v>
      </c>
      <c r="J26" s="601"/>
    </row>
    <row r="27" spans="1:10" ht="12.75">
      <c r="A27" s="609" t="s">
        <v>543</v>
      </c>
      <c r="B27" s="260">
        <v>3407.83948167</v>
      </c>
      <c r="C27" s="260">
        <v>4282.915875656</v>
      </c>
      <c r="D27" s="260">
        <v>3638.109822330001</v>
      </c>
      <c r="E27" s="260">
        <v>3183.5718158499994</v>
      </c>
      <c r="F27" s="260">
        <v>875.0763939859999</v>
      </c>
      <c r="G27" s="260">
        <v>25.678333697723687</v>
      </c>
      <c r="H27" s="260">
        <v>-454.5380064800015</v>
      </c>
      <c r="I27" s="261">
        <v>-12.493795643279839</v>
      </c>
      <c r="J27" s="601"/>
    </row>
    <row r="28" spans="1:9" ht="12.75">
      <c r="A28" s="609" t="s">
        <v>544</v>
      </c>
      <c r="B28" s="260">
        <v>121298.28755247648</v>
      </c>
      <c r="C28" s="260">
        <v>137036.040251373</v>
      </c>
      <c r="D28" s="260">
        <v>138610.07214586</v>
      </c>
      <c r="E28" s="260">
        <v>143610.46503678776</v>
      </c>
      <c r="F28" s="260">
        <v>15737.752698896511</v>
      </c>
      <c r="G28" s="260">
        <v>12.974422818696421</v>
      </c>
      <c r="H28" s="260">
        <v>5000.39289092776</v>
      </c>
      <c r="I28" s="261">
        <v>3.607524917572963</v>
      </c>
    </row>
    <row r="29" spans="1:9" ht="12.75">
      <c r="A29" s="609" t="s">
        <v>545</v>
      </c>
      <c r="B29" s="260">
        <v>5152.600128495</v>
      </c>
      <c r="C29" s="260">
        <v>5653.107709534001</v>
      </c>
      <c r="D29" s="260">
        <v>6111.564597540002</v>
      </c>
      <c r="E29" s="260">
        <v>5322.049041970001</v>
      </c>
      <c r="F29" s="260">
        <v>500.5075810390008</v>
      </c>
      <c r="G29" s="260">
        <v>9.713689565605625</v>
      </c>
      <c r="H29" s="260">
        <v>-789.5155555700012</v>
      </c>
      <c r="I29" s="261">
        <v>-12.918386821727996</v>
      </c>
    </row>
    <row r="30" spans="1:9" ht="12.75">
      <c r="A30" s="609" t="s">
        <v>546</v>
      </c>
      <c r="B30" s="260">
        <v>2598.1558661500007</v>
      </c>
      <c r="C30" s="260">
        <v>2632.3007924800004</v>
      </c>
      <c r="D30" s="260">
        <v>4633.831004360001</v>
      </c>
      <c r="E30" s="260">
        <v>4942.24177294</v>
      </c>
      <c r="F30" s="260">
        <v>34.144926329999635</v>
      </c>
      <c r="G30" s="260">
        <v>1.3141985350015306</v>
      </c>
      <c r="H30" s="260">
        <v>308.41076857999906</v>
      </c>
      <c r="I30" s="261">
        <v>6.655632635066178</v>
      </c>
    </row>
    <row r="31" spans="1:9" ht="12.75">
      <c r="A31" s="609" t="s">
        <v>547</v>
      </c>
      <c r="B31" s="260">
        <v>113547.53155783148</v>
      </c>
      <c r="C31" s="260">
        <v>128750.63174935902</v>
      </c>
      <c r="D31" s="260">
        <v>127864.67654396</v>
      </c>
      <c r="E31" s="260">
        <v>133346.17422187777</v>
      </c>
      <c r="F31" s="260">
        <v>15203.100191527541</v>
      </c>
      <c r="G31" s="260">
        <v>13.389194800579501</v>
      </c>
      <c r="H31" s="260">
        <v>5481.497677917767</v>
      </c>
      <c r="I31" s="261">
        <v>4.286952288995329</v>
      </c>
    </row>
    <row r="32" spans="1:9" s="601" customFormat="1" ht="12.75">
      <c r="A32" s="608" t="s">
        <v>548</v>
      </c>
      <c r="B32" s="258">
        <v>11913.811131974002</v>
      </c>
      <c r="C32" s="258">
        <v>15708.072462174692</v>
      </c>
      <c r="D32" s="258">
        <v>13965.210994323697</v>
      </c>
      <c r="E32" s="258">
        <v>12935.802947857197</v>
      </c>
      <c r="F32" s="258">
        <v>3794.2613302006903</v>
      </c>
      <c r="G32" s="258">
        <v>31.847586705632274</v>
      </c>
      <c r="H32" s="258">
        <v>-1029.4080464665003</v>
      </c>
      <c r="I32" s="259">
        <v>-7.371231604627483</v>
      </c>
    </row>
    <row r="33" spans="1:10" ht="12.75">
      <c r="A33" s="609" t="s">
        <v>549</v>
      </c>
      <c r="B33" s="260">
        <v>2798.5927896422486</v>
      </c>
      <c r="C33" s="260">
        <v>4954.282868220748</v>
      </c>
      <c r="D33" s="260">
        <v>3529.000557676497</v>
      </c>
      <c r="E33" s="260">
        <v>4236.667491772816</v>
      </c>
      <c r="F33" s="260">
        <v>2155.6900785784997</v>
      </c>
      <c r="G33" s="260">
        <v>77.02764355560521</v>
      </c>
      <c r="H33" s="260">
        <v>707.666934096319</v>
      </c>
      <c r="I33" s="261">
        <v>20.05289946914173</v>
      </c>
      <c r="J33" s="601"/>
    </row>
    <row r="34" spans="1:10" ht="12.75">
      <c r="A34" s="609" t="s">
        <v>550</v>
      </c>
      <c r="B34" s="260">
        <v>9115.218342331753</v>
      </c>
      <c r="C34" s="260">
        <v>10753.789593953943</v>
      </c>
      <c r="D34" s="260">
        <v>10436.210436647201</v>
      </c>
      <c r="E34" s="260">
        <v>8699.135456084381</v>
      </c>
      <c r="F34" s="260">
        <v>1638.5712516221902</v>
      </c>
      <c r="G34" s="260">
        <v>17.976215051399738</v>
      </c>
      <c r="H34" s="260">
        <v>-1737.0749805628202</v>
      </c>
      <c r="I34" s="261">
        <v>-16.644691012199285</v>
      </c>
      <c r="J34" s="601"/>
    </row>
    <row r="35" spans="1:10" ht="12.75">
      <c r="A35" s="609" t="s">
        <v>551</v>
      </c>
      <c r="B35" s="260">
        <v>8492.211742571753</v>
      </c>
      <c r="C35" s="260">
        <v>10196.604417514942</v>
      </c>
      <c r="D35" s="260">
        <v>9867.0592467172</v>
      </c>
      <c r="E35" s="260">
        <v>8027.769399540381</v>
      </c>
      <c r="F35" s="260">
        <v>1704.3926749431885</v>
      </c>
      <c r="G35" s="260">
        <v>20.070068041273732</v>
      </c>
      <c r="H35" s="260">
        <v>-1839.2898471768185</v>
      </c>
      <c r="I35" s="261">
        <v>-18.640709467603084</v>
      </c>
      <c r="J35" s="601"/>
    </row>
    <row r="36" spans="1:10" ht="12.75">
      <c r="A36" s="609" t="s">
        <v>552</v>
      </c>
      <c r="B36" s="260">
        <v>278.74096392</v>
      </c>
      <c r="C36" s="260">
        <v>245.98106600000006</v>
      </c>
      <c r="D36" s="260">
        <v>314.94784489</v>
      </c>
      <c r="E36" s="260">
        <v>209.435853884</v>
      </c>
      <c r="F36" s="260">
        <v>-32.75989791999996</v>
      </c>
      <c r="G36" s="260">
        <v>-11.752810731257357</v>
      </c>
      <c r="H36" s="260">
        <v>-105.51199100599999</v>
      </c>
      <c r="I36" s="261">
        <v>-33.50141704981393</v>
      </c>
      <c r="J36" s="601"/>
    </row>
    <row r="37" spans="1:10" ht="12.75">
      <c r="A37" s="609" t="s">
        <v>553</v>
      </c>
      <c r="B37" s="260">
        <v>288.0290049199999</v>
      </c>
      <c r="C37" s="260">
        <v>185.0063899999999</v>
      </c>
      <c r="D37" s="260">
        <v>132.45744493999985</v>
      </c>
      <c r="E37" s="260">
        <v>371.75077299999987</v>
      </c>
      <c r="F37" s="260">
        <v>-103.02261492000002</v>
      </c>
      <c r="G37" s="260">
        <v>-35.76813902773943</v>
      </c>
      <c r="H37" s="260">
        <v>239.29332806000002</v>
      </c>
      <c r="I37" s="261">
        <v>180.6567597377364</v>
      </c>
      <c r="J37" s="601"/>
    </row>
    <row r="38" spans="1:10" ht="12.75">
      <c r="A38" s="609" t="s">
        <v>554</v>
      </c>
      <c r="B38" s="260">
        <v>56.236630919999996</v>
      </c>
      <c r="C38" s="260">
        <v>126.19772043900001</v>
      </c>
      <c r="D38" s="260">
        <v>121.74590009999999</v>
      </c>
      <c r="E38" s="260">
        <v>90.17942966000001</v>
      </c>
      <c r="F38" s="260">
        <v>69.96108951900001</v>
      </c>
      <c r="G38" s="260">
        <v>124.40483786897528</v>
      </c>
      <c r="H38" s="260">
        <v>-31.566470439999975</v>
      </c>
      <c r="I38" s="261">
        <v>-25.92815890643695</v>
      </c>
      <c r="J38" s="601"/>
    </row>
    <row r="39" spans="1:9" s="601" customFormat="1" ht="12.75">
      <c r="A39" s="608" t="s">
        <v>555</v>
      </c>
      <c r="B39" s="262">
        <v>29832.1202605196</v>
      </c>
      <c r="C39" s="262">
        <v>36953.808246710025</v>
      </c>
      <c r="D39" s="262">
        <v>40499.24487677</v>
      </c>
      <c r="E39" s="262">
        <v>43037.74697025002</v>
      </c>
      <c r="F39" s="262">
        <v>7121.6879861904235</v>
      </c>
      <c r="G39" s="262">
        <v>23.872550539478084</v>
      </c>
      <c r="H39" s="262">
        <v>2538.5020934800195</v>
      </c>
      <c r="I39" s="263">
        <v>6.268023271061238</v>
      </c>
    </row>
    <row r="40" spans="1:10" ht="12.75">
      <c r="A40" s="609" t="s">
        <v>556</v>
      </c>
      <c r="B40" s="260">
        <v>2169.6615384</v>
      </c>
      <c r="C40" s="260">
        <v>2333.2222580099997</v>
      </c>
      <c r="D40" s="260">
        <v>2385.5424673799994</v>
      </c>
      <c r="E40" s="260">
        <v>2357.1111074699998</v>
      </c>
      <c r="F40" s="260">
        <v>163.56071960999952</v>
      </c>
      <c r="G40" s="260">
        <v>7.538536159451676</v>
      </c>
      <c r="H40" s="260">
        <v>-28.431359909999628</v>
      </c>
      <c r="I40" s="261">
        <v>-1.1918194833573976</v>
      </c>
      <c r="J40" s="601"/>
    </row>
    <row r="41" spans="1:10" ht="12.75">
      <c r="A41" s="609" t="s">
        <v>557</v>
      </c>
      <c r="B41" s="260">
        <v>20493.15509181979</v>
      </c>
      <c r="C41" s="260">
        <v>25088.634111380008</v>
      </c>
      <c r="D41" s="260">
        <v>27840.505172060002</v>
      </c>
      <c r="E41" s="260">
        <v>28462.162612480002</v>
      </c>
      <c r="F41" s="260">
        <v>4595.479019560218</v>
      </c>
      <c r="G41" s="260">
        <v>22.424458308006393</v>
      </c>
      <c r="H41" s="260">
        <v>621.6574404200001</v>
      </c>
      <c r="I41" s="261">
        <v>2.232924426399702</v>
      </c>
      <c r="J41" s="601"/>
    </row>
    <row r="42" spans="1:10" ht="12.75">
      <c r="A42" s="609" t="s">
        <v>558</v>
      </c>
      <c r="B42" s="260">
        <v>2008.577815459999</v>
      </c>
      <c r="C42" s="260">
        <v>2473.1042919599995</v>
      </c>
      <c r="D42" s="260">
        <v>2363.42399965</v>
      </c>
      <c r="E42" s="260">
        <v>3195.673608060012</v>
      </c>
      <c r="F42" s="260">
        <v>464.5264765000004</v>
      </c>
      <c r="G42" s="260">
        <v>23.127133682576087</v>
      </c>
      <c r="H42" s="260">
        <v>832.2496084100121</v>
      </c>
      <c r="I42" s="261">
        <v>35.2137241787026</v>
      </c>
      <c r="J42" s="601"/>
    </row>
    <row r="43" spans="1:10" ht="12.75">
      <c r="A43" s="609" t="s">
        <v>559</v>
      </c>
      <c r="B43" s="260">
        <v>2261.9029490800003</v>
      </c>
      <c r="C43" s="260">
        <v>3497.8228502999987</v>
      </c>
      <c r="D43" s="260">
        <v>3581.0110196199985</v>
      </c>
      <c r="E43" s="260">
        <v>3901.060017179999</v>
      </c>
      <c r="F43" s="260">
        <v>1235.9199012199983</v>
      </c>
      <c r="G43" s="260">
        <v>54.64071310940607</v>
      </c>
      <c r="H43" s="260">
        <v>320.0489975600003</v>
      </c>
      <c r="I43" s="261">
        <v>8.93739214446658</v>
      </c>
      <c r="J43" s="601"/>
    </row>
    <row r="44" spans="1:10" ht="12.75">
      <c r="A44" s="609" t="s">
        <v>560</v>
      </c>
      <c r="B44" s="260">
        <v>2898.8224067200003</v>
      </c>
      <c r="C44" s="260">
        <v>3561.02520354</v>
      </c>
      <c r="D44" s="260">
        <v>4328.76517678</v>
      </c>
      <c r="E44" s="260">
        <v>5121.73831899</v>
      </c>
      <c r="F44" s="260">
        <v>662.2027968199995</v>
      </c>
      <c r="G44" s="260">
        <v>22.84385532845656</v>
      </c>
      <c r="H44" s="260">
        <v>792.9731422100003</v>
      </c>
      <c r="I44" s="261">
        <v>18.318691585849944</v>
      </c>
      <c r="J44" s="601"/>
    </row>
    <row r="45" spans="1:9" s="601" customFormat="1" ht="12.75">
      <c r="A45" s="608" t="s">
        <v>561</v>
      </c>
      <c r="B45" s="258">
        <v>410.885689375</v>
      </c>
      <c r="C45" s="258">
        <v>476.6849218289995</v>
      </c>
      <c r="D45" s="258">
        <v>424.96186282739984</v>
      </c>
      <c r="E45" s="258">
        <v>538.330991190999</v>
      </c>
      <c r="F45" s="258">
        <v>65.79923245399948</v>
      </c>
      <c r="G45" s="258">
        <v>16.013999551575274</v>
      </c>
      <c r="H45" s="258">
        <v>113.3691283635992</v>
      </c>
      <c r="I45" s="259">
        <v>26.677482917954116</v>
      </c>
    </row>
    <row r="46" spans="1:9" s="601" customFormat="1" ht="12.75">
      <c r="A46" s="608" t="s">
        <v>562</v>
      </c>
      <c r="B46" s="258">
        <v>0</v>
      </c>
      <c r="C46" s="258">
        <v>0</v>
      </c>
      <c r="D46" s="258">
        <v>0</v>
      </c>
      <c r="E46" s="258">
        <v>0</v>
      </c>
      <c r="F46" s="258">
        <v>0</v>
      </c>
      <c r="G46" s="264"/>
      <c r="H46" s="264">
        <v>0</v>
      </c>
      <c r="I46" s="265"/>
    </row>
    <row r="47" spans="1:9" s="601" customFormat="1" ht="12.75">
      <c r="A47" s="608" t="s">
        <v>563</v>
      </c>
      <c r="B47" s="258">
        <v>97648.89767212688</v>
      </c>
      <c r="C47" s="258">
        <v>104330.66925855215</v>
      </c>
      <c r="D47" s="258">
        <v>113924.7790809148</v>
      </c>
      <c r="E47" s="258">
        <v>122392.33024870552</v>
      </c>
      <c r="F47" s="258">
        <v>6681.771586425268</v>
      </c>
      <c r="G47" s="258">
        <v>6.842649272765448</v>
      </c>
      <c r="H47" s="258">
        <v>8467.55116779072</v>
      </c>
      <c r="I47" s="259">
        <v>7.432580722212033</v>
      </c>
    </row>
    <row r="48" spans="1:10" ht="13.5" thickBot="1">
      <c r="A48" s="614" t="s">
        <v>564</v>
      </c>
      <c r="B48" s="266">
        <v>1133348.0354226248</v>
      </c>
      <c r="C48" s="266">
        <v>1264888.2211029453</v>
      </c>
      <c r="D48" s="266">
        <v>1362086.7880090137</v>
      </c>
      <c r="E48" s="266">
        <v>1440370.8183275894</v>
      </c>
      <c r="F48" s="266">
        <v>131540.1856803206</v>
      </c>
      <c r="G48" s="266">
        <v>11.606336409386314</v>
      </c>
      <c r="H48" s="266">
        <v>78284.03031857543</v>
      </c>
      <c r="I48" s="267">
        <v>5.747359933870629</v>
      </c>
      <c r="J48" s="601"/>
    </row>
    <row r="49" spans="1:8" ht="13.5" thickTop="1">
      <c r="A49" s="612" t="s">
        <v>412</v>
      </c>
      <c r="B49" s="342"/>
      <c r="C49" s="342"/>
      <c r="D49" s="342"/>
      <c r="E49" s="342"/>
      <c r="F49" s="342"/>
      <c r="H49" s="342"/>
    </row>
    <row r="54" spans="2:5" ht="12.75">
      <c r="B54" s="615"/>
      <c r="C54" s="615"/>
      <c r="D54" s="615"/>
      <c r="E54" s="615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3.140625" style="584" bestFit="1" customWidth="1"/>
    <col min="2" max="2" width="7.421875" style="584" bestFit="1" customWidth="1"/>
    <col min="3" max="3" width="7.421875" style="616" bestFit="1" customWidth="1"/>
    <col min="4" max="5" width="7.421875" style="584" bestFit="1" customWidth="1"/>
    <col min="6" max="9" width="7.140625" style="584" bestFit="1" customWidth="1"/>
    <col min="10" max="16384" width="9.140625" style="584" customWidth="1"/>
  </cols>
  <sheetData>
    <row r="1" spans="1:9" ht="12.75">
      <c r="A1" s="1893" t="s">
        <v>582</v>
      </c>
      <c r="B1" s="1893"/>
      <c r="C1" s="1893"/>
      <c r="D1" s="1893"/>
      <c r="E1" s="1893"/>
      <c r="F1" s="1893"/>
      <c r="G1" s="1893"/>
      <c r="H1" s="1893"/>
      <c r="I1" s="1893"/>
    </row>
    <row r="2" spans="1:10" ht="15.75" customHeight="1">
      <c r="A2" s="1894" t="s">
        <v>565</v>
      </c>
      <c r="B2" s="1894"/>
      <c r="C2" s="1894"/>
      <c r="D2" s="1894"/>
      <c r="E2" s="1894"/>
      <c r="F2" s="1894"/>
      <c r="G2" s="1894"/>
      <c r="H2" s="1894"/>
      <c r="I2" s="1894"/>
      <c r="J2" s="593"/>
    </row>
    <row r="3" spans="8:9" ht="13.5" thickBot="1">
      <c r="H3" s="1882" t="s">
        <v>74</v>
      </c>
      <c r="I3" s="1882"/>
    </row>
    <row r="4" spans="1:9" s="618" customFormat="1" ht="13.5" customHeight="1" thickTop="1">
      <c r="A4" s="617"/>
      <c r="B4" s="569">
        <f>'Deposits (2)'!B4</f>
        <v>2014</v>
      </c>
      <c r="C4" s="570">
        <f>'Deposits (2)'!C4</f>
        <v>2015</v>
      </c>
      <c r="D4" s="571">
        <f>'Deposits (2)'!D4</f>
        <v>2015</v>
      </c>
      <c r="E4" s="571">
        <f>'Deposits (2)'!E4</f>
        <v>2016</v>
      </c>
      <c r="F4" s="1884" t="str">
        <f>'Secu Credit (2)'!F4</f>
        <v>Changes during six months </v>
      </c>
      <c r="G4" s="1885"/>
      <c r="H4" s="1885"/>
      <c r="I4" s="1886"/>
    </row>
    <row r="5" spans="1:9" s="618" customFormat="1" ht="14.25" customHeight="1">
      <c r="A5" s="575" t="s">
        <v>314</v>
      </c>
      <c r="B5" s="573" t="str">
        <f>'Deposits (2)'!B5</f>
        <v>Jul </v>
      </c>
      <c r="C5" s="573" t="str">
        <f>'Deposits (2)'!C5</f>
        <v>Jan</v>
      </c>
      <c r="D5" s="574" t="str">
        <f>'Deposits (2)'!D5</f>
        <v>Jul (p)</v>
      </c>
      <c r="E5" s="574" t="str">
        <f>'Deposits (2)'!E5</f>
        <v>Jan(e)</v>
      </c>
      <c r="F5" s="1887" t="str">
        <f>'Secu Credit (2)'!F5:G5</f>
        <v>2014/15</v>
      </c>
      <c r="G5" s="1888"/>
      <c r="H5" s="1887" t="str">
        <f>'Secu Credit (2)'!H5:I5</f>
        <v>2015/16</v>
      </c>
      <c r="I5" s="1889"/>
    </row>
    <row r="6" spans="1:9" s="618" customFormat="1" ht="12.75">
      <c r="A6" s="619"/>
      <c r="B6" s="620"/>
      <c r="C6" s="621"/>
      <c r="D6" s="620"/>
      <c r="E6" s="620"/>
      <c r="F6" s="622" t="s">
        <v>98</v>
      </c>
      <c r="G6" s="622" t="s">
        <v>280</v>
      </c>
      <c r="H6" s="622" t="s">
        <v>98</v>
      </c>
      <c r="I6" s="623" t="s">
        <v>280</v>
      </c>
    </row>
    <row r="7" spans="1:9" s="618" customFormat="1" ht="12.75">
      <c r="A7" s="624" t="s">
        <v>566</v>
      </c>
      <c r="B7" s="268">
        <v>10398.222919500002</v>
      </c>
      <c r="C7" s="268">
        <v>10507.97368641</v>
      </c>
      <c r="D7" s="268">
        <v>11521.307362674499</v>
      </c>
      <c r="E7" s="268">
        <v>9203.49705215</v>
      </c>
      <c r="F7" s="268">
        <v>109.75076690999776</v>
      </c>
      <c r="G7" s="268">
        <v>1.055476188187694</v>
      </c>
      <c r="H7" s="268">
        <v>-2317.810310524499</v>
      </c>
      <c r="I7" s="269">
        <v>-20.11759809510415</v>
      </c>
    </row>
    <row r="8" spans="1:9" s="618" customFormat="1" ht="12.75">
      <c r="A8" s="610" t="s">
        <v>567</v>
      </c>
      <c r="B8" s="270">
        <v>10047.264570730002</v>
      </c>
      <c r="C8" s="270">
        <v>10163.22010672</v>
      </c>
      <c r="D8" s="270">
        <v>11272.152784284499</v>
      </c>
      <c r="E8" s="270">
        <v>8954.77705215</v>
      </c>
      <c r="F8" s="270">
        <v>115.95553598999868</v>
      </c>
      <c r="G8" s="270">
        <v>1.1541005531774677</v>
      </c>
      <c r="H8" s="270">
        <v>-2317.3757321344983</v>
      </c>
      <c r="I8" s="271">
        <v>-20.558413077627513</v>
      </c>
    </row>
    <row r="9" spans="1:12" ht="12.75">
      <c r="A9" s="610" t="s">
        <v>568</v>
      </c>
      <c r="B9" s="270">
        <v>530.91652659</v>
      </c>
      <c r="C9" s="270">
        <v>703.45718598</v>
      </c>
      <c r="D9" s="270">
        <v>439.98387076</v>
      </c>
      <c r="E9" s="270">
        <v>278.59188173</v>
      </c>
      <c r="F9" s="270">
        <v>172.54065938999997</v>
      </c>
      <c r="G9" s="270">
        <v>32.498641641126454</v>
      </c>
      <c r="H9" s="270">
        <v>-161.39198903</v>
      </c>
      <c r="I9" s="271">
        <v>-36.681342148115974</v>
      </c>
      <c r="K9" s="618"/>
      <c r="L9" s="618"/>
    </row>
    <row r="10" spans="1:12" ht="12.75">
      <c r="A10" s="610" t="s">
        <v>569</v>
      </c>
      <c r="B10" s="270">
        <v>6977.46813351</v>
      </c>
      <c r="C10" s="270">
        <v>7154.60606638</v>
      </c>
      <c r="D10" s="270">
        <v>7211.27353776</v>
      </c>
      <c r="E10" s="270">
        <v>5473.985597000001</v>
      </c>
      <c r="F10" s="270">
        <v>177.13793286999953</v>
      </c>
      <c r="G10" s="270">
        <v>2.5387136061471436</v>
      </c>
      <c r="H10" s="270">
        <v>-1737.2879407599994</v>
      </c>
      <c r="I10" s="271">
        <v>-24.091277798063444</v>
      </c>
      <c r="K10" s="618"/>
      <c r="L10" s="618"/>
    </row>
    <row r="11" spans="1:12" ht="12.75">
      <c r="A11" s="610" t="s">
        <v>570</v>
      </c>
      <c r="B11" s="270">
        <v>848.7388204099999</v>
      </c>
      <c r="C11" s="270">
        <v>794.2252841999999</v>
      </c>
      <c r="D11" s="270">
        <v>1232.8289471245</v>
      </c>
      <c r="E11" s="270">
        <v>1751.5172250300002</v>
      </c>
      <c r="F11" s="270">
        <v>-54.513536209999984</v>
      </c>
      <c r="G11" s="270">
        <v>-6.422887100140671</v>
      </c>
      <c r="H11" s="270">
        <v>518.6882779055002</v>
      </c>
      <c r="I11" s="271">
        <v>42.0730125712338</v>
      </c>
      <c r="K11" s="618"/>
      <c r="L11" s="618"/>
    </row>
    <row r="12" spans="1:12" ht="12.75">
      <c r="A12" s="610" t="s">
        <v>571</v>
      </c>
      <c r="B12" s="270">
        <v>1690.14109022</v>
      </c>
      <c r="C12" s="270">
        <v>1510.9315701600003</v>
      </c>
      <c r="D12" s="270">
        <v>2388.0664286399997</v>
      </c>
      <c r="E12" s="270">
        <v>1450.68234839</v>
      </c>
      <c r="F12" s="270">
        <v>-179.2095200599997</v>
      </c>
      <c r="G12" s="270">
        <v>-10.603228398918613</v>
      </c>
      <c r="H12" s="270">
        <v>-937.3840802499997</v>
      </c>
      <c r="I12" s="271">
        <v>-39.2528477854713</v>
      </c>
      <c r="K12" s="618"/>
      <c r="L12" s="618"/>
    </row>
    <row r="13" spans="1:12" ht="12.75">
      <c r="A13" s="610" t="s">
        <v>572</v>
      </c>
      <c r="B13" s="270">
        <v>0</v>
      </c>
      <c r="C13" s="270">
        <v>0</v>
      </c>
      <c r="D13" s="270">
        <v>0</v>
      </c>
      <c r="E13" s="270">
        <v>0</v>
      </c>
      <c r="F13" s="270">
        <v>0</v>
      </c>
      <c r="G13" s="270"/>
      <c r="H13" s="270">
        <v>0</v>
      </c>
      <c r="I13" s="271"/>
      <c r="K13" s="618"/>
      <c r="L13" s="618"/>
    </row>
    <row r="14" spans="1:12" ht="12.75">
      <c r="A14" s="610" t="s">
        <v>573</v>
      </c>
      <c r="B14" s="270">
        <v>1690.14109022</v>
      </c>
      <c r="C14" s="270">
        <v>1510.9315701600003</v>
      </c>
      <c r="D14" s="270">
        <v>2388.0664286399997</v>
      </c>
      <c r="E14" s="270">
        <v>1450.68234839</v>
      </c>
      <c r="F14" s="270">
        <v>-179.2095200599997</v>
      </c>
      <c r="G14" s="270">
        <v>-10.603228398918613</v>
      </c>
      <c r="H14" s="270">
        <v>-937.3840802499997</v>
      </c>
      <c r="I14" s="271">
        <v>-39.2528477854713</v>
      </c>
      <c r="K14" s="618"/>
      <c r="L14" s="618"/>
    </row>
    <row r="15" spans="1:9" s="618" customFormat="1" ht="12.75">
      <c r="A15" s="610" t="s">
        <v>574</v>
      </c>
      <c r="B15" s="270">
        <v>350.95834877000004</v>
      </c>
      <c r="C15" s="270">
        <v>344.7535796900001</v>
      </c>
      <c r="D15" s="270">
        <v>249.15457839000004</v>
      </c>
      <c r="E15" s="270">
        <v>248.72000000000003</v>
      </c>
      <c r="F15" s="270">
        <v>-6.204769079999949</v>
      </c>
      <c r="G15" s="270">
        <v>-1.7679502715196078</v>
      </c>
      <c r="H15" s="270">
        <v>-0.43457839000001286</v>
      </c>
      <c r="I15" s="271">
        <v>-0.17442119378587945</v>
      </c>
    </row>
    <row r="16" spans="1:12" ht="12.75">
      <c r="A16" s="624" t="s">
        <v>575</v>
      </c>
      <c r="B16" s="268">
        <v>998.8926769799999</v>
      </c>
      <c r="C16" s="268">
        <v>678.9058954200001</v>
      </c>
      <c r="D16" s="268">
        <v>1079.82878677</v>
      </c>
      <c r="E16" s="268">
        <v>1007.1674763800002</v>
      </c>
      <c r="F16" s="268">
        <v>-319.9867815599998</v>
      </c>
      <c r="G16" s="268">
        <v>-32.034150308062245</v>
      </c>
      <c r="H16" s="268">
        <v>-72.66131038999993</v>
      </c>
      <c r="I16" s="269">
        <v>-6.728965858314032</v>
      </c>
      <c r="K16" s="618"/>
      <c r="L16" s="618"/>
    </row>
    <row r="17" spans="1:12" ht="12.75">
      <c r="A17" s="610" t="s">
        <v>567</v>
      </c>
      <c r="B17" s="270">
        <v>996.6286769799999</v>
      </c>
      <c r="C17" s="270">
        <v>678.5993535100001</v>
      </c>
      <c r="D17" s="270">
        <v>1078.2287867700002</v>
      </c>
      <c r="E17" s="270">
        <v>1006.1974763800001</v>
      </c>
      <c r="F17" s="270">
        <v>-318.0293234699998</v>
      </c>
      <c r="G17" s="270">
        <v>-31.91051299403679</v>
      </c>
      <c r="H17" s="270">
        <v>-72.03131039000004</v>
      </c>
      <c r="I17" s="271">
        <v>-6.680521914628239</v>
      </c>
      <c r="K17" s="618"/>
      <c r="L17" s="618"/>
    </row>
    <row r="18" spans="1:12" ht="12.75">
      <c r="A18" s="610" t="s">
        <v>574</v>
      </c>
      <c r="B18" s="270">
        <v>2.264</v>
      </c>
      <c r="C18" s="270">
        <v>0.30654191</v>
      </c>
      <c r="D18" s="270">
        <v>1.6</v>
      </c>
      <c r="E18" s="270">
        <v>0.97</v>
      </c>
      <c r="F18" s="270">
        <v>-1.9574580899999998</v>
      </c>
      <c r="G18" s="270">
        <v>-86.46016298586574</v>
      </c>
      <c r="H18" s="270">
        <v>-0.6300000000000001</v>
      </c>
      <c r="I18" s="271">
        <v>-39.37500000000001</v>
      </c>
      <c r="K18" s="618"/>
      <c r="L18" s="618"/>
    </row>
    <row r="19" spans="1:12" ht="12.75">
      <c r="A19" s="624" t="s">
        <v>576</v>
      </c>
      <c r="B19" s="268">
        <v>11397.115596480002</v>
      </c>
      <c r="C19" s="268">
        <v>11186.87958183</v>
      </c>
      <c r="D19" s="268">
        <v>12601.1361494445</v>
      </c>
      <c r="E19" s="268">
        <v>10210.66452853</v>
      </c>
      <c r="F19" s="268">
        <v>-210.23601465000138</v>
      </c>
      <c r="G19" s="268">
        <v>-1.8446422945375123</v>
      </c>
      <c r="H19" s="268">
        <v>-2390.471620914499</v>
      </c>
      <c r="I19" s="269">
        <v>-18.970286429449292</v>
      </c>
      <c r="K19" s="618"/>
      <c r="L19" s="618"/>
    </row>
    <row r="20" spans="1:12" ht="12.75">
      <c r="A20" s="610" t="s">
        <v>567</v>
      </c>
      <c r="B20" s="270">
        <v>11043.893247710002</v>
      </c>
      <c r="C20" s="270">
        <v>10841.819460230001</v>
      </c>
      <c r="D20" s="270">
        <v>12350.381571054499</v>
      </c>
      <c r="E20" s="270">
        <v>9960.974528530001</v>
      </c>
      <c r="F20" s="270">
        <v>-202.07378748000156</v>
      </c>
      <c r="G20" s="270">
        <v>-1.8297332557239487</v>
      </c>
      <c r="H20" s="270">
        <v>-2389.4070425244972</v>
      </c>
      <c r="I20" s="271">
        <v>-19.346827697409232</v>
      </c>
      <c r="K20" s="618"/>
      <c r="L20" s="618"/>
    </row>
    <row r="21" spans="1:10" s="618" customFormat="1" ht="13.5" thickBot="1">
      <c r="A21" s="625" t="s">
        <v>574</v>
      </c>
      <c r="B21" s="272">
        <v>353.22234877000005</v>
      </c>
      <c r="C21" s="272">
        <v>345.0601216000001</v>
      </c>
      <c r="D21" s="272">
        <v>250.75457839000003</v>
      </c>
      <c r="E21" s="272">
        <v>249.69000000000003</v>
      </c>
      <c r="F21" s="272">
        <v>-8.162227169999937</v>
      </c>
      <c r="G21" s="272">
        <v>-2.3107901293399626</v>
      </c>
      <c r="H21" s="272">
        <v>-1.0645783900000083</v>
      </c>
      <c r="I21" s="273">
        <v>-0.4245499311858081</v>
      </c>
      <c r="J21" s="584"/>
    </row>
    <row r="22" spans="1:11" ht="13.5" thickTop="1">
      <c r="A22" s="612" t="s">
        <v>412</v>
      </c>
      <c r="D22" s="616"/>
      <c r="K22" s="618"/>
    </row>
    <row r="23" spans="3:5" ht="12.75">
      <c r="C23" s="584"/>
      <c r="D23" s="616"/>
      <c r="E23" s="616"/>
    </row>
    <row r="24" ht="12.75">
      <c r="C24" s="584"/>
    </row>
    <row r="25" ht="12.75">
      <c r="C25" s="584"/>
    </row>
    <row r="26" ht="12.75">
      <c r="C26" s="584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pane xSplit="2" ySplit="6" topLeftCell="C28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M15" sqref="M15"/>
    </sheetView>
  </sheetViews>
  <sheetFormatPr defaultColWidth="9.140625" defaultRowHeight="15"/>
  <cols>
    <col min="1" max="1" width="9.140625" style="1247" customWidth="1"/>
    <col min="2" max="2" width="10.00390625" style="1247" customWidth="1"/>
    <col min="3" max="3" width="10.00390625" style="1247" bestFit="1" customWidth="1"/>
    <col min="4" max="4" width="9.7109375" style="1247" customWidth="1"/>
    <col min="5" max="8" width="10.28125" style="1247" customWidth="1"/>
    <col min="9" max="9" width="10.7109375" style="1247" customWidth="1"/>
    <col min="10" max="10" width="10.57421875" style="1247" customWidth="1"/>
    <col min="11" max="11" width="11.28125" style="1247" customWidth="1"/>
    <col min="12" max="12" width="9.8515625" style="1247" customWidth="1"/>
    <col min="13" max="16384" width="9.140625" style="1247" customWidth="1"/>
  </cols>
  <sheetData>
    <row r="1" spans="2:12" ht="12.75">
      <c r="B1" s="1859" t="s">
        <v>583</v>
      </c>
      <c r="C1" s="1859"/>
      <c r="D1" s="1859"/>
      <c r="E1" s="1859"/>
      <c r="F1" s="1859"/>
      <c r="G1" s="1859"/>
      <c r="H1" s="1859"/>
      <c r="I1" s="1859"/>
      <c r="J1" s="1859"/>
      <c r="K1" s="1859"/>
      <c r="L1" s="1859"/>
    </row>
    <row r="2" spans="2:12" ht="15.75" customHeight="1">
      <c r="B2" s="1860" t="s">
        <v>40</v>
      </c>
      <c r="C2" s="1860"/>
      <c r="D2" s="1860"/>
      <c r="E2" s="1860"/>
      <c r="F2" s="1860"/>
      <c r="G2" s="1860"/>
      <c r="H2" s="1860"/>
      <c r="I2" s="1860"/>
      <c r="J2" s="1860"/>
      <c r="K2" s="1860"/>
      <c r="L2" s="1860"/>
    </row>
    <row r="3" spans="2:11" ht="13.5" thickBot="1">
      <c r="B3" s="274"/>
      <c r="K3" s="1248" t="s">
        <v>74</v>
      </c>
    </row>
    <row r="4" spans="2:12" ht="18.75" customHeight="1" thickTop="1">
      <c r="B4" s="1249"/>
      <c r="C4" s="1895" t="s">
        <v>1149</v>
      </c>
      <c r="D4" s="1895"/>
      <c r="E4" s="1895"/>
      <c r="F4" s="1895"/>
      <c r="G4" s="1895"/>
      <c r="H4" s="1895"/>
      <c r="I4" s="1896" t="s">
        <v>1150</v>
      </c>
      <c r="J4" s="1897"/>
      <c r="K4" s="1898"/>
      <c r="L4" s="1250"/>
    </row>
    <row r="5" spans="2:12" ht="17.25" customHeight="1">
      <c r="B5" s="1899" t="s">
        <v>1049</v>
      </c>
      <c r="C5" s="1901" t="s">
        <v>54</v>
      </c>
      <c r="D5" s="1902"/>
      <c r="E5" s="1901" t="s">
        <v>55</v>
      </c>
      <c r="F5" s="1903"/>
      <c r="G5" s="1904" t="s">
        <v>56</v>
      </c>
      <c r="H5" s="1905"/>
      <c r="I5" s="1251" t="s">
        <v>54</v>
      </c>
      <c r="J5" s="1252" t="s">
        <v>55</v>
      </c>
      <c r="K5" s="1253" t="s">
        <v>56</v>
      </c>
      <c r="L5" s="1250"/>
    </row>
    <row r="6" spans="2:12" ht="25.5">
      <c r="B6" s="1900"/>
      <c r="C6" s="1254" t="s">
        <v>98</v>
      </c>
      <c r="D6" s="1255" t="s">
        <v>1151</v>
      </c>
      <c r="E6" s="1246" t="s">
        <v>98</v>
      </c>
      <c r="F6" s="1256" t="s">
        <v>1151</v>
      </c>
      <c r="G6" s="1257" t="s">
        <v>98</v>
      </c>
      <c r="H6" s="1256" t="s">
        <v>1151</v>
      </c>
      <c r="I6" s="1258" t="s">
        <v>98</v>
      </c>
      <c r="J6" s="1246" t="s">
        <v>98</v>
      </c>
      <c r="K6" s="1602" t="s">
        <v>98</v>
      </c>
      <c r="L6" s="1259"/>
    </row>
    <row r="7" spans="2:12" ht="15.75" customHeight="1">
      <c r="B7" s="1260" t="s">
        <v>193</v>
      </c>
      <c r="C7" s="1261">
        <v>0</v>
      </c>
      <c r="D7" s="1262">
        <v>0</v>
      </c>
      <c r="E7" s="1263">
        <v>0</v>
      </c>
      <c r="F7" s="1264">
        <v>0</v>
      </c>
      <c r="G7" s="1265">
        <v>5900</v>
      </c>
      <c r="H7" s="1264">
        <v>1.06</v>
      </c>
      <c r="I7" s="1266">
        <v>0</v>
      </c>
      <c r="J7" s="1267">
        <v>0</v>
      </c>
      <c r="K7" s="1268">
        <v>0</v>
      </c>
      <c r="L7" s="1269"/>
    </row>
    <row r="8" spans="2:12" ht="15.75" customHeight="1">
      <c r="B8" s="1260" t="s">
        <v>194</v>
      </c>
      <c r="C8" s="1261">
        <v>0</v>
      </c>
      <c r="D8" s="1262">
        <v>0</v>
      </c>
      <c r="E8" s="1263">
        <v>0</v>
      </c>
      <c r="F8" s="1264">
        <v>0</v>
      </c>
      <c r="G8" s="1261">
        <v>3200</v>
      </c>
      <c r="H8" s="1264">
        <v>2.88</v>
      </c>
      <c r="I8" s="1266">
        <v>0</v>
      </c>
      <c r="J8" s="1267">
        <v>0</v>
      </c>
      <c r="K8" s="1268">
        <v>0</v>
      </c>
      <c r="L8" s="1269"/>
    </row>
    <row r="9" spans="2:12" ht="15.75" customHeight="1">
      <c r="B9" s="1260" t="s">
        <v>195</v>
      </c>
      <c r="C9" s="1261">
        <v>8500</v>
      </c>
      <c r="D9" s="1262">
        <v>0.05</v>
      </c>
      <c r="E9" s="1263">
        <v>0</v>
      </c>
      <c r="F9" s="1264">
        <v>0</v>
      </c>
      <c r="G9" s="1264">
        <v>0</v>
      </c>
      <c r="H9" s="1270">
        <v>0</v>
      </c>
      <c r="I9" s="1266">
        <v>0</v>
      </c>
      <c r="J9" s="1267">
        <v>0</v>
      </c>
      <c r="K9" s="1268">
        <v>0</v>
      </c>
      <c r="L9" s="1269"/>
    </row>
    <row r="10" spans="2:12" ht="15.75" customHeight="1">
      <c r="B10" s="1260" t="s">
        <v>196</v>
      </c>
      <c r="C10" s="1261">
        <v>0</v>
      </c>
      <c r="D10" s="1262">
        <v>0</v>
      </c>
      <c r="E10" s="1262">
        <v>0</v>
      </c>
      <c r="F10" s="1264">
        <v>0</v>
      </c>
      <c r="G10" s="1264">
        <v>0</v>
      </c>
      <c r="H10" s="1270">
        <v>0</v>
      </c>
      <c r="I10" s="1266">
        <v>0</v>
      </c>
      <c r="J10" s="1267">
        <v>0</v>
      </c>
      <c r="K10" s="1268">
        <v>0</v>
      </c>
      <c r="L10" s="1269"/>
    </row>
    <row r="11" spans="2:12" ht="15.75" customHeight="1">
      <c r="B11" s="1260" t="s">
        <v>197</v>
      </c>
      <c r="C11" s="1271">
        <v>0</v>
      </c>
      <c r="D11" s="1262">
        <v>0</v>
      </c>
      <c r="E11" s="1264">
        <v>0</v>
      </c>
      <c r="F11" s="1264">
        <v>0</v>
      </c>
      <c r="G11" s="1264">
        <v>0</v>
      </c>
      <c r="H11" s="1270">
        <v>0</v>
      </c>
      <c r="I11" s="1272">
        <v>0</v>
      </c>
      <c r="J11" s="1267">
        <v>0</v>
      </c>
      <c r="K11" s="1268">
        <v>0</v>
      </c>
      <c r="L11" s="1269"/>
    </row>
    <row r="12" spans="2:12" ht="15.75" customHeight="1">
      <c r="B12" s="1260" t="s">
        <v>198</v>
      </c>
      <c r="C12" s="1271">
        <v>0</v>
      </c>
      <c r="D12" s="1262">
        <v>0</v>
      </c>
      <c r="E12" s="1264">
        <v>0</v>
      </c>
      <c r="F12" s="1264">
        <v>0</v>
      </c>
      <c r="G12" s="1264">
        <v>0</v>
      </c>
      <c r="H12" s="1270">
        <v>0</v>
      </c>
      <c r="I12" s="1266">
        <v>0</v>
      </c>
      <c r="J12" s="1273">
        <v>0</v>
      </c>
      <c r="K12" s="1268">
        <v>0</v>
      </c>
      <c r="L12" s="1269"/>
    </row>
    <row r="13" spans="2:12" ht="15.75" customHeight="1">
      <c r="B13" s="1260" t="s">
        <v>199</v>
      </c>
      <c r="C13" s="1271">
        <v>0</v>
      </c>
      <c r="D13" s="1262">
        <v>0</v>
      </c>
      <c r="E13" s="1264">
        <v>0</v>
      </c>
      <c r="F13" s="1264">
        <v>0</v>
      </c>
      <c r="G13" s="1261"/>
      <c r="H13" s="1264"/>
      <c r="I13" s="1266">
        <v>0</v>
      </c>
      <c r="J13" s="1273">
        <v>210</v>
      </c>
      <c r="K13" s="1274"/>
      <c r="L13" s="1269"/>
    </row>
    <row r="14" spans="2:12" ht="15.75" customHeight="1">
      <c r="B14" s="1260" t="s">
        <v>200</v>
      </c>
      <c r="C14" s="1271">
        <v>0</v>
      </c>
      <c r="D14" s="1262">
        <v>0</v>
      </c>
      <c r="E14" s="1264">
        <v>0</v>
      </c>
      <c r="F14" s="1264">
        <v>0</v>
      </c>
      <c r="G14" s="1261"/>
      <c r="H14" s="1264"/>
      <c r="I14" s="1266">
        <v>0</v>
      </c>
      <c r="J14" s="1273">
        <v>1510</v>
      </c>
      <c r="K14" s="1275"/>
      <c r="L14" s="1269"/>
    </row>
    <row r="15" spans="2:12" ht="15.75" customHeight="1">
      <c r="B15" s="1260" t="s">
        <v>201</v>
      </c>
      <c r="C15" s="1271">
        <v>0</v>
      </c>
      <c r="D15" s="1262">
        <v>0</v>
      </c>
      <c r="E15" s="1264">
        <v>0</v>
      </c>
      <c r="F15" s="1264">
        <v>0</v>
      </c>
      <c r="G15" s="1261"/>
      <c r="H15" s="1264"/>
      <c r="I15" s="1266">
        <v>0</v>
      </c>
      <c r="J15" s="1273">
        <v>4900</v>
      </c>
      <c r="K15" s="1275"/>
      <c r="L15" s="1269"/>
    </row>
    <row r="16" spans="2:12" ht="15.75" customHeight="1">
      <c r="B16" s="1260" t="s">
        <v>202</v>
      </c>
      <c r="C16" s="1261">
        <v>0</v>
      </c>
      <c r="D16" s="1262">
        <v>0</v>
      </c>
      <c r="E16" s="1263">
        <v>6000</v>
      </c>
      <c r="F16" s="1264">
        <v>0.7854</v>
      </c>
      <c r="G16" s="1261"/>
      <c r="H16" s="1276"/>
      <c r="I16" s="1266">
        <v>0</v>
      </c>
      <c r="J16" s="1273">
        <v>1250</v>
      </c>
      <c r="K16" s="1275"/>
      <c r="L16" s="1269"/>
    </row>
    <row r="17" spans="2:12" ht="15.75" customHeight="1">
      <c r="B17" s="1260" t="s">
        <v>203</v>
      </c>
      <c r="C17" s="1261">
        <v>0</v>
      </c>
      <c r="D17" s="1262">
        <v>0</v>
      </c>
      <c r="E17" s="1263">
        <v>0</v>
      </c>
      <c r="F17" s="1264">
        <v>0</v>
      </c>
      <c r="G17" s="1261"/>
      <c r="H17" s="1264"/>
      <c r="I17" s="1266">
        <v>0</v>
      </c>
      <c r="J17" s="1273">
        <v>2340</v>
      </c>
      <c r="K17" s="1275"/>
      <c r="L17" s="1269"/>
    </row>
    <row r="18" spans="2:12" ht="15.75" customHeight="1">
      <c r="B18" s="1277" t="s">
        <v>204</v>
      </c>
      <c r="C18" s="1261">
        <v>0</v>
      </c>
      <c r="D18" s="1262">
        <v>0</v>
      </c>
      <c r="E18" s="1278">
        <v>0</v>
      </c>
      <c r="F18" s="1279">
        <v>0</v>
      </c>
      <c r="G18" s="1261"/>
      <c r="H18" s="1264"/>
      <c r="I18" s="1280">
        <v>0</v>
      </c>
      <c r="J18" s="1281">
        <v>100</v>
      </c>
      <c r="K18" s="1275"/>
      <c r="L18" s="1269"/>
    </row>
    <row r="19" spans="2:12" ht="15.75" customHeight="1" thickBot="1">
      <c r="B19" s="1282" t="s">
        <v>405</v>
      </c>
      <c r="C19" s="1283">
        <v>8500</v>
      </c>
      <c r="D19" s="1284">
        <v>0.05</v>
      </c>
      <c r="E19" s="1285">
        <v>6000</v>
      </c>
      <c r="F19" s="1286">
        <v>0.7854</v>
      </c>
      <c r="G19" s="1283">
        <f>SUM(G7:G18)</f>
        <v>9100</v>
      </c>
      <c r="H19" s="1287"/>
      <c r="I19" s="1288">
        <v>0</v>
      </c>
      <c r="J19" s="1289">
        <f>SUM(J7:J18)</f>
        <v>10310</v>
      </c>
      <c r="K19" s="1290">
        <f>SUM(K7:K18)</f>
        <v>0</v>
      </c>
      <c r="L19" s="1291"/>
    </row>
    <row r="20" spans="2:12" ht="21" customHeight="1" thickTop="1">
      <c r="B20" s="1292"/>
      <c r="C20" s="1906" t="s">
        <v>1152</v>
      </c>
      <c r="D20" s="1907"/>
      <c r="E20" s="1907"/>
      <c r="F20" s="1907"/>
      <c r="G20" s="1907"/>
      <c r="H20" s="1907"/>
      <c r="I20" s="1908" t="s">
        <v>1153</v>
      </c>
      <c r="J20" s="1909"/>
      <c r="K20" s="1909"/>
      <c r="L20" s="1910"/>
    </row>
    <row r="21" spans="2:12" ht="15.75" customHeight="1">
      <c r="B21" s="1899" t="s">
        <v>1049</v>
      </c>
      <c r="C21" s="1911" t="s">
        <v>54</v>
      </c>
      <c r="D21" s="1911"/>
      <c r="E21" s="1911" t="s">
        <v>55</v>
      </c>
      <c r="F21" s="1911"/>
      <c r="G21" s="1912" t="s">
        <v>56</v>
      </c>
      <c r="H21" s="1780"/>
      <c r="I21" s="1913" t="s">
        <v>55</v>
      </c>
      <c r="J21" s="1914"/>
      <c r="K21" s="1915" t="s">
        <v>56</v>
      </c>
      <c r="L21" s="1916"/>
    </row>
    <row r="22" spans="2:12" ht="28.5" customHeight="1">
      <c r="B22" s="1900"/>
      <c r="C22" s="1254" t="s">
        <v>98</v>
      </c>
      <c r="D22" s="1257" t="s">
        <v>1151</v>
      </c>
      <c r="E22" s="1254" t="s">
        <v>98</v>
      </c>
      <c r="F22" s="1257" t="s">
        <v>1151</v>
      </c>
      <c r="G22" s="1257" t="s">
        <v>98</v>
      </c>
      <c r="H22" s="1256" t="s">
        <v>1151</v>
      </c>
      <c r="I22" s="1293" t="s">
        <v>98</v>
      </c>
      <c r="J22" s="1573" t="s">
        <v>1154</v>
      </c>
      <c r="K22" s="1294" t="s">
        <v>98</v>
      </c>
      <c r="L22" s="1574" t="s">
        <v>1154</v>
      </c>
    </row>
    <row r="23" spans="2:12" ht="12.75">
      <c r="B23" s="1260" t="s">
        <v>193</v>
      </c>
      <c r="C23" s="1295">
        <v>0</v>
      </c>
      <c r="D23" s="1296">
        <v>0</v>
      </c>
      <c r="E23" s="1297">
        <v>99500</v>
      </c>
      <c r="F23" s="1298">
        <v>0.0009</v>
      </c>
      <c r="G23" s="1299">
        <v>13000</v>
      </c>
      <c r="H23" s="1300">
        <v>0.72</v>
      </c>
      <c r="I23" s="1301" t="s">
        <v>142</v>
      </c>
      <c r="J23" s="1597" t="s">
        <v>142</v>
      </c>
      <c r="K23" s="1302">
        <v>57250</v>
      </c>
      <c r="L23" s="1590">
        <v>1.39</v>
      </c>
    </row>
    <row r="24" spans="2:12" ht="12.75">
      <c r="B24" s="1260" t="s">
        <v>194</v>
      </c>
      <c r="C24" s="1303">
        <v>15000</v>
      </c>
      <c r="D24" s="1296">
        <v>0.07</v>
      </c>
      <c r="E24" s="1297">
        <v>68500</v>
      </c>
      <c r="F24" s="1298">
        <v>0.0513</v>
      </c>
      <c r="G24" s="1299">
        <v>8300</v>
      </c>
      <c r="H24" s="1304">
        <v>1.3</v>
      </c>
      <c r="I24" s="1301">
        <v>20000</v>
      </c>
      <c r="J24" s="1598">
        <v>0.6911</v>
      </c>
      <c r="K24" s="1305">
        <v>0</v>
      </c>
      <c r="L24" s="1591" t="s">
        <v>142</v>
      </c>
    </row>
    <row r="25" spans="2:12" ht="12.75">
      <c r="B25" s="1260" t="s">
        <v>195</v>
      </c>
      <c r="C25" s="1303">
        <v>20000</v>
      </c>
      <c r="D25" s="1296">
        <v>0.05</v>
      </c>
      <c r="E25" s="1297">
        <v>19000</v>
      </c>
      <c r="F25" s="1298">
        <v>0.1107</v>
      </c>
      <c r="G25" s="1299">
        <v>35000</v>
      </c>
      <c r="H25" s="1304">
        <v>0.22</v>
      </c>
      <c r="I25" s="1301">
        <v>20000</v>
      </c>
      <c r="J25" s="1598">
        <v>0.67</v>
      </c>
      <c r="K25" s="1305">
        <v>0</v>
      </c>
      <c r="L25" s="1591" t="s">
        <v>142</v>
      </c>
    </row>
    <row r="26" spans="2:12" ht="12.75">
      <c r="B26" s="1260" t="s">
        <v>196</v>
      </c>
      <c r="C26" s="1303">
        <v>0</v>
      </c>
      <c r="D26" s="1296">
        <v>0</v>
      </c>
      <c r="E26" s="1297">
        <v>11000</v>
      </c>
      <c r="F26" s="1298">
        <v>0.0292</v>
      </c>
      <c r="G26" s="1299">
        <v>20000</v>
      </c>
      <c r="H26" s="1304">
        <v>0.21</v>
      </c>
      <c r="I26" s="1306" t="s">
        <v>142</v>
      </c>
      <c r="J26" s="1599" t="s">
        <v>142</v>
      </c>
      <c r="K26" s="1307">
        <v>100000</v>
      </c>
      <c r="L26" s="1592">
        <v>0.87</v>
      </c>
    </row>
    <row r="27" spans="2:12" ht="12.75">
      <c r="B27" s="1260" t="s">
        <v>197</v>
      </c>
      <c r="C27" s="1303">
        <v>29500</v>
      </c>
      <c r="D27" s="1296">
        <v>0.0579</v>
      </c>
      <c r="E27" s="1297">
        <v>22500</v>
      </c>
      <c r="F27" s="1298">
        <v>0.053</v>
      </c>
      <c r="G27" s="1299">
        <v>9000</v>
      </c>
      <c r="H27" s="1304">
        <v>0.1269</v>
      </c>
      <c r="I27" s="1308">
        <v>15000</v>
      </c>
      <c r="J27" s="1598">
        <v>0.21</v>
      </c>
      <c r="K27" s="1309">
        <v>26150</v>
      </c>
      <c r="L27" s="1591">
        <v>1.08</v>
      </c>
    </row>
    <row r="28" spans="2:12" ht="12.75">
      <c r="B28" s="1260" t="s">
        <v>198</v>
      </c>
      <c r="C28" s="1303">
        <v>54000</v>
      </c>
      <c r="D28" s="1296">
        <v>0.6801</v>
      </c>
      <c r="E28" s="1297">
        <v>40000</v>
      </c>
      <c r="F28" s="1298">
        <v>0.0114</v>
      </c>
      <c r="G28" s="1299">
        <v>12050</v>
      </c>
      <c r="H28" s="1310">
        <v>0.0448</v>
      </c>
      <c r="I28" s="1308">
        <v>20000</v>
      </c>
      <c r="J28" s="1598">
        <v>0.2</v>
      </c>
      <c r="K28" s="1309">
        <v>15000</v>
      </c>
      <c r="L28" s="1591">
        <v>0.81</v>
      </c>
    </row>
    <row r="29" spans="2:12" ht="12.75">
      <c r="B29" s="1260" t="s">
        <v>199</v>
      </c>
      <c r="C29" s="1303">
        <v>58500</v>
      </c>
      <c r="D29" s="1296">
        <v>0.3898</v>
      </c>
      <c r="E29" s="1297">
        <v>9750</v>
      </c>
      <c r="F29" s="1298">
        <v>0.1726</v>
      </c>
      <c r="G29" s="1299"/>
      <c r="H29" s="1304"/>
      <c r="I29" s="1301">
        <v>5000</v>
      </c>
      <c r="J29" s="1598">
        <v>0.69</v>
      </c>
      <c r="K29" s="1305"/>
      <c r="L29" s="1593"/>
    </row>
    <row r="30" spans="2:12" ht="12.75">
      <c r="B30" s="1260" t="s">
        <v>200</v>
      </c>
      <c r="C30" s="1303">
        <v>93000</v>
      </c>
      <c r="D30" s="1296">
        <v>0.18154677419354842</v>
      </c>
      <c r="E30" s="1297">
        <v>850</v>
      </c>
      <c r="F30" s="1298">
        <v>0.3983</v>
      </c>
      <c r="G30" s="1299"/>
      <c r="H30" s="1304"/>
      <c r="I30" s="1308">
        <v>5000</v>
      </c>
      <c r="J30" s="1598">
        <v>0.86</v>
      </c>
      <c r="K30" s="1309"/>
      <c r="L30" s="1593"/>
    </row>
    <row r="31" spans="2:12" ht="12.75">
      <c r="B31" s="1260" t="s">
        <v>201</v>
      </c>
      <c r="C31" s="1303">
        <v>78000</v>
      </c>
      <c r="D31" s="1296">
        <v>0.08</v>
      </c>
      <c r="E31" s="1297">
        <v>2700</v>
      </c>
      <c r="F31" s="1298">
        <v>0.0424</v>
      </c>
      <c r="G31" s="1299"/>
      <c r="H31" s="1304"/>
      <c r="I31" s="1308">
        <v>10000</v>
      </c>
      <c r="J31" s="1598">
        <v>0.72</v>
      </c>
      <c r="K31" s="1309"/>
      <c r="L31" s="1593"/>
    </row>
    <row r="32" spans="2:12" ht="12.75">
      <c r="B32" s="1260" t="s">
        <v>202</v>
      </c>
      <c r="C32" s="1303">
        <v>78000</v>
      </c>
      <c r="D32" s="1296">
        <v>0.0459</v>
      </c>
      <c r="E32" s="1297">
        <v>6000</v>
      </c>
      <c r="F32" s="1298">
        <v>0.3192</v>
      </c>
      <c r="G32" s="1299"/>
      <c r="H32" s="1304"/>
      <c r="I32" s="1308">
        <v>10000</v>
      </c>
      <c r="J32" s="1598">
        <v>0.79</v>
      </c>
      <c r="K32" s="1309"/>
      <c r="L32" s="1593"/>
    </row>
    <row r="33" spans="2:12" ht="12.75">
      <c r="B33" s="1260" t="s">
        <v>203</v>
      </c>
      <c r="C33" s="1303">
        <v>97500</v>
      </c>
      <c r="D33" s="1296">
        <v>0.041</v>
      </c>
      <c r="E33" s="1297">
        <v>11000</v>
      </c>
      <c r="F33" s="1298">
        <v>0.2581</v>
      </c>
      <c r="G33" s="1311"/>
      <c r="H33" s="1304"/>
      <c r="I33" s="1306" t="s">
        <v>142</v>
      </c>
      <c r="J33" s="1599" t="s">
        <v>142</v>
      </c>
      <c r="K33" s="1307"/>
      <c r="L33" s="1594"/>
    </row>
    <row r="34" spans="2:12" ht="12.75">
      <c r="B34" s="1277" t="s">
        <v>204</v>
      </c>
      <c r="C34" s="1312">
        <v>79000</v>
      </c>
      <c r="D34" s="1296">
        <v>0.02</v>
      </c>
      <c r="E34" s="1297">
        <v>25000</v>
      </c>
      <c r="F34" s="1313">
        <v>0.0184</v>
      </c>
      <c r="G34" s="1314"/>
      <c r="H34" s="1315"/>
      <c r="I34" s="1306">
        <v>50000</v>
      </c>
      <c r="J34" s="1600">
        <v>0.24</v>
      </c>
      <c r="K34" s="1307"/>
      <c r="L34" s="1595"/>
    </row>
    <row r="35" spans="2:12" ht="13.5" thickBot="1">
      <c r="B35" s="1282" t="s">
        <v>405</v>
      </c>
      <c r="C35" s="1316">
        <v>602500</v>
      </c>
      <c r="D35" s="1317">
        <v>0.16</v>
      </c>
      <c r="E35" s="1318">
        <v>315800</v>
      </c>
      <c r="F35" s="1319">
        <v>0.05</v>
      </c>
      <c r="G35" s="1320">
        <f>SUM(G23:G34)</f>
        <v>97350</v>
      </c>
      <c r="H35" s="1321"/>
      <c r="I35" s="1322">
        <f>SUM(I23:I34)</f>
        <v>155000</v>
      </c>
      <c r="J35" s="1601">
        <v>0.45</v>
      </c>
      <c r="K35" s="1323">
        <f>SUM(K23:K34)</f>
        <v>198400</v>
      </c>
      <c r="L35" s="1596"/>
    </row>
    <row r="36" ht="13.5" thickTop="1">
      <c r="B36" s="275" t="s">
        <v>1155</v>
      </c>
    </row>
  </sheetData>
  <sheetProtection/>
  <mergeCells count="16">
    <mergeCell ref="C20:H20"/>
    <mergeCell ref="I20:L20"/>
    <mergeCell ref="B21:B22"/>
    <mergeCell ref="C21:D21"/>
    <mergeCell ref="E21:F21"/>
    <mergeCell ref="G21:H21"/>
    <mergeCell ref="I21:J21"/>
    <mergeCell ref="K21:L21"/>
    <mergeCell ref="B1:L1"/>
    <mergeCell ref="B2:L2"/>
    <mergeCell ref="C4:H4"/>
    <mergeCell ref="I4:K4"/>
    <mergeCell ref="B5:B6"/>
    <mergeCell ref="C5:D5"/>
    <mergeCell ref="E5:F5"/>
    <mergeCell ref="G5:H5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pane xSplit="4" ySplit="8" topLeftCell="K9" activePane="bottomRight" state="frozen"/>
      <selection pane="topLeft" activeCell="M30" sqref="M30:N30"/>
      <selection pane="topRight" activeCell="M30" sqref="M30:N30"/>
      <selection pane="bottomLeft" activeCell="M30" sqref="M30:N30"/>
      <selection pane="bottomRight" activeCell="A1" sqref="A1:T1"/>
    </sheetView>
  </sheetViews>
  <sheetFormatPr defaultColWidth="9.140625" defaultRowHeight="15"/>
  <cols>
    <col min="1" max="1" width="11.57421875" style="274" bestFit="1" customWidth="1"/>
    <col min="2" max="2" width="9.00390625" style="274" hidden="1" customWidth="1"/>
    <col min="3" max="3" width="8.140625" style="274" hidden="1" customWidth="1"/>
    <col min="4" max="4" width="9.00390625" style="274" hidden="1" customWidth="1"/>
    <col min="5" max="20" width="10.7109375" style="274" customWidth="1"/>
    <col min="21" max="16384" width="9.140625" style="274" customWidth="1"/>
  </cols>
  <sheetData>
    <row r="1" spans="1:20" ht="12.75">
      <c r="A1" s="1859" t="s">
        <v>584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  <c r="T1" s="1859"/>
    </row>
    <row r="2" spans="1:20" ht="15.75">
      <c r="A2" s="1860" t="s">
        <v>41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  <c r="T2" s="1860"/>
    </row>
    <row r="3" spans="1:4" ht="12.75" hidden="1">
      <c r="A3" s="1928" t="s">
        <v>1156</v>
      </c>
      <c r="B3" s="1928"/>
      <c r="C3" s="1928"/>
      <c r="D3" s="1928"/>
    </row>
    <row r="4" spans="1:20" ht="13.5" thickBot="1">
      <c r="A4" s="1324"/>
      <c r="B4" s="1324"/>
      <c r="C4" s="1324"/>
      <c r="D4" s="1324"/>
      <c r="T4" s="1325" t="s">
        <v>1157</v>
      </c>
    </row>
    <row r="5" spans="1:20" s="341" customFormat="1" ht="16.5" customHeight="1" thickTop="1">
      <c r="A5" s="1929" t="s">
        <v>1049</v>
      </c>
      <c r="B5" s="1326"/>
      <c r="C5" s="1326"/>
      <c r="D5" s="1326"/>
      <c r="E5" s="1931" t="s">
        <v>1158</v>
      </c>
      <c r="F5" s="1932"/>
      <c r="G5" s="1932"/>
      <c r="H5" s="1932"/>
      <c r="I5" s="1932"/>
      <c r="J5" s="1932"/>
      <c r="K5" s="1932"/>
      <c r="L5" s="1932"/>
      <c r="M5" s="1932"/>
      <c r="N5" s="1932"/>
      <c r="O5" s="1932"/>
      <c r="P5" s="1933"/>
      <c r="Q5" s="1934" t="s">
        <v>1159</v>
      </c>
      <c r="R5" s="1932"/>
      <c r="S5" s="1932"/>
      <c r="T5" s="1933"/>
    </row>
    <row r="6" spans="1:20" s="341" customFormat="1" ht="16.5" customHeight="1">
      <c r="A6" s="1930"/>
      <c r="B6" s="1935" t="s">
        <v>587</v>
      </c>
      <c r="C6" s="1936"/>
      <c r="D6" s="1937"/>
      <c r="E6" s="1935" t="s">
        <v>55</v>
      </c>
      <c r="F6" s="1936"/>
      <c r="G6" s="1936"/>
      <c r="H6" s="1936"/>
      <c r="I6" s="1936"/>
      <c r="J6" s="1936"/>
      <c r="K6" s="1935" t="s">
        <v>56</v>
      </c>
      <c r="L6" s="1936"/>
      <c r="M6" s="1936"/>
      <c r="N6" s="1936"/>
      <c r="O6" s="1936"/>
      <c r="P6" s="1936"/>
      <c r="Q6" s="1917" t="s">
        <v>55</v>
      </c>
      <c r="R6" s="1918"/>
      <c r="S6" s="1921" t="s">
        <v>56</v>
      </c>
      <c r="T6" s="1922"/>
    </row>
    <row r="7" spans="1:20" s="341" customFormat="1" ht="26.25" customHeight="1">
      <c r="A7" s="1930"/>
      <c r="B7" s="1327"/>
      <c r="C7" s="1328"/>
      <c r="D7" s="1329"/>
      <c r="E7" s="1925" t="s">
        <v>1160</v>
      </c>
      <c r="F7" s="1926"/>
      <c r="G7" s="1925" t="s">
        <v>1161</v>
      </c>
      <c r="H7" s="1926"/>
      <c r="I7" s="1927" t="s">
        <v>1162</v>
      </c>
      <c r="J7" s="1927"/>
      <c r="K7" s="1925" t="s">
        <v>1160</v>
      </c>
      <c r="L7" s="1926"/>
      <c r="M7" s="1925" t="s">
        <v>1161</v>
      </c>
      <c r="N7" s="1926"/>
      <c r="O7" s="1927" t="s">
        <v>1162</v>
      </c>
      <c r="P7" s="1927"/>
      <c r="Q7" s="1919"/>
      <c r="R7" s="1920"/>
      <c r="S7" s="1923"/>
      <c r="T7" s="1924"/>
    </row>
    <row r="8" spans="1:20" s="341" customFormat="1" ht="16.5" customHeight="1">
      <c r="A8" s="1930"/>
      <c r="B8" s="1330" t="s">
        <v>1160</v>
      </c>
      <c r="C8" s="1331" t="s">
        <v>1161</v>
      </c>
      <c r="D8" s="1332" t="s">
        <v>1162</v>
      </c>
      <c r="E8" s="1333" t="s">
        <v>1163</v>
      </c>
      <c r="F8" s="1333" t="s">
        <v>1164</v>
      </c>
      <c r="G8" s="1333" t="s">
        <v>1163</v>
      </c>
      <c r="H8" s="1333" t="s">
        <v>1164</v>
      </c>
      <c r="I8" s="1333" t="s">
        <v>1163</v>
      </c>
      <c r="J8" s="1330" t="s">
        <v>1164</v>
      </c>
      <c r="K8" s="1333" t="s">
        <v>1163</v>
      </c>
      <c r="L8" s="1333" t="s">
        <v>1164</v>
      </c>
      <c r="M8" s="1334" t="s">
        <v>1163</v>
      </c>
      <c r="N8" s="1334" t="s">
        <v>1164</v>
      </c>
      <c r="O8" s="1333" t="s">
        <v>1163</v>
      </c>
      <c r="P8" s="1335" t="s">
        <v>1164</v>
      </c>
      <c r="Q8" s="1336" t="s">
        <v>1159</v>
      </c>
      <c r="R8" s="1337" t="s">
        <v>1165</v>
      </c>
      <c r="S8" s="1338" t="s">
        <v>1159</v>
      </c>
      <c r="T8" s="1339" t="s">
        <v>1165</v>
      </c>
    </row>
    <row r="9" spans="1:20" s="341" customFormat="1" ht="16.5" customHeight="1">
      <c r="A9" s="1260" t="s">
        <v>193</v>
      </c>
      <c r="B9" s="1340">
        <v>735.39</v>
      </c>
      <c r="C9" s="1341">
        <v>0</v>
      </c>
      <c r="D9" s="1342">
        <v>735.39</v>
      </c>
      <c r="E9" s="1343">
        <v>275.65</v>
      </c>
      <c r="F9" s="1344">
        <v>26790.169</v>
      </c>
      <c r="G9" s="1345">
        <v>0</v>
      </c>
      <c r="H9" s="1346">
        <v>0</v>
      </c>
      <c r="I9" s="1343">
        <v>275.65</v>
      </c>
      <c r="J9" s="1344">
        <v>26790.169</v>
      </c>
      <c r="K9" s="1344">
        <v>332.5</v>
      </c>
      <c r="L9" s="1347">
        <v>34039.025</v>
      </c>
      <c r="M9" s="1343">
        <v>0</v>
      </c>
      <c r="N9" s="1343">
        <v>0</v>
      </c>
      <c r="O9" s="1346">
        <f aca="true" t="shared" si="0" ref="O9:P14">K9-M9</f>
        <v>332.5</v>
      </c>
      <c r="P9" s="1348">
        <f t="shared" si="0"/>
        <v>34039.025</v>
      </c>
      <c r="Q9" s="1349">
        <v>12116.9</v>
      </c>
      <c r="R9" s="1350">
        <v>200</v>
      </c>
      <c r="S9" s="1351">
        <v>20502.489999999998</v>
      </c>
      <c r="T9" s="1352">
        <v>320</v>
      </c>
    </row>
    <row r="10" spans="1:20" s="341" customFormat="1" ht="16.5" customHeight="1">
      <c r="A10" s="1260" t="s">
        <v>194</v>
      </c>
      <c r="B10" s="1340">
        <v>1337.1</v>
      </c>
      <c r="C10" s="1341">
        <v>0</v>
      </c>
      <c r="D10" s="1342">
        <v>1337.1</v>
      </c>
      <c r="E10" s="1343">
        <v>195.875</v>
      </c>
      <c r="F10" s="1344">
        <v>18986.87625</v>
      </c>
      <c r="G10" s="1353">
        <v>0</v>
      </c>
      <c r="H10" s="1354">
        <v>0</v>
      </c>
      <c r="I10" s="1343">
        <v>195.875</v>
      </c>
      <c r="J10" s="1344">
        <v>18986.87625</v>
      </c>
      <c r="K10" s="1344">
        <v>376.9</v>
      </c>
      <c r="L10" s="1343">
        <v>39886.57000000001</v>
      </c>
      <c r="M10" s="1343">
        <v>0</v>
      </c>
      <c r="N10" s="1344">
        <v>0</v>
      </c>
      <c r="O10" s="1343">
        <f t="shared" si="0"/>
        <v>376.9</v>
      </c>
      <c r="P10" s="1348">
        <f t="shared" si="0"/>
        <v>39886.57000000001</v>
      </c>
      <c r="Q10" s="1349">
        <v>18189.19</v>
      </c>
      <c r="R10" s="1350">
        <v>300</v>
      </c>
      <c r="S10" s="1351">
        <v>14577.730000000001</v>
      </c>
      <c r="T10" s="1352">
        <v>220</v>
      </c>
    </row>
    <row r="11" spans="1:20" s="341" customFormat="1" ht="16.5" customHeight="1">
      <c r="A11" s="1260" t="s">
        <v>195</v>
      </c>
      <c r="B11" s="1340">
        <v>3529.54</v>
      </c>
      <c r="C11" s="1341">
        <v>0</v>
      </c>
      <c r="D11" s="1342">
        <v>3529.54</v>
      </c>
      <c r="E11" s="1343">
        <v>330.1</v>
      </c>
      <c r="F11" s="1344">
        <v>26236.907749999995</v>
      </c>
      <c r="G11" s="1353">
        <v>0</v>
      </c>
      <c r="H11" s="1354">
        <v>0</v>
      </c>
      <c r="I11" s="1343">
        <v>330.1</v>
      </c>
      <c r="J11" s="1344">
        <v>26236.907749999995</v>
      </c>
      <c r="K11" s="1344">
        <v>416.5</v>
      </c>
      <c r="L11" s="1343">
        <v>43534.91575</v>
      </c>
      <c r="M11" s="1343">
        <v>0</v>
      </c>
      <c r="N11" s="1344">
        <v>0</v>
      </c>
      <c r="O11" s="1343">
        <f t="shared" si="0"/>
        <v>416.5</v>
      </c>
      <c r="P11" s="1348">
        <f t="shared" si="0"/>
        <v>43534.91575</v>
      </c>
      <c r="Q11" s="1355">
        <v>21992.42</v>
      </c>
      <c r="R11" s="1356">
        <v>360</v>
      </c>
      <c r="S11" s="1357">
        <v>3920.35</v>
      </c>
      <c r="T11" s="1358">
        <v>60</v>
      </c>
    </row>
    <row r="12" spans="1:20" s="341" customFormat="1" ht="16.5" customHeight="1">
      <c r="A12" s="1260" t="s">
        <v>196</v>
      </c>
      <c r="B12" s="1340">
        <v>2685.96</v>
      </c>
      <c r="C12" s="1341">
        <v>0</v>
      </c>
      <c r="D12" s="1342">
        <v>2685.96</v>
      </c>
      <c r="E12" s="1343">
        <v>294.85</v>
      </c>
      <c r="F12" s="1344">
        <v>28964.910999999996</v>
      </c>
      <c r="G12" s="1353">
        <v>0</v>
      </c>
      <c r="H12" s="1354">
        <v>0</v>
      </c>
      <c r="I12" s="1343">
        <v>294.85</v>
      </c>
      <c r="J12" s="1344">
        <v>28964.910999999996</v>
      </c>
      <c r="K12" s="1344">
        <v>350.5</v>
      </c>
      <c r="L12" s="1343">
        <v>36816.6</v>
      </c>
      <c r="M12" s="1343">
        <v>0</v>
      </c>
      <c r="N12" s="1344">
        <v>0</v>
      </c>
      <c r="O12" s="1343">
        <f t="shared" si="0"/>
        <v>350.5</v>
      </c>
      <c r="P12" s="1348">
        <f t="shared" si="0"/>
        <v>36816.6</v>
      </c>
      <c r="Q12" s="1355">
        <v>19659.2</v>
      </c>
      <c r="R12" s="1356">
        <v>320</v>
      </c>
      <c r="S12" s="1357">
        <v>10494.960000000001</v>
      </c>
      <c r="T12" s="1358">
        <v>160</v>
      </c>
    </row>
    <row r="13" spans="1:20" s="341" customFormat="1" ht="16.5" customHeight="1">
      <c r="A13" s="1260" t="s">
        <v>197</v>
      </c>
      <c r="B13" s="1340">
        <v>2257.5</v>
      </c>
      <c r="C13" s="1341">
        <v>496.34</v>
      </c>
      <c r="D13" s="1342">
        <v>1761.16</v>
      </c>
      <c r="E13" s="1343">
        <v>309.275</v>
      </c>
      <c r="F13" s="1344">
        <v>30642.332749999994</v>
      </c>
      <c r="G13" s="1353">
        <v>0</v>
      </c>
      <c r="H13" s="1354">
        <v>0</v>
      </c>
      <c r="I13" s="1343">
        <v>309.275</v>
      </c>
      <c r="J13" s="1344">
        <v>30642.332749999994</v>
      </c>
      <c r="K13" s="1344">
        <v>399.75</v>
      </c>
      <c r="L13" s="1343">
        <v>42556.17225</v>
      </c>
      <c r="M13" s="1343">
        <v>0</v>
      </c>
      <c r="N13" s="1344">
        <v>0</v>
      </c>
      <c r="O13" s="1343">
        <f t="shared" si="0"/>
        <v>399.75</v>
      </c>
      <c r="P13" s="1348">
        <f t="shared" si="0"/>
        <v>42556.17225</v>
      </c>
      <c r="Q13" s="1355">
        <v>21053.61</v>
      </c>
      <c r="R13" s="1356">
        <v>340</v>
      </c>
      <c r="S13" s="1357">
        <v>22658.398</v>
      </c>
      <c r="T13" s="1358">
        <v>340</v>
      </c>
    </row>
    <row r="14" spans="1:20" s="341" customFormat="1" ht="16.5" customHeight="1">
      <c r="A14" s="1260" t="s">
        <v>198</v>
      </c>
      <c r="B14" s="1340">
        <v>2901.58</v>
      </c>
      <c r="C14" s="1341">
        <v>0</v>
      </c>
      <c r="D14" s="1342">
        <v>2901.58</v>
      </c>
      <c r="E14" s="1343">
        <v>252.99999999999994</v>
      </c>
      <c r="F14" s="1344">
        <v>25574.157</v>
      </c>
      <c r="G14" s="1353">
        <v>0</v>
      </c>
      <c r="H14" s="1354">
        <v>0</v>
      </c>
      <c r="I14" s="1343">
        <v>252.99999999999994</v>
      </c>
      <c r="J14" s="1344">
        <v>25574.157</v>
      </c>
      <c r="K14" s="1344">
        <v>349.925</v>
      </c>
      <c r="L14" s="1343">
        <v>37301.54475</v>
      </c>
      <c r="M14" s="1343">
        <v>0</v>
      </c>
      <c r="N14" s="1344">
        <v>0</v>
      </c>
      <c r="O14" s="1343">
        <f t="shared" si="0"/>
        <v>349.925</v>
      </c>
      <c r="P14" s="1348">
        <f t="shared" si="0"/>
        <v>37301.54475</v>
      </c>
      <c r="Q14" s="1355">
        <v>13923.11</v>
      </c>
      <c r="R14" s="1356">
        <v>220</v>
      </c>
      <c r="S14" s="1357">
        <v>18644.694000000003</v>
      </c>
      <c r="T14" s="1358">
        <v>280</v>
      </c>
    </row>
    <row r="15" spans="1:20" s="341" customFormat="1" ht="16.5" customHeight="1">
      <c r="A15" s="1260" t="s">
        <v>199</v>
      </c>
      <c r="B15" s="1340">
        <v>1893.9</v>
      </c>
      <c r="C15" s="1341">
        <v>0</v>
      </c>
      <c r="D15" s="1342">
        <v>1893.9</v>
      </c>
      <c r="E15" s="1359">
        <v>246.27499999999998</v>
      </c>
      <c r="F15" s="1344">
        <v>24360.532000000003</v>
      </c>
      <c r="G15" s="1353">
        <v>3.5</v>
      </c>
      <c r="H15" s="1354">
        <v>346.64</v>
      </c>
      <c r="I15" s="1343">
        <v>242.77499999999998</v>
      </c>
      <c r="J15" s="1344">
        <v>24013.892000000003</v>
      </c>
      <c r="K15" s="1344"/>
      <c r="L15" s="1343"/>
      <c r="M15" s="1343"/>
      <c r="N15" s="1343"/>
      <c r="O15" s="1346"/>
      <c r="P15" s="1348"/>
      <c r="Q15" s="1355">
        <v>22249.53</v>
      </c>
      <c r="R15" s="1356">
        <v>360</v>
      </c>
      <c r="S15" s="1357"/>
      <c r="T15" s="1358"/>
    </row>
    <row r="16" spans="1:20" s="341" customFormat="1" ht="16.5" customHeight="1">
      <c r="A16" s="1260" t="s">
        <v>200</v>
      </c>
      <c r="B16" s="1340">
        <v>1962.72</v>
      </c>
      <c r="C16" s="1341">
        <v>0</v>
      </c>
      <c r="D16" s="1342">
        <v>1962.72</v>
      </c>
      <c r="E16" s="1359">
        <v>320.42499999999995</v>
      </c>
      <c r="F16" s="1344">
        <v>31916.139500000005</v>
      </c>
      <c r="G16" s="1353">
        <v>0</v>
      </c>
      <c r="H16" s="1354">
        <v>0</v>
      </c>
      <c r="I16" s="1343">
        <v>320.42499999999995</v>
      </c>
      <c r="J16" s="1344">
        <v>31916.139500000005</v>
      </c>
      <c r="K16" s="1343"/>
      <c r="L16" s="1343"/>
      <c r="M16" s="1346"/>
      <c r="N16" s="1343"/>
      <c r="O16" s="1346"/>
      <c r="P16" s="1348"/>
      <c r="Q16" s="1355">
        <v>16188.29</v>
      </c>
      <c r="R16" s="1356">
        <v>260</v>
      </c>
      <c r="S16" s="1357"/>
      <c r="T16" s="1358"/>
    </row>
    <row r="17" spans="1:20" s="341" customFormat="1" ht="16.5" customHeight="1">
      <c r="A17" s="1260" t="s">
        <v>201</v>
      </c>
      <c r="B17" s="1340">
        <v>2955.37</v>
      </c>
      <c r="C17" s="1341">
        <v>0</v>
      </c>
      <c r="D17" s="1342">
        <v>2955.37</v>
      </c>
      <c r="E17" s="1360">
        <v>315.49600000000004</v>
      </c>
      <c r="F17" s="1361">
        <v>31509.897270000005</v>
      </c>
      <c r="G17" s="1353">
        <v>1.2</v>
      </c>
      <c r="H17" s="1354">
        <v>115.548</v>
      </c>
      <c r="I17" s="1343">
        <v>314.29600000000005</v>
      </c>
      <c r="J17" s="1344">
        <v>31394.349270000006</v>
      </c>
      <c r="K17" s="1362"/>
      <c r="L17" s="1362"/>
      <c r="M17" s="1346"/>
      <c r="N17" s="1343"/>
      <c r="O17" s="1346"/>
      <c r="P17" s="1348"/>
      <c r="Q17" s="1363">
        <v>18723.1</v>
      </c>
      <c r="R17" s="1364">
        <v>300</v>
      </c>
      <c r="S17" s="1357"/>
      <c r="T17" s="1358"/>
    </row>
    <row r="18" spans="1:20" s="341" customFormat="1" ht="16.5" customHeight="1">
      <c r="A18" s="1260" t="s">
        <v>202</v>
      </c>
      <c r="B18" s="1340">
        <v>1971.17</v>
      </c>
      <c r="C18" s="1341">
        <v>408.86</v>
      </c>
      <c r="D18" s="1342">
        <v>1562.31</v>
      </c>
      <c r="E18" s="1360">
        <v>546.425</v>
      </c>
      <c r="F18" s="1361">
        <v>55403.839250000005</v>
      </c>
      <c r="G18" s="1353">
        <v>2.66</v>
      </c>
      <c r="H18" s="1354">
        <v>269.6708</v>
      </c>
      <c r="I18" s="1343">
        <v>543.765</v>
      </c>
      <c r="J18" s="1344">
        <v>55134.168450000005</v>
      </c>
      <c r="K18" s="1344"/>
      <c r="L18" s="1343"/>
      <c r="M18" s="1346"/>
      <c r="N18" s="1343"/>
      <c r="O18" s="1346"/>
      <c r="P18" s="1348"/>
      <c r="Q18" s="1363">
        <v>13888.34</v>
      </c>
      <c r="R18" s="1364">
        <v>220</v>
      </c>
      <c r="S18" s="1357"/>
      <c r="T18" s="1358"/>
    </row>
    <row r="19" spans="1:20" s="341" customFormat="1" ht="16.5" customHeight="1">
      <c r="A19" s="1260" t="s">
        <v>203</v>
      </c>
      <c r="B19" s="1340">
        <v>4584.48</v>
      </c>
      <c r="C19" s="1341">
        <v>0</v>
      </c>
      <c r="D19" s="1342">
        <v>4584.48</v>
      </c>
      <c r="E19" s="1343">
        <v>539.5499999999998</v>
      </c>
      <c r="F19" s="1344">
        <v>55104.4935</v>
      </c>
      <c r="G19" s="1353">
        <v>0</v>
      </c>
      <c r="H19" s="1354">
        <v>0</v>
      </c>
      <c r="I19" s="1343">
        <v>539.5499999999998</v>
      </c>
      <c r="J19" s="1344">
        <v>55104.4935</v>
      </c>
      <c r="K19" s="1344"/>
      <c r="L19" s="1343"/>
      <c r="M19" s="1346"/>
      <c r="N19" s="1343"/>
      <c r="O19" s="1346"/>
      <c r="P19" s="1348"/>
      <c r="Q19" s="1355">
        <v>19177.47</v>
      </c>
      <c r="R19" s="1356">
        <v>300</v>
      </c>
      <c r="S19" s="1357"/>
      <c r="T19" s="1358"/>
    </row>
    <row r="20" spans="1:20" s="341" customFormat="1" ht="16.5" customHeight="1">
      <c r="A20" s="1277" t="s">
        <v>204</v>
      </c>
      <c r="B20" s="1365">
        <v>3337.29</v>
      </c>
      <c r="C20" s="1366">
        <v>1132.25</v>
      </c>
      <c r="D20" s="1342">
        <v>2205.04</v>
      </c>
      <c r="E20" s="1367">
        <v>416.34499999999997</v>
      </c>
      <c r="F20" s="1368">
        <v>42365.126749999996</v>
      </c>
      <c r="G20" s="1369">
        <v>4</v>
      </c>
      <c r="H20" s="1354">
        <v>407.44</v>
      </c>
      <c r="I20" s="1367">
        <v>412.34499999999997</v>
      </c>
      <c r="J20" s="1370">
        <v>41957.68674999999</v>
      </c>
      <c r="K20" s="1368"/>
      <c r="L20" s="1367"/>
      <c r="M20" s="1343"/>
      <c r="N20" s="1343"/>
      <c r="O20" s="1346"/>
      <c r="P20" s="1348"/>
      <c r="Q20" s="1371">
        <v>20395.289999999997</v>
      </c>
      <c r="R20" s="1372">
        <v>320</v>
      </c>
      <c r="S20" s="1373"/>
      <c r="T20" s="1374"/>
    </row>
    <row r="21" spans="1:20" s="341" customFormat="1" ht="16.5" customHeight="1" thickBot="1">
      <c r="A21" s="1375" t="s">
        <v>405</v>
      </c>
      <c r="B21" s="1376">
        <v>30152</v>
      </c>
      <c r="C21" s="1377">
        <v>2037.45</v>
      </c>
      <c r="D21" s="1378">
        <v>28114.55</v>
      </c>
      <c r="E21" s="1379">
        <v>4043.2659999999996</v>
      </c>
      <c r="F21" s="1379">
        <v>397855.38202</v>
      </c>
      <c r="G21" s="1380">
        <v>11.36</v>
      </c>
      <c r="H21" s="1380">
        <v>1139.2988</v>
      </c>
      <c r="I21" s="1381">
        <v>4031.9059999999995</v>
      </c>
      <c r="J21" s="1382">
        <v>396716.08322000003</v>
      </c>
      <c r="K21" s="1379">
        <f aca="true" t="shared" si="1" ref="K21:P21">SUM(K9:K20)</f>
        <v>2226.0750000000003</v>
      </c>
      <c r="L21" s="1380">
        <f t="shared" si="1"/>
        <v>234134.82775</v>
      </c>
      <c r="M21" s="1380">
        <f t="shared" si="1"/>
        <v>0</v>
      </c>
      <c r="N21" s="1380">
        <f t="shared" si="1"/>
        <v>0</v>
      </c>
      <c r="O21" s="1379">
        <f t="shared" si="1"/>
        <v>2226.0750000000003</v>
      </c>
      <c r="P21" s="1383">
        <f t="shared" si="1"/>
        <v>234134.82775</v>
      </c>
      <c r="Q21" s="1384">
        <v>217556.45</v>
      </c>
      <c r="R21" s="1385">
        <v>3500</v>
      </c>
      <c r="S21" s="1386">
        <f>SUM(S9:S20)</f>
        <v>90798.622</v>
      </c>
      <c r="T21" s="1387">
        <f>SUM(T9:T20)</f>
        <v>1380</v>
      </c>
    </row>
    <row r="22" s="341" customFormat="1" ht="16.5" customHeight="1" thickTop="1"/>
    <row r="23" spans="9:19" s="341" customFormat="1" ht="16.5" customHeight="1">
      <c r="I23" s="1388"/>
      <c r="J23" s="1388"/>
      <c r="K23" s="1389"/>
      <c r="L23" s="1389"/>
      <c r="M23" s="1388"/>
      <c r="N23" s="1388"/>
      <c r="O23" s="1388"/>
      <c r="P23" s="1388"/>
      <c r="Q23" s="1388"/>
      <c r="R23" s="1388"/>
      <c r="S23" s="342"/>
    </row>
    <row r="24" spans="11:17" ht="12.75">
      <c r="K24" s="1390"/>
      <c r="L24" s="1390"/>
      <c r="Q24" s="640"/>
    </row>
  </sheetData>
  <sheetProtection/>
  <mergeCells count="17"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  <mergeCell ref="O7:P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M30" sqref="M30:N30"/>
      <selection pane="topRight" activeCell="M30" sqref="M30:N30"/>
      <selection pane="bottomLeft" activeCell="M30" sqref="M30:N30"/>
      <selection pane="bottomRight" activeCell="A1" sqref="A1:I1"/>
    </sheetView>
  </sheetViews>
  <sheetFormatPr defaultColWidth="9.140625" defaultRowHeight="15"/>
  <cols>
    <col min="1" max="1" width="15.00390625" style="187" customWidth="1"/>
    <col min="2" max="2" width="11.140625" style="187" customWidth="1"/>
    <col min="3" max="5" width="13.140625" style="187" customWidth="1"/>
    <col min="6" max="6" width="11.00390625" style="187" customWidth="1"/>
    <col min="7" max="7" width="12.28125" style="187" customWidth="1"/>
    <col min="8" max="8" width="12.140625" style="187" customWidth="1"/>
    <col min="9" max="9" width="10.7109375" style="187" bestFit="1" customWidth="1"/>
    <col min="10" max="10" width="10.7109375" style="187" customWidth="1"/>
    <col min="11" max="11" width="10.00390625" style="187" customWidth="1"/>
    <col min="12" max="12" width="10.28125" style="187" customWidth="1"/>
    <col min="13" max="13" width="9.8515625" style="187" customWidth="1"/>
    <col min="14" max="14" width="9.140625" style="187" customWidth="1"/>
    <col min="15" max="15" width="11.8515625" style="187" bestFit="1" customWidth="1"/>
    <col min="16" max="16384" width="9.140625" style="187" customWidth="1"/>
  </cols>
  <sheetData>
    <row r="1" spans="1:13" ht="12.75">
      <c r="A1" s="1859" t="s">
        <v>1166</v>
      </c>
      <c r="B1" s="1859"/>
      <c r="C1" s="1859"/>
      <c r="D1" s="1859"/>
      <c r="E1" s="1859"/>
      <c r="F1" s="1859"/>
      <c r="G1" s="1859"/>
      <c r="H1" s="1859"/>
      <c r="I1" s="1859"/>
      <c r="J1" s="1391"/>
      <c r="K1" s="1391"/>
      <c r="L1" s="1859"/>
      <c r="M1" s="1859"/>
    </row>
    <row r="2" spans="1:13" ht="12.75" customHeight="1" hidden="1">
      <c r="A2" s="1860" t="s">
        <v>1054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</row>
    <row r="3" spans="1:13" ht="15.75" customHeight="1" hidden="1">
      <c r="A3" s="1859" t="s">
        <v>1167</v>
      </c>
      <c r="B3" s="1859"/>
      <c r="C3" s="1859"/>
      <c r="D3" s="1859"/>
      <c r="E3" s="1859"/>
      <c r="F3" s="1859"/>
      <c r="G3" s="1859"/>
      <c r="H3" s="1859"/>
      <c r="I3" s="1859"/>
      <c r="J3" s="1859"/>
      <c r="K3" s="1859"/>
      <c r="L3" s="1859"/>
      <c r="M3" s="1859"/>
    </row>
    <row r="4" spans="1:13" ht="15.75" customHeight="1" hidden="1">
      <c r="A4" s="1860"/>
      <c r="B4" s="1860"/>
      <c r="C4" s="1860"/>
      <c r="D4" s="1860"/>
      <c r="E4" s="1860"/>
      <c r="F4" s="1860"/>
      <c r="G4" s="1860"/>
      <c r="H4" s="1860"/>
      <c r="I4" s="1860"/>
      <c r="J4" s="1860"/>
      <c r="K4" s="1860"/>
      <c r="L4" s="1860"/>
      <c r="M4" s="1860"/>
    </row>
    <row r="5" spans="1:13" ht="15.75" customHeight="1" hidden="1">
      <c r="A5" s="1859"/>
      <c r="B5" s="1859"/>
      <c r="C5" s="1859"/>
      <c r="D5" s="1859"/>
      <c r="E5" s="1859"/>
      <c r="F5" s="1859"/>
      <c r="G5" s="1859"/>
      <c r="H5" s="1859"/>
      <c r="I5" s="1859"/>
      <c r="J5" s="1859"/>
      <c r="K5" s="1859"/>
      <c r="L5" s="1859"/>
      <c r="M5" s="1859"/>
    </row>
    <row r="6" spans="1:13" ht="12.75" customHeight="1" hidden="1">
      <c r="A6" s="1860"/>
      <c r="B6" s="1860"/>
      <c r="C6" s="1860"/>
      <c r="D6" s="1860"/>
      <c r="E6" s="1860"/>
      <c r="F6" s="1860"/>
      <c r="G6" s="1860"/>
      <c r="H6" s="1860"/>
      <c r="I6" s="1860"/>
      <c r="J6" s="1860"/>
      <c r="K6" s="1860"/>
      <c r="L6" s="1860"/>
      <c r="M6" s="1860" t="s">
        <v>74</v>
      </c>
    </row>
    <row r="7" spans="1:13" ht="13.5" customHeight="1" hidden="1" thickTop="1">
      <c r="A7" s="1859" t="s">
        <v>787</v>
      </c>
      <c r="B7" s="1859"/>
      <c r="C7" s="1859"/>
      <c r="D7" s="1859"/>
      <c r="E7" s="1859"/>
      <c r="F7" s="1859"/>
      <c r="G7" s="1859"/>
      <c r="H7" s="1859"/>
      <c r="I7" s="1859"/>
      <c r="J7" s="1859"/>
      <c r="K7" s="1859"/>
      <c r="L7" s="1859"/>
      <c r="M7" s="1859"/>
    </row>
    <row r="8" spans="1:13" ht="12.75" customHeight="1" hidden="1">
      <c r="A8" s="1392"/>
      <c r="B8" s="1392" t="s">
        <v>1168</v>
      </c>
      <c r="C8" s="1392"/>
      <c r="D8" s="1392"/>
      <c r="E8" s="1392"/>
      <c r="F8" s="1392" t="s">
        <v>1169</v>
      </c>
      <c r="G8" s="1392"/>
      <c r="H8" s="1392" t="s">
        <v>1170</v>
      </c>
      <c r="I8" s="1392"/>
      <c r="J8" s="1392" t="s">
        <v>1171</v>
      </c>
      <c r="K8" s="1392"/>
      <c r="L8" s="1860" t="s">
        <v>405</v>
      </c>
      <c r="M8" s="1860"/>
    </row>
    <row r="9" spans="1:13" ht="12.75" customHeight="1" hidden="1">
      <c r="A9" s="1859"/>
      <c r="B9" s="1859" t="s">
        <v>98</v>
      </c>
      <c r="C9" s="1859" t="s">
        <v>1172</v>
      </c>
      <c r="D9" s="1859"/>
      <c r="E9" s="1859"/>
      <c r="F9" s="1859" t="s">
        <v>98</v>
      </c>
      <c r="G9" s="1859" t="s">
        <v>1172</v>
      </c>
      <c r="H9" s="1859" t="s">
        <v>98</v>
      </c>
      <c r="I9" s="1859" t="s">
        <v>1172</v>
      </c>
      <c r="J9" s="1859" t="s">
        <v>98</v>
      </c>
      <c r="K9" s="1859" t="s">
        <v>1172</v>
      </c>
      <c r="L9" s="1859" t="s">
        <v>98</v>
      </c>
      <c r="M9" s="1859" t="s">
        <v>1172</v>
      </c>
    </row>
    <row r="10" spans="1:15" ht="12.75" customHeight="1" hidden="1">
      <c r="A10" s="1860" t="s">
        <v>1173</v>
      </c>
      <c r="B10" s="1860">
        <v>2971.95</v>
      </c>
      <c r="C10" s="1860">
        <v>1.52</v>
      </c>
      <c r="D10" s="1860"/>
      <c r="E10" s="1860"/>
      <c r="F10" s="1860" t="s">
        <v>142</v>
      </c>
      <c r="G10" s="1860" t="s">
        <v>142</v>
      </c>
      <c r="H10" s="1860">
        <v>1376.9</v>
      </c>
      <c r="I10" s="1860">
        <v>12.87</v>
      </c>
      <c r="J10" s="1860">
        <v>748.61</v>
      </c>
      <c r="K10" s="1860">
        <v>15.66</v>
      </c>
      <c r="L10" s="1860">
        <v>13804.33</v>
      </c>
      <c r="M10" s="1860">
        <v>4.13</v>
      </c>
      <c r="O10" s="1393" t="e">
        <f>#REF!+B10+#REF!+H10+J10</f>
        <v>#REF!</v>
      </c>
    </row>
    <row r="11" spans="1:15" ht="12.75" customHeight="1" hidden="1">
      <c r="A11" s="1859" t="s">
        <v>794</v>
      </c>
      <c r="B11" s="1859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O11" s="187" t="e">
        <f>#REF!*#REF!+B10*C10+#REF!*#REF!+H10*I10+J10*K10</f>
        <v>#REF!</v>
      </c>
    </row>
    <row r="12" spans="1:15" ht="12.75" customHeight="1" hidden="1">
      <c r="A12" s="1860" t="s">
        <v>1174</v>
      </c>
      <c r="B12" s="1860"/>
      <c r="C12" s="1860"/>
      <c r="D12" s="1860"/>
      <c r="E12" s="1860"/>
      <c r="F12" s="1860"/>
      <c r="G12" s="1860"/>
      <c r="H12" s="1860"/>
      <c r="I12" s="1860"/>
      <c r="J12" s="1860"/>
      <c r="K12" s="1860"/>
      <c r="L12" s="1860"/>
      <c r="M12" s="1860"/>
      <c r="O12" s="1393" t="e">
        <f>O11/O10</f>
        <v>#REF!</v>
      </c>
    </row>
    <row r="13" spans="1:13" ht="12.75" customHeight="1" hidden="1">
      <c r="A13" s="1859" t="s">
        <v>796</v>
      </c>
      <c r="B13" s="1859"/>
      <c r="C13" s="1859"/>
      <c r="D13" s="1859"/>
      <c r="E13" s="1859"/>
      <c r="F13" s="1859"/>
      <c r="G13" s="1859"/>
      <c r="H13" s="1859"/>
      <c r="I13" s="1859"/>
      <c r="J13" s="1859"/>
      <c r="K13" s="1859"/>
      <c r="L13" s="1859"/>
      <c r="M13" s="1859"/>
    </row>
    <row r="14" spans="1:13" ht="12.75" customHeight="1" hidden="1">
      <c r="A14" s="1860" t="s">
        <v>797</v>
      </c>
      <c r="B14" s="1860"/>
      <c r="C14" s="1860"/>
      <c r="D14" s="1860"/>
      <c r="E14" s="1860"/>
      <c r="F14" s="1860"/>
      <c r="G14" s="1860"/>
      <c r="H14" s="1860"/>
      <c r="I14" s="1860"/>
      <c r="J14" s="1860"/>
      <c r="K14" s="1860"/>
      <c r="L14" s="1860"/>
      <c r="M14" s="1860"/>
    </row>
    <row r="15" spans="1:13" ht="12.75" customHeight="1" hidden="1">
      <c r="A15" s="1859" t="s">
        <v>798</v>
      </c>
      <c r="B15" s="1859"/>
      <c r="C15" s="1859"/>
      <c r="D15" s="1859"/>
      <c r="E15" s="1859"/>
      <c r="F15" s="1859"/>
      <c r="G15" s="1859"/>
      <c r="H15" s="1859"/>
      <c r="I15" s="1859"/>
      <c r="J15" s="1859"/>
      <c r="K15" s="1859"/>
      <c r="L15" s="1859"/>
      <c r="M15" s="1859"/>
    </row>
    <row r="16" spans="1:13" ht="12.75" customHeight="1" hidden="1">
      <c r="A16" s="1860" t="s">
        <v>799</v>
      </c>
      <c r="B16" s="1860"/>
      <c r="C16" s="1860"/>
      <c r="D16" s="1860"/>
      <c r="E16" s="1860"/>
      <c r="F16" s="1860"/>
      <c r="G16" s="1860"/>
      <c r="H16" s="1860"/>
      <c r="I16" s="1860"/>
      <c r="J16" s="1860"/>
      <c r="K16" s="1860"/>
      <c r="L16" s="1860"/>
      <c r="M16" s="1860"/>
    </row>
    <row r="17" spans="1:13" ht="12.75" customHeight="1" hidden="1">
      <c r="A17" s="1859" t="s">
        <v>800</v>
      </c>
      <c r="B17" s="1859"/>
      <c r="C17" s="1859"/>
      <c r="D17" s="1859"/>
      <c r="E17" s="1859"/>
      <c r="F17" s="1859"/>
      <c r="G17" s="1859"/>
      <c r="H17" s="1859"/>
      <c r="I17" s="1859"/>
      <c r="J17" s="1859"/>
      <c r="K17" s="1859"/>
      <c r="L17" s="1859"/>
      <c r="M17" s="1859"/>
    </row>
    <row r="18" spans="1:13" ht="12.75" customHeight="1" hidden="1">
      <c r="A18" s="1860" t="s">
        <v>801</v>
      </c>
      <c r="B18" s="1860"/>
      <c r="C18" s="1860"/>
      <c r="D18" s="1860"/>
      <c r="E18" s="1860"/>
      <c r="F18" s="1860"/>
      <c r="G18" s="1860"/>
      <c r="H18" s="1860"/>
      <c r="I18" s="1860"/>
      <c r="J18" s="1860"/>
      <c r="K18" s="1860"/>
      <c r="L18" s="1860"/>
      <c r="M18" s="1860"/>
    </row>
    <row r="19" spans="1:13" ht="12.75" customHeight="1" hidden="1">
      <c r="A19" s="1859" t="s">
        <v>802</v>
      </c>
      <c r="B19" s="1859"/>
      <c r="C19" s="1859"/>
      <c r="D19" s="1859"/>
      <c r="E19" s="1859"/>
      <c r="F19" s="1859"/>
      <c r="G19" s="1859"/>
      <c r="H19" s="1859"/>
      <c r="I19" s="1859"/>
      <c r="J19" s="1859"/>
      <c r="K19" s="1859"/>
      <c r="L19" s="1859"/>
      <c r="M19" s="1859"/>
    </row>
    <row r="20" spans="1:13" ht="12.75" customHeight="1" hidden="1">
      <c r="A20" s="1860" t="s">
        <v>803</v>
      </c>
      <c r="B20" s="1860"/>
      <c r="C20" s="1860"/>
      <c r="D20" s="1860"/>
      <c r="E20" s="1860"/>
      <c r="F20" s="1860"/>
      <c r="G20" s="1860"/>
      <c r="H20" s="1860"/>
      <c r="I20" s="1860"/>
      <c r="J20" s="1860"/>
      <c r="K20" s="1860"/>
      <c r="L20" s="1860"/>
      <c r="M20" s="1860"/>
    </row>
    <row r="21" spans="1:13" ht="12.75" customHeight="1" hidden="1">
      <c r="A21" s="1859" t="s">
        <v>804</v>
      </c>
      <c r="B21" s="1859"/>
      <c r="C21" s="1859"/>
      <c r="D21" s="1859"/>
      <c r="E21" s="1859"/>
      <c r="F21" s="1859"/>
      <c r="G21" s="1859"/>
      <c r="H21" s="1859"/>
      <c r="I21" s="1859"/>
      <c r="J21" s="1859"/>
      <c r="K21" s="1859"/>
      <c r="L21" s="1859"/>
      <c r="M21" s="1859"/>
    </row>
    <row r="22" spans="1:13" ht="13.5" customHeight="1" hidden="1" thickBot="1">
      <c r="A22" s="1860" t="s">
        <v>805</v>
      </c>
      <c r="B22" s="1860"/>
      <c r="C22" s="1860"/>
      <c r="D22" s="1860"/>
      <c r="E22" s="1860"/>
      <c r="F22" s="1860"/>
      <c r="G22" s="1860"/>
      <c r="H22" s="1860"/>
      <c r="I22" s="1860"/>
      <c r="J22" s="1860"/>
      <c r="K22" s="1860"/>
      <c r="L22" s="1860"/>
      <c r="M22" s="1860"/>
    </row>
    <row r="23" spans="1:13" ht="12.75" customHeight="1" hidden="1">
      <c r="A23" s="1859"/>
      <c r="B23" s="1859"/>
      <c r="C23" s="1859"/>
      <c r="D23" s="1859"/>
      <c r="E23" s="1859"/>
      <c r="F23" s="1859"/>
      <c r="G23" s="1859"/>
      <c r="H23" s="1859"/>
      <c r="I23" s="1859"/>
      <c r="J23" s="1859"/>
      <c r="K23" s="1859"/>
      <c r="L23" s="1859"/>
      <c r="M23" s="1859"/>
    </row>
    <row r="24" spans="1:13" ht="12.75" customHeight="1" hidden="1">
      <c r="A24" s="1860" t="s">
        <v>1175</v>
      </c>
      <c r="B24" s="1860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</row>
    <row r="25" spans="1:13" ht="12.75">
      <c r="A25" s="1859" t="s">
        <v>43</v>
      </c>
      <c r="B25" s="1859"/>
      <c r="C25" s="1859"/>
      <c r="D25" s="1859"/>
      <c r="E25" s="1859"/>
      <c r="F25" s="1859"/>
      <c r="G25" s="1859"/>
      <c r="H25" s="1859"/>
      <c r="I25" s="1859"/>
      <c r="J25" s="1391"/>
      <c r="K25" s="1391"/>
      <c r="L25" s="1859"/>
      <c r="M25" s="1859"/>
    </row>
    <row r="26" spans="1:9" ht="13.5" thickBot="1">
      <c r="A26" s="1394"/>
      <c r="B26" s="1394"/>
      <c r="C26" s="1394"/>
      <c r="D26" s="1394"/>
      <c r="E26" s="1394"/>
      <c r="F26" s="1394"/>
      <c r="G26" s="1394"/>
      <c r="H26" s="1938" t="s">
        <v>74</v>
      </c>
      <c r="I26" s="1938"/>
    </row>
    <row r="27" spans="1:9" ht="16.5" thickTop="1">
      <c r="A27" s="1939" t="s">
        <v>1049</v>
      </c>
      <c r="B27" s="1940" t="s">
        <v>1176</v>
      </c>
      <c r="C27" s="1940"/>
      <c r="D27" s="1940"/>
      <c r="E27" s="1941"/>
      <c r="F27" s="1940" t="s">
        <v>1177</v>
      </c>
      <c r="G27" s="1940"/>
      <c r="H27" s="1940"/>
      <c r="I27" s="1941"/>
    </row>
    <row r="28" spans="1:9" ht="12.75">
      <c r="A28" s="1899"/>
      <c r="B28" s="1780" t="s">
        <v>55</v>
      </c>
      <c r="C28" s="1942"/>
      <c r="D28" s="1904" t="s">
        <v>56</v>
      </c>
      <c r="E28" s="1943"/>
      <c r="F28" s="1944" t="s">
        <v>55</v>
      </c>
      <c r="G28" s="1945"/>
      <c r="H28" s="1946" t="s">
        <v>56</v>
      </c>
      <c r="I28" s="1947"/>
    </row>
    <row r="29" spans="1:10" ht="12.75">
      <c r="A29" s="1900"/>
      <c r="B29" s="1395" t="s">
        <v>98</v>
      </c>
      <c r="C29" s="1396" t="s">
        <v>1178</v>
      </c>
      <c r="D29" s="1397" t="s">
        <v>98</v>
      </c>
      <c r="E29" s="1398" t="s">
        <v>1178</v>
      </c>
      <c r="F29" s="1395" t="s">
        <v>98</v>
      </c>
      <c r="G29" s="1399" t="s">
        <v>1178</v>
      </c>
      <c r="H29" s="1395" t="s">
        <v>98</v>
      </c>
      <c r="I29" s="1398" t="s">
        <v>1178</v>
      </c>
      <c r="J29" s="44"/>
    </row>
    <row r="30" spans="1:10" ht="12.75">
      <c r="A30" s="856" t="s">
        <v>193</v>
      </c>
      <c r="B30" s="1400">
        <v>4183.63</v>
      </c>
      <c r="C30" s="1401">
        <v>0.15</v>
      </c>
      <c r="D30" s="1400">
        <v>54163.06</v>
      </c>
      <c r="E30" s="1402">
        <v>0.7392803128066334</v>
      </c>
      <c r="F30" s="1403">
        <v>13110.36</v>
      </c>
      <c r="G30" s="1404">
        <v>2.5</v>
      </c>
      <c r="H30" s="1362">
        <v>10386.87</v>
      </c>
      <c r="I30" s="1405">
        <v>3.09</v>
      </c>
      <c r="J30" s="1051"/>
    </row>
    <row r="31" spans="1:10" ht="12.75">
      <c r="A31" s="856" t="s">
        <v>194</v>
      </c>
      <c r="B31" s="1400">
        <v>16785.21</v>
      </c>
      <c r="C31" s="1401">
        <v>0.17</v>
      </c>
      <c r="D31" s="1400">
        <v>87216.62</v>
      </c>
      <c r="E31" s="1402">
        <v>1.45</v>
      </c>
      <c r="F31" s="1403">
        <v>11316.23</v>
      </c>
      <c r="G31" s="1404">
        <v>2.3</v>
      </c>
      <c r="H31" s="1362">
        <v>3614.8099999999995</v>
      </c>
      <c r="I31" s="1405">
        <v>2.71</v>
      </c>
      <c r="J31" s="1051"/>
    </row>
    <row r="32" spans="1:10" ht="12.75">
      <c r="A32" s="856" t="s">
        <v>195</v>
      </c>
      <c r="B32" s="1406">
        <v>59148.29</v>
      </c>
      <c r="C32" s="1401">
        <v>1.03</v>
      </c>
      <c r="D32" s="1400">
        <v>44212.16</v>
      </c>
      <c r="E32" s="1402">
        <v>0.64</v>
      </c>
      <c r="F32" s="1407">
        <v>15610.65</v>
      </c>
      <c r="G32" s="1404">
        <v>2.55</v>
      </c>
      <c r="H32" s="1362">
        <v>4310.22</v>
      </c>
      <c r="I32" s="1405">
        <v>2.1</v>
      </c>
      <c r="J32" s="1051"/>
    </row>
    <row r="33" spans="1:9" ht="12.75">
      <c r="A33" s="856" t="s">
        <v>196</v>
      </c>
      <c r="B33" s="1406">
        <v>46623.9</v>
      </c>
      <c r="C33" s="1401">
        <v>0.42</v>
      </c>
      <c r="D33" s="1400">
        <v>45909.37</v>
      </c>
      <c r="E33" s="1402">
        <v>0.36</v>
      </c>
      <c r="F33" s="1407">
        <v>21289.8</v>
      </c>
      <c r="G33" s="1404">
        <v>2.41</v>
      </c>
      <c r="H33" s="1362">
        <v>5389.099999999999</v>
      </c>
      <c r="I33" s="1405">
        <v>1.49</v>
      </c>
    </row>
    <row r="34" spans="1:9" ht="12.75">
      <c r="A34" s="856" t="s">
        <v>197</v>
      </c>
      <c r="B34" s="1406">
        <v>13937.5</v>
      </c>
      <c r="C34" s="1401">
        <v>0.15</v>
      </c>
      <c r="D34" s="1400">
        <v>86020.75</v>
      </c>
      <c r="E34" s="1402">
        <v>0.82</v>
      </c>
      <c r="F34" s="1406">
        <v>20484.52</v>
      </c>
      <c r="G34" s="1404">
        <v>2.48</v>
      </c>
      <c r="H34" s="1362">
        <v>7079.22</v>
      </c>
      <c r="I34" s="1405">
        <v>1.5</v>
      </c>
    </row>
    <row r="35" spans="1:9" ht="12.75">
      <c r="A35" s="856" t="s">
        <v>198</v>
      </c>
      <c r="B35" s="1406">
        <v>11820.02</v>
      </c>
      <c r="C35" s="1401">
        <v>0.15</v>
      </c>
      <c r="D35" s="1400">
        <v>93480.62</v>
      </c>
      <c r="E35" s="1402">
        <v>0.26</v>
      </c>
      <c r="F35" s="1406">
        <v>14851.03</v>
      </c>
      <c r="G35" s="1404">
        <v>2.51</v>
      </c>
      <c r="H35" s="1362">
        <v>3969.74</v>
      </c>
      <c r="I35" s="1405">
        <v>1.21</v>
      </c>
    </row>
    <row r="36" spans="1:9" ht="12.75">
      <c r="A36" s="856" t="s">
        <v>199</v>
      </c>
      <c r="B36" s="1406">
        <v>60027.97</v>
      </c>
      <c r="C36" s="1401">
        <v>2.23</v>
      </c>
      <c r="D36" s="1400"/>
      <c r="E36" s="1402"/>
      <c r="F36" s="1406">
        <v>15211</v>
      </c>
      <c r="G36" s="1404">
        <v>2.97</v>
      </c>
      <c r="H36" s="1408"/>
      <c r="I36" s="1405"/>
    </row>
    <row r="37" spans="1:9" ht="12.75">
      <c r="A37" s="856" t="s">
        <v>200</v>
      </c>
      <c r="B37" s="1409">
        <v>62774.45</v>
      </c>
      <c r="C37" s="1401">
        <v>1.8</v>
      </c>
      <c r="D37" s="1400"/>
      <c r="E37" s="1402"/>
      <c r="F37" s="1406">
        <v>23015.72</v>
      </c>
      <c r="G37" s="1404">
        <v>4.06</v>
      </c>
      <c r="H37" s="1408"/>
      <c r="I37" s="1405"/>
    </row>
    <row r="38" spans="1:9" ht="12.75">
      <c r="A38" s="856" t="s">
        <v>201</v>
      </c>
      <c r="B38" s="1409">
        <v>54194.88</v>
      </c>
      <c r="C38" s="1401">
        <v>0.64</v>
      </c>
      <c r="D38" s="1400"/>
      <c r="E38" s="1402"/>
      <c r="F38" s="1409">
        <v>28246.99</v>
      </c>
      <c r="G38" s="1410">
        <v>3.87</v>
      </c>
      <c r="H38" s="1408"/>
      <c r="I38" s="1405"/>
    </row>
    <row r="39" spans="1:9" ht="12.75">
      <c r="A39" s="856" t="s">
        <v>202</v>
      </c>
      <c r="B39" s="1409">
        <v>16825.09</v>
      </c>
      <c r="C39" s="1401">
        <v>0.44</v>
      </c>
      <c r="D39" s="1400"/>
      <c r="E39" s="1402"/>
      <c r="F39" s="1409">
        <v>23179.48</v>
      </c>
      <c r="G39" s="1410">
        <v>3.91</v>
      </c>
      <c r="H39" s="1408"/>
      <c r="I39" s="1405"/>
    </row>
    <row r="40" spans="1:9" ht="12.75">
      <c r="A40" s="856" t="s">
        <v>203</v>
      </c>
      <c r="B40" s="1409">
        <v>9422.01</v>
      </c>
      <c r="C40" s="1401">
        <v>0.24</v>
      </c>
      <c r="D40" s="1400"/>
      <c r="E40" s="1402"/>
      <c r="F40" s="1409">
        <v>21499.75</v>
      </c>
      <c r="G40" s="1410">
        <v>3.86</v>
      </c>
      <c r="H40" s="1408"/>
      <c r="I40" s="1405"/>
    </row>
    <row r="41" spans="1:9" ht="12.75">
      <c r="A41" s="1411" t="s">
        <v>204</v>
      </c>
      <c r="B41" s="1412">
        <v>18957.46</v>
      </c>
      <c r="C41" s="1413">
        <v>1.01</v>
      </c>
      <c r="D41" s="1414"/>
      <c r="E41" s="1415"/>
      <c r="F41" s="1412">
        <v>19093.25</v>
      </c>
      <c r="G41" s="1416">
        <v>3.89</v>
      </c>
      <c r="H41" s="1408"/>
      <c r="I41" s="1405"/>
    </row>
    <row r="42" spans="1:9" ht="13.5" thickBot="1">
      <c r="A42" s="1417" t="s">
        <v>405</v>
      </c>
      <c r="B42" s="1418">
        <f>SUM(B30:B41)</f>
        <v>374700.41000000003</v>
      </c>
      <c r="C42" s="1419">
        <v>0.21811313787794637</v>
      </c>
      <c r="D42" s="1420">
        <f>SUM(D30:D41)</f>
        <v>411002.57999999996</v>
      </c>
      <c r="E42" s="1421"/>
      <c r="F42" s="1422">
        <f>SUM(F30:F41)</f>
        <v>226908.78</v>
      </c>
      <c r="G42" s="1423">
        <v>3.23</v>
      </c>
      <c r="H42" s="1424">
        <f>SUM(H30:H41)</f>
        <v>34749.96</v>
      </c>
      <c r="I42" s="1421"/>
    </row>
    <row r="43" ht="13.5" thickTop="1">
      <c r="A43" s="1425" t="s">
        <v>1179</v>
      </c>
    </row>
    <row r="44" ht="12.75">
      <c r="A44" s="1425"/>
    </row>
    <row r="48" ht="12.75">
      <c r="B48" s="1393"/>
    </row>
  </sheetData>
  <sheetProtection/>
  <mergeCells count="57">
    <mergeCell ref="H26:I26"/>
    <mergeCell ref="A27:A29"/>
    <mergeCell ref="B27:E27"/>
    <mergeCell ref="F27:I27"/>
    <mergeCell ref="B28:C28"/>
    <mergeCell ref="D28:E28"/>
    <mergeCell ref="F28:G28"/>
    <mergeCell ref="H28:I28"/>
    <mergeCell ref="A23:K23"/>
    <mergeCell ref="L23:M23"/>
    <mergeCell ref="A24:K24"/>
    <mergeCell ref="L24:M24"/>
    <mergeCell ref="A25:I25"/>
    <mergeCell ref="L25:M25"/>
    <mergeCell ref="A20:K20"/>
    <mergeCell ref="L20:M20"/>
    <mergeCell ref="A21:K21"/>
    <mergeCell ref="L21:M21"/>
    <mergeCell ref="A22:K22"/>
    <mergeCell ref="L22:M22"/>
    <mergeCell ref="A17:K17"/>
    <mergeCell ref="L17:M17"/>
    <mergeCell ref="A18:K18"/>
    <mergeCell ref="L18:M18"/>
    <mergeCell ref="A19:K19"/>
    <mergeCell ref="L19:M19"/>
    <mergeCell ref="A14:K14"/>
    <mergeCell ref="L14:M14"/>
    <mergeCell ref="A15:K15"/>
    <mergeCell ref="L15:M15"/>
    <mergeCell ref="A16:K16"/>
    <mergeCell ref="L16:M16"/>
    <mergeCell ref="A11:K11"/>
    <mergeCell ref="L11:M11"/>
    <mergeCell ref="A12:K12"/>
    <mergeCell ref="L12:M12"/>
    <mergeCell ref="A13:K13"/>
    <mergeCell ref="L13:M13"/>
    <mergeCell ref="A10:K10"/>
    <mergeCell ref="L10:M10"/>
    <mergeCell ref="A4:K4"/>
    <mergeCell ref="L4:M4"/>
    <mergeCell ref="A5:K5"/>
    <mergeCell ref="L5:M5"/>
    <mergeCell ref="A6:K6"/>
    <mergeCell ref="L6:M6"/>
    <mergeCell ref="A7:K7"/>
    <mergeCell ref="L7:M7"/>
    <mergeCell ref="L8:M8"/>
    <mergeCell ref="A9:K9"/>
    <mergeCell ref="L9:M9"/>
    <mergeCell ref="A1:I1"/>
    <mergeCell ref="L1:M1"/>
    <mergeCell ref="A2:K2"/>
    <mergeCell ref="L2:M2"/>
    <mergeCell ref="A3:K3"/>
    <mergeCell ref="L3:M3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4"/>
  <sheetViews>
    <sheetView zoomScalePageLayoutView="0" workbookViewId="0" topLeftCell="A1">
      <pane xSplit="3" ySplit="70" topLeftCell="AI71" activePane="bottomRight" state="frozen"/>
      <selection pane="topLeft" activeCell="M30" sqref="M30:N30"/>
      <selection pane="topRight" activeCell="M30" sqref="M30:N30"/>
      <selection pane="bottomLeft" activeCell="M30" sqref="M30:N30"/>
      <selection pane="bottomRight" activeCell="AN73" sqref="AN73"/>
    </sheetView>
  </sheetViews>
  <sheetFormatPr defaultColWidth="9.140625" defaultRowHeight="15"/>
  <cols>
    <col min="1" max="1" width="3.140625" style="1426" customWidth="1"/>
    <col min="2" max="2" width="2.7109375" style="1426" customWidth="1"/>
    <col min="3" max="3" width="41.57421875" style="1426" customWidth="1"/>
    <col min="4" max="4" width="5.421875" style="1426" hidden="1" customWidth="1"/>
    <col min="5" max="5" width="12.00390625" style="1426" hidden="1" customWidth="1"/>
    <col min="6" max="6" width="12.28125" style="1426" customWidth="1"/>
    <col min="7" max="7" width="9.8515625" style="1426" hidden="1" customWidth="1"/>
    <col min="8" max="8" width="11.00390625" style="1426" customWidth="1"/>
    <col min="9" max="9" width="10.421875" style="1426" hidden="1" customWidth="1"/>
    <col min="10" max="11" width="0" style="1426" hidden="1" customWidth="1"/>
    <col min="12" max="12" width="9.140625" style="1426" hidden="1" customWidth="1"/>
    <col min="13" max="13" width="0" style="1426" hidden="1" customWidth="1"/>
    <col min="14" max="15" width="9.57421875" style="1426" hidden="1" customWidth="1"/>
    <col min="16" max="19" width="9.140625" style="1426" hidden="1" customWidth="1"/>
    <col min="20" max="20" width="9.140625" style="1426" customWidth="1"/>
    <col min="21" max="21" width="11.00390625" style="1426" customWidth="1"/>
    <col min="22" max="26" width="9.140625" style="1426" hidden="1" customWidth="1"/>
    <col min="27" max="31" width="9.57421875" style="1426" hidden="1" customWidth="1"/>
    <col min="32" max="38" width="9.57421875" style="1426" bestFit="1" customWidth="1"/>
    <col min="39" max="16384" width="9.140625" style="1426" customWidth="1"/>
  </cols>
  <sheetData>
    <row r="1" spans="1:3" ht="12.75" customHeight="1" hidden="1">
      <c r="A1" s="1951" t="s">
        <v>822</v>
      </c>
      <c r="B1" s="1951"/>
      <c r="C1" s="1951"/>
    </row>
    <row r="2" spans="1:3" ht="12.75" customHeight="1" hidden="1">
      <c r="A2" s="1951" t="s">
        <v>1180</v>
      </c>
      <c r="B2" s="1951"/>
      <c r="C2" s="1951"/>
    </row>
    <row r="3" spans="1:3" ht="12.75" customHeight="1" hidden="1">
      <c r="A3" s="1951" t="s">
        <v>1181</v>
      </c>
      <c r="B3" s="1951"/>
      <c r="C3" s="1951"/>
    </row>
    <row r="4" spans="1:3" ht="5.25" customHeight="1" hidden="1">
      <c r="A4" s="1427"/>
      <c r="B4" s="1427"/>
      <c r="C4" s="1427"/>
    </row>
    <row r="5" spans="1:3" ht="12.75" customHeight="1" hidden="1">
      <c r="A5" s="1951" t="s">
        <v>44</v>
      </c>
      <c r="B5" s="1951"/>
      <c r="C5" s="1951"/>
    </row>
    <row r="6" spans="1:3" ht="12.75" customHeight="1" hidden="1">
      <c r="A6" s="1951" t="s">
        <v>1182</v>
      </c>
      <c r="B6" s="1951"/>
      <c r="C6" s="1951"/>
    </row>
    <row r="7" spans="1:3" ht="5.25" customHeight="1" hidden="1">
      <c r="A7" s="1428"/>
      <c r="B7" s="1428"/>
      <c r="C7" s="1428"/>
    </row>
    <row r="8" spans="1:3" s="1429" customFormat="1" ht="12.75" customHeight="1" hidden="1">
      <c r="A8" s="1948" t="s">
        <v>1183</v>
      </c>
      <c r="B8" s="1949"/>
      <c r="C8" s="1950"/>
    </row>
    <row r="9" spans="1:3" s="1429" customFormat="1" ht="12.75" customHeight="1" hidden="1">
      <c r="A9" s="1953" t="s">
        <v>1184</v>
      </c>
      <c r="B9" s="1954"/>
      <c r="C9" s="1955"/>
    </row>
    <row r="10" spans="1:3" ht="12.75" hidden="1">
      <c r="A10" s="1430" t="s">
        <v>1185</v>
      </c>
      <c r="B10" s="1431"/>
      <c r="C10" s="1432"/>
    </row>
    <row r="11" spans="1:3" ht="12.75" hidden="1">
      <c r="A11" s="1433"/>
      <c r="B11" s="1434" t="s">
        <v>1186</v>
      </c>
      <c r="C11" s="1435"/>
    </row>
    <row r="12" spans="1:3" ht="12.75" hidden="1">
      <c r="A12" s="1436"/>
      <c r="B12" s="1434" t="s">
        <v>1187</v>
      </c>
      <c r="C12" s="1435"/>
    </row>
    <row r="13" spans="1:3" ht="12.75" hidden="1">
      <c r="A13" s="1436"/>
      <c r="B13" s="1434" t="s">
        <v>1188</v>
      </c>
      <c r="C13" s="1435"/>
    </row>
    <row r="14" spans="1:3" ht="12.75" hidden="1">
      <c r="A14" s="1436"/>
      <c r="B14" s="1434" t="s">
        <v>1189</v>
      </c>
      <c r="C14" s="1435"/>
    </row>
    <row r="15" spans="1:3" ht="12.75" hidden="1">
      <c r="A15" s="1436"/>
      <c r="B15" s="1425" t="s">
        <v>1190</v>
      </c>
      <c r="C15" s="1435"/>
    </row>
    <row r="16" spans="1:3" ht="12.75" hidden="1">
      <c r="A16" s="1436"/>
      <c r="B16" s="1425" t="s">
        <v>1191</v>
      </c>
      <c r="C16" s="1435"/>
    </row>
    <row r="17" spans="1:3" ht="7.5" customHeight="1" hidden="1">
      <c r="A17" s="1437"/>
      <c r="B17" s="1438"/>
      <c r="C17" s="1439"/>
    </row>
    <row r="18" spans="1:3" ht="12.75" hidden="1">
      <c r="A18" s="1433" t="s">
        <v>1192</v>
      </c>
      <c r="B18" s="1425"/>
      <c r="C18" s="1435"/>
    </row>
    <row r="19" spans="1:3" ht="12.75" hidden="1">
      <c r="A19" s="1433"/>
      <c r="B19" s="1425" t="s">
        <v>1193</v>
      </c>
      <c r="C19" s="1435"/>
    </row>
    <row r="20" spans="1:3" ht="12.75" hidden="1">
      <c r="A20" s="1436"/>
      <c r="B20" s="1425" t="s">
        <v>1194</v>
      </c>
      <c r="C20" s="1435"/>
    </row>
    <row r="21" spans="1:3" ht="12.75" hidden="1">
      <c r="A21" s="1436"/>
      <c r="B21" s="1434" t="s">
        <v>1195</v>
      </c>
      <c r="C21" s="1435"/>
    </row>
    <row r="22" spans="1:3" ht="12.75" hidden="1">
      <c r="A22" s="1440" t="s">
        <v>1196</v>
      </c>
      <c r="B22" s="1441"/>
      <c r="C22" s="1442"/>
    </row>
    <row r="23" spans="1:3" ht="12.75" hidden="1">
      <c r="A23" s="1433" t="s">
        <v>1197</v>
      </c>
      <c r="B23" s="1425"/>
      <c r="C23" s="1435"/>
    </row>
    <row r="24" spans="1:3" ht="12.75" hidden="1">
      <c r="A24" s="1436"/>
      <c r="B24" s="1443" t="s">
        <v>1198</v>
      </c>
      <c r="C24" s="1435"/>
    </row>
    <row r="25" spans="1:3" ht="12.75" hidden="1">
      <c r="A25" s="1436"/>
      <c r="B25" s="1425" t="s">
        <v>1199</v>
      </c>
      <c r="C25" s="1435"/>
    </row>
    <row r="26" spans="1:3" ht="12.75" hidden="1">
      <c r="A26" s="1436"/>
      <c r="B26" s="1425" t="s">
        <v>1200</v>
      </c>
      <c r="C26" s="1435"/>
    </row>
    <row r="27" spans="1:3" ht="12.75" hidden="1">
      <c r="A27" s="1436"/>
      <c r="B27" s="1425"/>
      <c r="C27" s="1435" t="s">
        <v>1201</v>
      </c>
    </row>
    <row r="28" spans="1:3" ht="12.75" hidden="1">
      <c r="A28" s="1436"/>
      <c r="B28" s="1425"/>
      <c r="C28" s="1435" t="s">
        <v>1202</v>
      </c>
    </row>
    <row r="29" spans="1:3" ht="12.75" hidden="1">
      <c r="A29" s="1436"/>
      <c r="B29" s="1425"/>
      <c r="C29" s="1435" t="s">
        <v>1203</v>
      </c>
    </row>
    <row r="30" spans="1:3" ht="12.75" hidden="1">
      <c r="A30" s="1436"/>
      <c r="B30" s="1425"/>
      <c r="C30" s="1435" t="s">
        <v>1204</v>
      </c>
    </row>
    <row r="31" spans="1:3" ht="12.75" hidden="1">
      <c r="A31" s="1436"/>
      <c r="B31" s="1425"/>
      <c r="C31" s="1435" t="s">
        <v>1205</v>
      </c>
    </row>
    <row r="32" spans="1:3" ht="7.5" customHeight="1" hidden="1">
      <c r="A32" s="1436"/>
      <c r="B32" s="1425"/>
      <c r="C32" s="1435"/>
    </row>
    <row r="33" spans="1:3" ht="12.75" hidden="1">
      <c r="A33" s="1436"/>
      <c r="B33" s="1443" t="s">
        <v>1206</v>
      </c>
      <c r="C33" s="1435"/>
    </row>
    <row r="34" spans="1:3" ht="12.75" hidden="1">
      <c r="A34" s="1436"/>
      <c r="B34" s="1425" t="s">
        <v>1207</v>
      </c>
      <c r="C34" s="1435"/>
    </row>
    <row r="35" spans="1:3" ht="12.75" hidden="1">
      <c r="A35" s="1436"/>
      <c r="B35" s="1434" t="s">
        <v>1208</v>
      </c>
      <c r="C35" s="1435"/>
    </row>
    <row r="36" spans="1:3" ht="12.75" hidden="1">
      <c r="A36" s="1436"/>
      <c r="B36" s="1434" t="s">
        <v>1209</v>
      </c>
      <c r="C36" s="1435"/>
    </row>
    <row r="37" spans="1:3" ht="12.75" hidden="1">
      <c r="A37" s="1436"/>
      <c r="B37" s="1434" t="s">
        <v>1210</v>
      </c>
      <c r="C37" s="1435"/>
    </row>
    <row r="38" spans="1:3" ht="12.75" hidden="1">
      <c r="A38" s="1436"/>
      <c r="B38" s="1434" t="s">
        <v>1211</v>
      </c>
      <c r="C38" s="1435"/>
    </row>
    <row r="39" spans="1:3" ht="7.5" customHeight="1" hidden="1">
      <c r="A39" s="1437"/>
      <c r="B39" s="1444"/>
      <c r="C39" s="1439"/>
    </row>
    <row r="40" spans="1:3" s="1448" customFormat="1" ht="12.75" hidden="1">
      <c r="A40" s="1445"/>
      <c r="B40" s="1446" t="s">
        <v>1212</v>
      </c>
      <c r="C40" s="1447"/>
    </row>
    <row r="41" spans="1:3" ht="12.75" hidden="1">
      <c r="A41" s="1428" t="s">
        <v>1213</v>
      </c>
      <c r="B41" s="1425"/>
      <c r="C41" s="1425"/>
    </row>
    <row r="42" spans="1:3" ht="12.75" hidden="1">
      <c r="A42" s="1428"/>
      <c r="B42" s="1425" t="s">
        <v>1214</v>
      </c>
      <c r="C42" s="1425"/>
    </row>
    <row r="43" spans="1:3" ht="12.75" hidden="1">
      <c r="A43" s="1428"/>
      <c r="B43" s="1425" t="s">
        <v>1215</v>
      </c>
      <c r="C43" s="1425"/>
    </row>
    <row r="44" spans="1:3" ht="12.75" hidden="1">
      <c r="A44" s="1428"/>
      <c r="B44" s="1425" t="s">
        <v>1216</v>
      </c>
      <c r="C44" s="1425"/>
    </row>
    <row r="45" spans="1:3" ht="12.75" hidden="1">
      <c r="A45" s="1428"/>
      <c r="B45" s="1425" t="s">
        <v>1217</v>
      </c>
      <c r="C45" s="1425"/>
    </row>
    <row r="46" spans="1:3" ht="12.75" hidden="1">
      <c r="A46" s="1428"/>
      <c r="B46" s="1425"/>
      <c r="C46" s="1425"/>
    </row>
    <row r="47" spans="1:3" ht="12.75" hidden="1">
      <c r="A47" s="1428" t="s">
        <v>1218</v>
      </c>
      <c r="B47" s="1425" t="s">
        <v>1219</v>
      </c>
      <c r="C47" s="1425"/>
    </row>
    <row r="48" spans="1:3" ht="12.75" hidden="1">
      <c r="A48" s="1428"/>
      <c r="B48" s="1425"/>
      <c r="C48" s="1425" t="s">
        <v>1198</v>
      </c>
    </row>
    <row r="49" spans="1:3" ht="12.75" hidden="1">
      <c r="A49" s="1428"/>
      <c r="B49" s="1425"/>
      <c r="C49" s="1425" t="s">
        <v>1200</v>
      </c>
    </row>
    <row r="50" spans="1:3" ht="12.75" hidden="1">
      <c r="A50" s="1428"/>
      <c r="B50" s="1425"/>
      <c r="C50" s="1449" t="s">
        <v>1202</v>
      </c>
    </row>
    <row r="51" spans="1:3" ht="12.75" hidden="1">
      <c r="A51" s="1428"/>
      <c r="B51" s="1425"/>
      <c r="C51" s="1449" t="s">
        <v>1203</v>
      </c>
    </row>
    <row r="52" spans="1:3" ht="12.75" hidden="1">
      <c r="A52" s="1428"/>
      <c r="B52" s="1425"/>
      <c r="C52" s="1449" t="s">
        <v>1204</v>
      </c>
    </row>
    <row r="53" spans="1:3" ht="12.75" hidden="1">
      <c r="A53" s="1428"/>
      <c r="B53" s="1425"/>
      <c r="C53" s="1449" t="s">
        <v>1220</v>
      </c>
    </row>
    <row r="54" spans="1:3" ht="12.75" hidden="1">
      <c r="A54" s="1428"/>
      <c r="B54" s="1425"/>
      <c r="C54" s="1449" t="s">
        <v>1221</v>
      </c>
    </row>
    <row r="55" spans="1:3" ht="12.75" hidden="1">
      <c r="A55" s="1428"/>
      <c r="B55" s="1425"/>
      <c r="C55" s="1449" t="s">
        <v>1222</v>
      </c>
    </row>
    <row r="56" spans="1:3" ht="12.75" hidden="1">
      <c r="A56" s="1428"/>
      <c r="B56" s="1425"/>
      <c r="C56" s="1449" t="s">
        <v>1223</v>
      </c>
    </row>
    <row r="57" spans="1:3" ht="12.75" hidden="1">
      <c r="A57" s="1428"/>
      <c r="B57" s="1425"/>
      <c r="C57" s="1425" t="s">
        <v>1206</v>
      </c>
    </row>
    <row r="58" spans="1:3" ht="12.75" hidden="1">
      <c r="A58" s="1428"/>
      <c r="B58" s="1425"/>
      <c r="C58" s="1425" t="s">
        <v>1207</v>
      </c>
    </row>
    <row r="59" spans="1:3" ht="12.75" hidden="1">
      <c r="A59" s="1428"/>
      <c r="B59" s="1425"/>
      <c r="C59" s="1450" t="s">
        <v>1224</v>
      </c>
    </row>
    <row r="60" spans="1:3" ht="12.75" hidden="1">
      <c r="A60" s="1428"/>
      <c r="B60" s="1425"/>
      <c r="C60" s="1450" t="s">
        <v>1225</v>
      </c>
    </row>
    <row r="61" spans="1:3" ht="12.75" hidden="1">
      <c r="A61" s="1428"/>
      <c r="B61" s="1425"/>
      <c r="C61" s="1434" t="s">
        <v>1210</v>
      </c>
    </row>
    <row r="62" spans="1:3" ht="12.75" hidden="1">
      <c r="A62" s="1428"/>
      <c r="B62" s="1425"/>
      <c r="C62" s="1434"/>
    </row>
    <row r="63" spans="1:3" ht="12.75" hidden="1">
      <c r="A63" s="1451" t="s">
        <v>1226</v>
      </c>
      <c r="B63" s="1425"/>
      <c r="C63" s="1425"/>
    </row>
    <row r="64" spans="1:3" ht="12.75" hidden="1">
      <c r="A64" s="1451" t="s">
        <v>1227</v>
      </c>
      <c r="B64" s="1425"/>
      <c r="C64" s="1425"/>
    </row>
    <row r="65" spans="2:3" ht="12.75" hidden="1">
      <c r="B65" s="1452"/>
      <c r="C65" s="1452"/>
    </row>
    <row r="66" spans="1:33" ht="15.75" customHeight="1">
      <c r="A66" s="1956" t="s">
        <v>1228</v>
      </c>
      <c r="B66" s="1956"/>
      <c r="C66" s="1956"/>
      <c r="D66" s="1956"/>
      <c r="E66" s="1956"/>
      <c r="F66" s="1956"/>
      <c r="G66" s="1956"/>
      <c r="H66" s="1956"/>
      <c r="I66" s="1956"/>
      <c r="J66" s="1956"/>
      <c r="K66" s="1956"/>
      <c r="L66" s="1956"/>
      <c r="M66" s="1956"/>
      <c r="N66" s="1956"/>
      <c r="O66" s="1956"/>
      <c r="P66" s="1956"/>
      <c r="Q66" s="1956"/>
      <c r="R66" s="1956"/>
      <c r="S66" s="1956"/>
      <c r="T66" s="1956"/>
      <c r="U66" s="1956"/>
      <c r="V66" s="1956"/>
      <c r="W66" s="1956"/>
      <c r="X66" s="1956"/>
      <c r="Y66" s="1956"/>
      <c r="Z66" s="1956"/>
      <c r="AA66" s="1956"/>
      <c r="AB66" s="1956"/>
      <c r="AC66" s="1956"/>
      <c r="AD66" s="1956"/>
      <c r="AE66" s="1956"/>
      <c r="AF66" s="1956"/>
      <c r="AG66" s="1956"/>
    </row>
    <row r="67" spans="1:33" ht="15.75">
      <c r="A67" s="1957" t="s">
        <v>44</v>
      </c>
      <c r="B67" s="1957"/>
      <c r="C67" s="1957"/>
      <c r="D67" s="1957"/>
      <c r="E67" s="1957"/>
      <c r="F67" s="1957"/>
      <c r="G67" s="1957"/>
      <c r="H67" s="1957"/>
      <c r="I67" s="1957"/>
      <c r="J67" s="1957"/>
      <c r="K67" s="1957"/>
      <c r="L67" s="1957"/>
      <c r="M67" s="1957"/>
      <c r="N67" s="1957"/>
      <c r="O67" s="1957"/>
      <c r="P67" s="1957"/>
      <c r="Q67" s="1957"/>
      <c r="R67" s="1957"/>
      <c r="S67" s="1957"/>
      <c r="T67" s="1957"/>
      <c r="U67" s="1957"/>
      <c r="V67" s="1957"/>
      <c r="W67" s="1957"/>
      <c r="X67" s="1957"/>
      <c r="Y67" s="1957"/>
      <c r="Z67" s="1957"/>
      <c r="AA67" s="1957"/>
      <c r="AB67" s="1957"/>
      <c r="AC67" s="1957"/>
      <c r="AD67" s="1957"/>
      <c r="AE67" s="1957"/>
      <c r="AF67" s="1957"/>
      <c r="AG67" s="1957"/>
    </row>
    <row r="68" spans="1:33" ht="13.5" thickBot="1">
      <c r="A68" s="1453"/>
      <c r="B68" s="1453"/>
      <c r="C68" s="1453"/>
      <c r="D68" s="1453"/>
      <c r="E68" s="1453"/>
      <c r="F68" s="1453"/>
      <c r="G68" s="1453"/>
      <c r="H68" s="1453"/>
      <c r="I68" s="1453"/>
      <c r="J68" s="1453"/>
      <c r="K68" s="1453"/>
      <c r="L68" s="1453"/>
      <c r="M68" s="1453"/>
      <c r="N68" s="1453"/>
      <c r="O68" s="1453"/>
      <c r="Z68" s="1454"/>
      <c r="AA68" s="1454"/>
      <c r="AB68" s="1454"/>
      <c r="AC68" s="1454"/>
      <c r="AF68" s="1958" t="s">
        <v>1182</v>
      </c>
      <c r="AG68" s="1958"/>
    </row>
    <row r="69" spans="1:38" ht="12.75" customHeight="1" thickTop="1">
      <c r="A69" s="1959" t="s">
        <v>1183</v>
      </c>
      <c r="B69" s="1960"/>
      <c r="C69" s="1960"/>
      <c r="D69" s="1455">
        <v>2010</v>
      </c>
      <c r="E69" s="1455">
        <v>2011</v>
      </c>
      <c r="F69" s="1455">
        <v>2012</v>
      </c>
      <c r="G69" s="1456">
        <v>2013</v>
      </c>
      <c r="H69" s="1456">
        <v>2013</v>
      </c>
      <c r="I69" s="1456">
        <v>2013</v>
      </c>
      <c r="J69" s="1456">
        <v>2013</v>
      </c>
      <c r="K69" s="1456">
        <v>2013</v>
      </c>
      <c r="L69" s="1456">
        <v>2013</v>
      </c>
      <c r="M69" s="1456">
        <v>2013</v>
      </c>
      <c r="N69" s="1456">
        <v>2014</v>
      </c>
      <c r="O69" s="1456">
        <v>2014</v>
      </c>
      <c r="P69" s="1456">
        <v>2014</v>
      </c>
      <c r="Q69" s="1456">
        <v>2014</v>
      </c>
      <c r="R69" s="1456">
        <v>2014</v>
      </c>
      <c r="S69" s="1456">
        <v>2014</v>
      </c>
      <c r="T69" s="1456">
        <v>2014</v>
      </c>
      <c r="U69" s="1456">
        <v>2014</v>
      </c>
      <c r="V69" s="1456">
        <v>2014</v>
      </c>
      <c r="W69" s="1456">
        <v>2014</v>
      </c>
      <c r="X69" s="1456">
        <v>2014</v>
      </c>
      <c r="Y69" s="1456">
        <v>2014</v>
      </c>
      <c r="Z69" s="1456">
        <v>2015</v>
      </c>
      <c r="AA69" s="1456">
        <v>2015</v>
      </c>
      <c r="AB69" s="1456">
        <v>2015</v>
      </c>
      <c r="AC69" s="1456">
        <v>2015</v>
      </c>
      <c r="AD69" s="1456">
        <v>2015</v>
      </c>
      <c r="AE69" s="1456">
        <v>2015</v>
      </c>
      <c r="AF69" s="1456">
        <v>2015</v>
      </c>
      <c r="AG69" s="1456">
        <v>2015</v>
      </c>
      <c r="AH69" s="1456">
        <v>2015</v>
      </c>
      <c r="AI69" s="1456">
        <v>2015</v>
      </c>
      <c r="AJ69" s="1456">
        <v>2015</v>
      </c>
      <c r="AK69" s="1456">
        <v>2015</v>
      </c>
      <c r="AL69" s="1457">
        <v>2016</v>
      </c>
    </row>
    <row r="70" spans="1:38" ht="12.75">
      <c r="A70" s="1961" t="s">
        <v>1049</v>
      </c>
      <c r="B70" s="1962"/>
      <c r="C70" s="1962"/>
      <c r="D70" s="1458" t="s">
        <v>1229</v>
      </c>
      <c r="E70" s="1458" t="s">
        <v>1229</v>
      </c>
      <c r="F70" s="1458" t="s">
        <v>1229</v>
      </c>
      <c r="G70" s="1458" t="s">
        <v>1230</v>
      </c>
      <c r="H70" s="1458" t="s">
        <v>1229</v>
      </c>
      <c r="I70" s="1458" t="s">
        <v>1231</v>
      </c>
      <c r="J70" s="1458" t="s">
        <v>1232</v>
      </c>
      <c r="K70" s="1458" t="s">
        <v>1233</v>
      </c>
      <c r="L70" s="1458" t="s">
        <v>1234</v>
      </c>
      <c r="M70" s="1458" t="s">
        <v>1235</v>
      </c>
      <c r="N70" s="1458" t="s">
        <v>588</v>
      </c>
      <c r="O70" s="1458" t="s">
        <v>1236</v>
      </c>
      <c r="P70" s="1458" t="s">
        <v>1237</v>
      </c>
      <c r="Q70" s="1458" t="s">
        <v>1238</v>
      </c>
      <c r="R70" s="1458" t="s">
        <v>802</v>
      </c>
      <c r="S70" s="1458" t="s">
        <v>1230</v>
      </c>
      <c r="T70" s="1458" t="s">
        <v>1229</v>
      </c>
      <c r="U70" s="1458" t="s">
        <v>1231</v>
      </c>
      <c r="V70" s="1458" t="s">
        <v>1232</v>
      </c>
      <c r="W70" s="1458" t="s">
        <v>1233</v>
      </c>
      <c r="X70" s="1458" t="s">
        <v>1234</v>
      </c>
      <c r="Y70" s="1458" t="s">
        <v>1235</v>
      </c>
      <c r="Z70" s="1458" t="s">
        <v>588</v>
      </c>
      <c r="AA70" s="1458" t="s">
        <v>1236</v>
      </c>
      <c r="AB70" s="1458" t="s">
        <v>1237</v>
      </c>
      <c r="AC70" s="1458" t="s">
        <v>1238</v>
      </c>
      <c r="AD70" s="1458" t="s">
        <v>802</v>
      </c>
      <c r="AE70" s="1458" t="s">
        <v>1230</v>
      </c>
      <c r="AF70" s="1458" t="s">
        <v>1229</v>
      </c>
      <c r="AG70" s="1458" t="s">
        <v>1231</v>
      </c>
      <c r="AH70" s="1458" t="s">
        <v>1232</v>
      </c>
      <c r="AI70" s="1458" t="s">
        <v>1233</v>
      </c>
      <c r="AJ70" s="1458" t="s">
        <v>1234</v>
      </c>
      <c r="AK70" s="1458" t="s">
        <v>1235</v>
      </c>
      <c r="AL70" s="1459" t="s">
        <v>588</v>
      </c>
    </row>
    <row r="71" spans="1:38" ht="12.75">
      <c r="A71" s="1460" t="s">
        <v>1239</v>
      </c>
      <c r="B71" s="1425"/>
      <c r="C71" s="1425"/>
      <c r="D71" s="1461"/>
      <c r="E71" s="1461"/>
      <c r="F71" s="1461"/>
      <c r="G71" s="1461"/>
      <c r="H71" s="1452"/>
      <c r="I71" s="1452"/>
      <c r="J71" s="1452"/>
      <c r="K71" s="1452"/>
      <c r="L71" s="1452"/>
      <c r="M71" s="1452"/>
      <c r="N71" s="1452"/>
      <c r="O71" s="1452"/>
      <c r="P71" s="1452"/>
      <c r="Q71" s="1452"/>
      <c r="R71" s="1452"/>
      <c r="S71" s="1462"/>
      <c r="T71" s="1452"/>
      <c r="U71" s="1452"/>
      <c r="V71" s="1452"/>
      <c r="W71" s="1452"/>
      <c r="X71" s="1452"/>
      <c r="Y71" s="1452"/>
      <c r="Z71" s="1452"/>
      <c r="AA71" s="1452"/>
      <c r="AB71" s="1452"/>
      <c r="AC71" s="1452"/>
      <c r="AD71" s="1452"/>
      <c r="AE71" s="1452"/>
      <c r="AF71" s="1452"/>
      <c r="AG71" s="1452"/>
      <c r="AH71" s="1452"/>
      <c r="AI71" s="1452"/>
      <c r="AJ71" s="1452"/>
      <c r="AK71" s="1452"/>
      <c r="AL71" s="1463"/>
    </row>
    <row r="72" spans="1:38" ht="12.75">
      <c r="A72" s="1460"/>
      <c r="B72" s="1425" t="s">
        <v>1193</v>
      </c>
      <c r="C72" s="1425"/>
      <c r="D72" s="1452"/>
      <c r="E72" s="1452"/>
      <c r="F72" s="1452"/>
      <c r="G72" s="1461"/>
      <c r="H72" s="1452"/>
      <c r="I72" s="1452"/>
      <c r="J72" s="1452"/>
      <c r="K72" s="1452"/>
      <c r="L72" s="1452"/>
      <c r="M72" s="1452"/>
      <c r="N72" s="1452"/>
      <c r="O72" s="1452"/>
      <c r="P72" s="1452"/>
      <c r="Q72" s="1452"/>
      <c r="R72" s="1452"/>
      <c r="S72" s="1452"/>
      <c r="T72" s="1452"/>
      <c r="U72" s="1452"/>
      <c r="V72" s="1452"/>
      <c r="W72" s="1452"/>
      <c r="X72" s="1452"/>
      <c r="Y72" s="1452"/>
      <c r="Z72" s="1452"/>
      <c r="AA72" s="1452"/>
      <c r="AB72" s="1452"/>
      <c r="AC72" s="1452"/>
      <c r="AD72" s="1452"/>
      <c r="AE72" s="1452"/>
      <c r="AF72" s="1452"/>
      <c r="AG72" s="1452"/>
      <c r="AH72" s="1452"/>
      <c r="AI72" s="1452"/>
      <c r="AJ72" s="1452"/>
      <c r="AK72" s="1452"/>
      <c r="AL72" s="1463"/>
    </row>
    <row r="73" spans="1:38" ht="12.75">
      <c r="A73" s="1460"/>
      <c r="B73" s="1464" t="s">
        <v>714</v>
      </c>
      <c r="C73" s="1464"/>
      <c r="D73" s="1461" t="s">
        <v>35</v>
      </c>
      <c r="E73" s="1461">
        <v>5.5</v>
      </c>
      <c r="F73" s="1462">
        <v>5</v>
      </c>
      <c r="G73" s="1462">
        <v>6</v>
      </c>
      <c r="H73" s="1462">
        <v>6</v>
      </c>
      <c r="I73" s="1462">
        <v>5</v>
      </c>
      <c r="J73" s="1462">
        <v>5</v>
      </c>
      <c r="K73" s="1462">
        <v>5</v>
      </c>
      <c r="L73" s="1462">
        <v>5</v>
      </c>
      <c r="M73" s="1462">
        <v>5</v>
      </c>
      <c r="N73" s="1462">
        <v>5</v>
      </c>
      <c r="O73" s="1462">
        <v>5</v>
      </c>
      <c r="P73" s="1462">
        <v>5</v>
      </c>
      <c r="Q73" s="1462">
        <v>5</v>
      </c>
      <c r="R73" s="1462">
        <v>5</v>
      </c>
      <c r="S73" s="1462">
        <v>5</v>
      </c>
      <c r="T73" s="1462">
        <v>5</v>
      </c>
      <c r="U73" s="1462">
        <v>6</v>
      </c>
      <c r="V73" s="1462">
        <v>6</v>
      </c>
      <c r="W73" s="1462">
        <v>6</v>
      </c>
      <c r="X73" s="1462">
        <v>6</v>
      </c>
      <c r="Y73" s="1462">
        <v>6</v>
      </c>
      <c r="Z73" s="1462">
        <v>6</v>
      </c>
      <c r="AA73" s="1462">
        <v>6</v>
      </c>
      <c r="AB73" s="1462">
        <v>6</v>
      </c>
      <c r="AC73" s="1462">
        <v>6</v>
      </c>
      <c r="AD73" s="1462">
        <v>6</v>
      </c>
      <c r="AE73" s="1462">
        <v>6</v>
      </c>
      <c r="AF73" s="1462">
        <v>6</v>
      </c>
      <c r="AG73" s="1462">
        <v>6</v>
      </c>
      <c r="AH73" s="1462">
        <v>6</v>
      </c>
      <c r="AI73" s="1462">
        <v>6</v>
      </c>
      <c r="AJ73" s="1462">
        <v>6</v>
      </c>
      <c r="AK73" s="1462">
        <v>6</v>
      </c>
      <c r="AL73" s="1465">
        <v>6</v>
      </c>
    </row>
    <row r="74" spans="1:38" ht="12.75">
      <c r="A74" s="1460"/>
      <c r="B74" s="1464" t="s">
        <v>1240</v>
      </c>
      <c r="C74" s="1464"/>
      <c r="D74" s="1461">
        <v>5.5</v>
      </c>
      <c r="E74" s="1461">
        <v>5.5</v>
      </c>
      <c r="F74" s="1462">
        <v>5</v>
      </c>
      <c r="G74" s="1462">
        <v>5.5</v>
      </c>
      <c r="H74" s="1462">
        <v>5.5</v>
      </c>
      <c r="I74" s="1462">
        <v>4.5</v>
      </c>
      <c r="J74" s="1462">
        <v>4.5</v>
      </c>
      <c r="K74" s="1462">
        <v>4.5</v>
      </c>
      <c r="L74" s="1462">
        <v>4.5</v>
      </c>
      <c r="M74" s="1462">
        <v>4.5</v>
      </c>
      <c r="N74" s="1462">
        <v>4.5</v>
      </c>
      <c r="O74" s="1462">
        <v>4.5</v>
      </c>
      <c r="P74" s="1462">
        <v>4.5</v>
      </c>
      <c r="Q74" s="1462">
        <v>4.5</v>
      </c>
      <c r="R74" s="1462">
        <v>4.5</v>
      </c>
      <c r="S74" s="1462">
        <v>4.5</v>
      </c>
      <c r="T74" s="1462">
        <v>4.5</v>
      </c>
      <c r="U74" s="1462">
        <v>5</v>
      </c>
      <c r="V74" s="1462">
        <v>5</v>
      </c>
      <c r="W74" s="1462">
        <v>5</v>
      </c>
      <c r="X74" s="1462">
        <v>5</v>
      </c>
      <c r="Y74" s="1462">
        <v>5</v>
      </c>
      <c r="Z74" s="1462">
        <v>5</v>
      </c>
      <c r="AA74" s="1462">
        <v>5</v>
      </c>
      <c r="AB74" s="1462">
        <v>5</v>
      </c>
      <c r="AC74" s="1462">
        <v>5</v>
      </c>
      <c r="AD74" s="1462">
        <v>5</v>
      </c>
      <c r="AE74" s="1462">
        <v>5</v>
      </c>
      <c r="AF74" s="1462">
        <v>5</v>
      </c>
      <c r="AG74" s="1462">
        <v>5</v>
      </c>
      <c r="AH74" s="1462">
        <v>5</v>
      </c>
      <c r="AI74" s="1462">
        <v>5</v>
      </c>
      <c r="AJ74" s="1462">
        <v>5</v>
      </c>
      <c r="AK74" s="1462">
        <v>5</v>
      </c>
      <c r="AL74" s="1465">
        <v>5</v>
      </c>
    </row>
    <row r="75" spans="1:38" ht="12.75">
      <c r="A75" s="1460"/>
      <c r="B75" s="1464" t="s">
        <v>717</v>
      </c>
      <c r="C75" s="1464"/>
      <c r="D75" s="1461">
        <v>5.5</v>
      </c>
      <c r="E75" s="1461">
        <v>5.5</v>
      </c>
      <c r="F75" s="1462">
        <v>5</v>
      </c>
      <c r="G75" s="1462">
        <v>5</v>
      </c>
      <c r="H75" s="1462">
        <v>5</v>
      </c>
      <c r="I75" s="1462">
        <v>4</v>
      </c>
      <c r="J75" s="1462">
        <v>4</v>
      </c>
      <c r="K75" s="1462">
        <v>4</v>
      </c>
      <c r="L75" s="1462">
        <v>4</v>
      </c>
      <c r="M75" s="1462">
        <v>4</v>
      </c>
      <c r="N75" s="1462">
        <v>4</v>
      </c>
      <c r="O75" s="1462">
        <v>4</v>
      </c>
      <c r="P75" s="1462">
        <v>4</v>
      </c>
      <c r="Q75" s="1462">
        <v>4</v>
      </c>
      <c r="R75" s="1462">
        <v>4</v>
      </c>
      <c r="S75" s="1462">
        <v>4</v>
      </c>
      <c r="T75" s="1462">
        <v>4</v>
      </c>
      <c r="U75" s="1462">
        <v>4</v>
      </c>
      <c r="V75" s="1462">
        <v>4</v>
      </c>
      <c r="W75" s="1462">
        <v>4</v>
      </c>
      <c r="X75" s="1462">
        <v>4</v>
      </c>
      <c r="Y75" s="1462">
        <v>4</v>
      </c>
      <c r="Z75" s="1462">
        <v>4</v>
      </c>
      <c r="AA75" s="1462">
        <v>4</v>
      </c>
      <c r="AB75" s="1462">
        <v>4</v>
      </c>
      <c r="AC75" s="1462">
        <v>4</v>
      </c>
      <c r="AD75" s="1462">
        <v>4</v>
      </c>
      <c r="AE75" s="1462">
        <v>4</v>
      </c>
      <c r="AF75" s="1462">
        <v>4</v>
      </c>
      <c r="AG75" s="1462">
        <v>4</v>
      </c>
      <c r="AH75" s="1462">
        <v>4</v>
      </c>
      <c r="AI75" s="1462">
        <v>4</v>
      </c>
      <c r="AJ75" s="1462">
        <v>4</v>
      </c>
      <c r="AK75" s="1462">
        <v>4</v>
      </c>
      <c r="AL75" s="1465">
        <v>4</v>
      </c>
    </row>
    <row r="76" spans="1:38" ht="12.75">
      <c r="A76" s="1466"/>
      <c r="B76" s="1425" t="s">
        <v>1241</v>
      </c>
      <c r="C76" s="1425"/>
      <c r="D76" s="1461">
        <v>6.5</v>
      </c>
      <c r="E76" s="1462">
        <v>7</v>
      </c>
      <c r="F76" s="1462">
        <v>7</v>
      </c>
      <c r="G76" s="1462">
        <v>8</v>
      </c>
      <c r="H76" s="1462">
        <v>8</v>
      </c>
      <c r="I76" s="1462">
        <v>8</v>
      </c>
      <c r="J76" s="1462">
        <v>8</v>
      </c>
      <c r="K76" s="1462">
        <v>8</v>
      </c>
      <c r="L76" s="1462">
        <v>8</v>
      </c>
      <c r="M76" s="1462">
        <v>8</v>
      </c>
      <c r="N76" s="1462">
        <v>8</v>
      </c>
      <c r="O76" s="1462">
        <v>8</v>
      </c>
      <c r="P76" s="1462">
        <v>8</v>
      </c>
      <c r="Q76" s="1462">
        <v>8</v>
      </c>
      <c r="R76" s="1462">
        <v>8</v>
      </c>
      <c r="S76" s="1462">
        <v>8</v>
      </c>
      <c r="T76" s="1462">
        <v>8</v>
      </c>
      <c r="U76" s="1462">
        <v>8</v>
      </c>
      <c r="V76" s="1462">
        <v>8</v>
      </c>
      <c r="W76" s="1462">
        <v>8</v>
      </c>
      <c r="X76" s="1462">
        <v>8</v>
      </c>
      <c r="Y76" s="1462">
        <v>8</v>
      </c>
      <c r="Z76" s="1462">
        <v>8</v>
      </c>
      <c r="AA76" s="1462">
        <v>8</v>
      </c>
      <c r="AB76" s="1462">
        <v>8</v>
      </c>
      <c r="AC76" s="1462">
        <v>8</v>
      </c>
      <c r="AD76" s="1462">
        <v>8</v>
      </c>
      <c r="AE76" s="1462">
        <v>8</v>
      </c>
      <c r="AF76" s="1462">
        <v>8</v>
      </c>
      <c r="AG76" s="1462">
        <v>7</v>
      </c>
      <c r="AH76" s="1462">
        <v>7</v>
      </c>
      <c r="AI76" s="1462">
        <v>7</v>
      </c>
      <c r="AJ76" s="1462">
        <v>7</v>
      </c>
      <c r="AK76" s="1462">
        <v>7</v>
      </c>
      <c r="AL76" s="1465">
        <v>7</v>
      </c>
    </row>
    <row r="77" spans="1:38" s="1452" customFormat="1" ht="12.75">
      <c r="A77" s="1466"/>
      <c r="B77" s="1425" t="s">
        <v>1242</v>
      </c>
      <c r="C77" s="1425"/>
      <c r="AL77" s="1463"/>
    </row>
    <row r="78" spans="1:38" s="1452" customFormat="1" ht="12.75">
      <c r="A78" s="1466"/>
      <c r="B78" s="1425"/>
      <c r="C78" s="1425" t="s">
        <v>1243</v>
      </c>
      <c r="D78" s="1461"/>
      <c r="E78" s="1461">
        <v>1.5</v>
      </c>
      <c r="F78" s="1461">
        <v>1.5</v>
      </c>
      <c r="G78" s="1461">
        <v>1.5</v>
      </c>
      <c r="H78" s="1462">
        <v>1.5</v>
      </c>
      <c r="I78" s="1462">
        <v>1</v>
      </c>
      <c r="J78" s="1462">
        <v>1</v>
      </c>
      <c r="K78" s="1462">
        <v>1</v>
      </c>
      <c r="L78" s="1462">
        <v>1</v>
      </c>
      <c r="M78" s="1462">
        <v>1</v>
      </c>
      <c r="N78" s="1462">
        <v>1</v>
      </c>
      <c r="O78" s="1462">
        <v>1</v>
      </c>
      <c r="P78" s="1462">
        <v>1</v>
      </c>
      <c r="Q78" s="1462">
        <v>1</v>
      </c>
      <c r="R78" s="1462">
        <v>1</v>
      </c>
      <c r="S78" s="1462">
        <v>1</v>
      </c>
      <c r="T78" s="1462">
        <v>1</v>
      </c>
      <c r="U78" s="1462">
        <v>1</v>
      </c>
      <c r="V78" s="1462">
        <v>1</v>
      </c>
      <c r="W78" s="1462">
        <v>1</v>
      </c>
      <c r="X78" s="1462">
        <v>1</v>
      </c>
      <c r="Y78" s="1462">
        <v>1</v>
      </c>
      <c r="Z78" s="1462">
        <v>1</v>
      </c>
      <c r="AA78" s="1462">
        <v>1</v>
      </c>
      <c r="AB78" s="1462">
        <v>1</v>
      </c>
      <c r="AC78" s="1462">
        <v>1</v>
      </c>
      <c r="AD78" s="1462">
        <v>1</v>
      </c>
      <c r="AE78" s="1462">
        <v>1</v>
      </c>
      <c r="AF78" s="1462">
        <v>1</v>
      </c>
      <c r="AG78" s="1462">
        <v>1</v>
      </c>
      <c r="AH78" s="1462">
        <v>1</v>
      </c>
      <c r="AI78" s="1462">
        <v>1</v>
      </c>
      <c r="AJ78" s="1462">
        <v>1</v>
      </c>
      <c r="AK78" s="1462">
        <v>1</v>
      </c>
      <c r="AL78" s="1465">
        <v>1</v>
      </c>
    </row>
    <row r="79" spans="1:38" s="1452" customFormat="1" ht="12.75" customHeight="1">
      <c r="A79" s="1466"/>
      <c r="B79" s="1425"/>
      <c r="C79" s="1425" t="s">
        <v>1244</v>
      </c>
      <c r="D79" s="1467"/>
      <c r="E79" s="1462">
        <v>7</v>
      </c>
      <c r="F79" s="1462">
        <v>7</v>
      </c>
      <c r="G79" s="1462">
        <v>6</v>
      </c>
      <c r="H79" s="1462">
        <v>6</v>
      </c>
      <c r="I79" s="1462">
        <v>5</v>
      </c>
      <c r="J79" s="1462">
        <v>5</v>
      </c>
      <c r="K79" s="1462">
        <v>5</v>
      </c>
      <c r="L79" s="1462">
        <v>5</v>
      </c>
      <c r="M79" s="1462">
        <v>5</v>
      </c>
      <c r="N79" s="1462">
        <v>5</v>
      </c>
      <c r="O79" s="1462">
        <v>5</v>
      </c>
      <c r="P79" s="1462">
        <v>5</v>
      </c>
      <c r="Q79" s="1462">
        <v>5</v>
      </c>
      <c r="R79" s="1462">
        <v>5</v>
      </c>
      <c r="S79" s="1462">
        <v>5</v>
      </c>
      <c r="T79" s="1462">
        <v>5</v>
      </c>
      <c r="U79" s="1462">
        <v>4</v>
      </c>
      <c r="V79" s="1462">
        <v>4</v>
      </c>
      <c r="W79" s="1462">
        <v>4</v>
      </c>
      <c r="X79" s="1462">
        <v>4</v>
      </c>
      <c r="Y79" s="1462">
        <v>4</v>
      </c>
      <c r="Z79" s="1462">
        <v>4</v>
      </c>
      <c r="AA79" s="1462">
        <v>4</v>
      </c>
      <c r="AB79" s="1462">
        <v>4</v>
      </c>
      <c r="AC79" s="1462">
        <v>4</v>
      </c>
      <c r="AD79" s="1462">
        <v>4</v>
      </c>
      <c r="AE79" s="1462">
        <v>4</v>
      </c>
      <c r="AF79" s="1462">
        <v>4</v>
      </c>
      <c r="AG79" s="1462">
        <v>4</v>
      </c>
      <c r="AH79" s="1462">
        <v>4</v>
      </c>
      <c r="AI79" s="1462">
        <v>4</v>
      </c>
      <c r="AJ79" s="1462">
        <v>4</v>
      </c>
      <c r="AK79" s="1462">
        <v>4</v>
      </c>
      <c r="AL79" s="1465">
        <v>4</v>
      </c>
    </row>
    <row r="80" spans="1:38" ht="12.75">
      <c r="A80" s="1466"/>
      <c r="B80" s="1425"/>
      <c r="C80" s="1425" t="s">
        <v>1245</v>
      </c>
      <c r="D80" s="1468" t="s">
        <v>1246</v>
      </c>
      <c r="E80" s="1468" t="s">
        <v>1246</v>
      </c>
      <c r="F80" s="1468" t="s">
        <v>1246</v>
      </c>
      <c r="G80" s="1468" t="s">
        <v>1246</v>
      </c>
      <c r="H80" s="1468" t="s">
        <v>1246</v>
      </c>
      <c r="I80" s="1468" t="s">
        <v>1246</v>
      </c>
      <c r="J80" s="1468" t="s">
        <v>1246</v>
      </c>
      <c r="K80" s="1468" t="s">
        <v>1246</v>
      </c>
      <c r="L80" s="1468" t="s">
        <v>1246</v>
      </c>
      <c r="M80" s="1468" t="s">
        <v>1246</v>
      </c>
      <c r="N80" s="1468" t="s">
        <v>1246</v>
      </c>
      <c r="O80" s="1468" t="s">
        <v>1246</v>
      </c>
      <c r="P80" s="1468" t="s">
        <v>1246</v>
      </c>
      <c r="Q80" s="1468" t="s">
        <v>1246</v>
      </c>
      <c r="R80" s="1468" t="s">
        <v>1246</v>
      </c>
      <c r="S80" s="1468" t="s">
        <v>1246</v>
      </c>
      <c r="T80" s="1468" t="s">
        <v>1246</v>
      </c>
      <c r="U80" s="1468" t="s">
        <v>1246</v>
      </c>
      <c r="V80" s="1468" t="s">
        <v>1246</v>
      </c>
      <c r="W80" s="1468" t="s">
        <v>1246</v>
      </c>
      <c r="X80" s="1468" t="s">
        <v>1246</v>
      </c>
      <c r="Y80" s="1468" t="s">
        <v>1246</v>
      </c>
      <c r="Z80" s="1468" t="s">
        <v>1246</v>
      </c>
      <c r="AA80" s="1468" t="s">
        <v>1246</v>
      </c>
      <c r="AB80" s="1468" t="s">
        <v>1246</v>
      </c>
      <c r="AC80" s="1468" t="s">
        <v>1246</v>
      </c>
      <c r="AD80" s="1468" t="s">
        <v>1246</v>
      </c>
      <c r="AE80" s="1468" t="s">
        <v>1246</v>
      </c>
      <c r="AF80" s="1468" t="s">
        <v>1246</v>
      </c>
      <c r="AG80" s="1468" t="s">
        <v>1246</v>
      </c>
      <c r="AH80" s="1468" t="s">
        <v>1246</v>
      </c>
      <c r="AI80" s="1468" t="s">
        <v>1246</v>
      </c>
      <c r="AJ80" s="1468" t="s">
        <v>1246</v>
      </c>
      <c r="AK80" s="1468" t="s">
        <v>1246</v>
      </c>
      <c r="AL80" s="1469" t="s">
        <v>1246</v>
      </c>
    </row>
    <row r="81" spans="1:38" ht="12.75">
      <c r="A81" s="1466"/>
      <c r="B81" s="1425" t="s">
        <v>1247</v>
      </c>
      <c r="C81" s="1425"/>
      <c r="D81" s="1468"/>
      <c r="E81" s="1470"/>
      <c r="F81" s="1470"/>
      <c r="G81" s="1471">
        <v>8</v>
      </c>
      <c r="H81" s="1471">
        <v>8</v>
      </c>
      <c r="I81" s="1471">
        <v>8</v>
      </c>
      <c r="J81" s="1471">
        <v>8</v>
      </c>
      <c r="K81" s="1471">
        <v>8</v>
      </c>
      <c r="L81" s="1471">
        <v>8</v>
      </c>
      <c r="M81" s="1471">
        <v>8</v>
      </c>
      <c r="N81" s="1471">
        <v>8</v>
      </c>
      <c r="O81" s="1471">
        <v>8</v>
      </c>
      <c r="P81" s="1471">
        <v>8</v>
      </c>
      <c r="Q81" s="1471">
        <v>8</v>
      </c>
      <c r="R81" s="1471">
        <v>8</v>
      </c>
      <c r="S81" s="1471">
        <v>8</v>
      </c>
      <c r="T81" s="1471">
        <v>8</v>
      </c>
      <c r="U81" s="1471">
        <v>8</v>
      </c>
      <c r="V81" s="1471">
        <v>8</v>
      </c>
      <c r="W81" s="1471">
        <v>8</v>
      </c>
      <c r="X81" s="1471">
        <v>8</v>
      </c>
      <c r="Y81" s="1471">
        <v>8</v>
      </c>
      <c r="Z81" s="1471">
        <v>8</v>
      </c>
      <c r="AA81" s="1471">
        <v>8</v>
      </c>
      <c r="AB81" s="1471">
        <v>8</v>
      </c>
      <c r="AC81" s="1471">
        <v>8</v>
      </c>
      <c r="AD81" s="1471">
        <v>8</v>
      </c>
      <c r="AE81" s="1471">
        <v>8</v>
      </c>
      <c r="AF81" s="1471">
        <v>8</v>
      </c>
      <c r="AG81" s="1471">
        <v>7</v>
      </c>
      <c r="AH81" s="1471">
        <v>7</v>
      </c>
      <c r="AI81" s="1471">
        <v>7</v>
      </c>
      <c r="AJ81" s="1471">
        <v>7</v>
      </c>
      <c r="AK81" s="1471">
        <v>7</v>
      </c>
      <c r="AL81" s="1472">
        <v>7</v>
      </c>
    </row>
    <row r="82" spans="1:38" ht="12.75">
      <c r="A82" s="1473"/>
      <c r="B82" s="1438" t="s">
        <v>1248</v>
      </c>
      <c r="C82" s="1438"/>
      <c r="D82" s="1467">
        <v>3</v>
      </c>
      <c r="E82" s="1467">
        <v>3</v>
      </c>
      <c r="F82" s="1467">
        <v>3</v>
      </c>
      <c r="G82" s="1474"/>
      <c r="H82" s="1474"/>
      <c r="I82" s="1474"/>
      <c r="J82" s="1474"/>
      <c r="K82" s="1474"/>
      <c r="L82" s="1474"/>
      <c r="M82" s="1474"/>
      <c r="N82" s="1474"/>
      <c r="O82" s="1474"/>
      <c r="P82" s="1474"/>
      <c r="Q82" s="1474"/>
      <c r="R82" s="1474"/>
      <c r="S82" s="1474"/>
      <c r="T82" s="1474"/>
      <c r="U82" s="1474"/>
      <c r="V82" s="1474"/>
      <c r="W82" s="1474"/>
      <c r="X82" s="1474"/>
      <c r="Y82" s="1474"/>
      <c r="Z82" s="1474"/>
      <c r="AA82" s="1474"/>
      <c r="AB82" s="1474"/>
      <c r="AC82" s="1474"/>
      <c r="AD82" s="1474"/>
      <c r="AE82" s="1474"/>
      <c r="AF82" s="1474"/>
      <c r="AG82" s="1474"/>
      <c r="AH82" s="1474"/>
      <c r="AI82" s="1474"/>
      <c r="AJ82" s="1474"/>
      <c r="AK82" s="1474"/>
      <c r="AL82" s="1475"/>
    </row>
    <row r="83" spans="1:38" ht="12.75">
      <c r="A83" s="1460" t="s">
        <v>1249</v>
      </c>
      <c r="B83" s="1425"/>
      <c r="C83" s="1425"/>
      <c r="D83" s="1476"/>
      <c r="E83" s="1476"/>
      <c r="F83" s="1476"/>
      <c r="G83" s="1468"/>
      <c r="H83" s="1468"/>
      <c r="I83" s="1468"/>
      <c r="J83" s="1468"/>
      <c r="K83" s="1468"/>
      <c r="L83" s="1468"/>
      <c r="M83" s="1468"/>
      <c r="N83" s="1468"/>
      <c r="O83" s="1468"/>
      <c r="P83" s="1468"/>
      <c r="Q83" s="1468"/>
      <c r="R83" s="1468"/>
      <c r="S83" s="1468"/>
      <c r="T83" s="1468"/>
      <c r="U83" s="1468"/>
      <c r="V83" s="1468"/>
      <c r="W83" s="1468"/>
      <c r="X83" s="1468"/>
      <c r="Y83" s="1468"/>
      <c r="Z83" s="1468"/>
      <c r="AA83" s="1468"/>
      <c r="AB83" s="1468"/>
      <c r="AC83" s="1468"/>
      <c r="AD83" s="1468"/>
      <c r="AE83" s="1468"/>
      <c r="AF83" s="1468"/>
      <c r="AG83" s="1468"/>
      <c r="AH83" s="1468"/>
      <c r="AI83" s="1468"/>
      <c r="AJ83" s="1468"/>
      <c r="AK83" s="1468"/>
      <c r="AL83" s="1469"/>
    </row>
    <row r="84" spans="1:38" s="1452" customFormat="1" ht="12.75">
      <c r="A84" s="1460"/>
      <c r="B84" s="1434" t="s">
        <v>1250</v>
      </c>
      <c r="C84" s="1425"/>
      <c r="D84" s="1476">
        <v>8.7</v>
      </c>
      <c r="E84" s="1476">
        <v>8.08</v>
      </c>
      <c r="F84" s="1476">
        <v>0.1</v>
      </c>
      <c r="G84" s="1476">
        <v>1.7747</v>
      </c>
      <c r="H84" s="1476">
        <v>0.5529571428571429</v>
      </c>
      <c r="I84" s="1476">
        <v>0.13</v>
      </c>
      <c r="J84" s="1476">
        <v>0.0968</v>
      </c>
      <c r="K84" s="1476">
        <v>0.04</v>
      </c>
      <c r="L84" s="1476">
        <v>0.0171</v>
      </c>
      <c r="M84" s="1476">
        <v>0.0112</v>
      </c>
      <c r="N84" s="1476">
        <v>0.2514</v>
      </c>
      <c r="O84" s="1476">
        <v>0.0769</v>
      </c>
      <c r="P84" s="1476">
        <v>0.025028571428571428</v>
      </c>
      <c r="Q84" s="1476">
        <v>0.02</v>
      </c>
      <c r="R84" s="1476">
        <v>0.01</v>
      </c>
      <c r="S84" s="1476">
        <v>0.04</v>
      </c>
      <c r="T84" s="1476">
        <v>0.01</v>
      </c>
      <c r="U84" s="1477">
        <v>0.0015</v>
      </c>
      <c r="V84" s="1477">
        <v>0.0032</v>
      </c>
      <c r="W84" s="1477">
        <v>0.3255</v>
      </c>
      <c r="X84" s="1477">
        <v>0.3916</v>
      </c>
      <c r="Y84" s="1477">
        <v>0.059</v>
      </c>
      <c r="Z84" s="1477" t="s">
        <v>142</v>
      </c>
      <c r="AA84" s="1477" t="s">
        <v>142</v>
      </c>
      <c r="AB84" s="1477" t="s">
        <v>142</v>
      </c>
      <c r="AC84" s="1477" t="s">
        <v>142</v>
      </c>
      <c r="AD84" s="1477" t="s">
        <v>142</v>
      </c>
      <c r="AE84" s="1477" t="s">
        <v>142</v>
      </c>
      <c r="AF84" s="1477" t="s">
        <v>142</v>
      </c>
      <c r="AG84" s="1477" t="s">
        <v>142</v>
      </c>
      <c r="AH84" s="1477" t="s">
        <v>142</v>
      </c>
      <c r="AI84" s="1477" t="s">
        <v>142</v>
      </c>
      <c r="AJ84" s="1477" t="s">
        <v>142</v>
      </c>
      <c r="AK84" s="1477" t="s">
        <v>142</v>
      </c>
      <c r="AL84" s="1478" t="s">
        <v>142</v>
      </c>
    </row>
    <row r="85" spans="1:38" ht="12.75">
      <c r="A85" s="1466"/>
      <c r="B85" s="1434" t="s">
        <v>1251</v>
      </c>
      <c r="C85" s="1425"/>
      <c r="D85" s="1476">
        <v>8.13</v>
      </c>
      <c r="E85" s="1476">
        <v>8.52</v>
      </c>
      <c r="F85" s="1476">
        <v>1.15</v>
      </c>
      <c r="G85" s="1476">
        <v>2.665178033830017</v>
      </c>
      <c r="H85" s="1476">
        <v>1.1949270430302494</v>
      </c>
      <c r="I85" s="1476">
        <v>0.25</v>
      </c>
      <c r="J85" s="1476">
        <v>0.1401</v>
      </c>
      <c r="K85" s="1476">
        <v>0.07</v>
      </c>
      <c r="L85" s="1476">
        <v>0.03</v>
      </c>
      <c r="M85" s="1476">
        <v>0.08</v>
      </c>
      <c r="N85" s="1476">
        <v>0.4707958107442089</v>
      </c>
      <c r="O85" s="1476">
        <v>0.234</v>
      </c>
      <c r="P85" s="1476">
        <v>0.07589681227455514</v>
      </c>
      <c r="Q85" s="1476">
        <v>0.06</v>
      </c>
      <c r="R85" s="1476">
        <v>0.04</v>
      </c>
      <c r="S85" s="1476">
        <v>0.13</v>
      </c>
      <c r="T85" s="1476">
        <v>0.02</v>
      </c>
      <c r="U85" s="1477">
        <v>0.0044</v>
      </c>
      <c r="V85" s="1477">
        <v>0.0656</v>
      </c>
      <c r="W85" s="1477">
        <v>0.9267</v>
      </c>
      <c r="X85" s="1477">
        <v>0.5235</v>
      </c>
      <c r="Y85" s="1477">
        <v>0.128</v>
      </c>
      <c r="Z85" s="1477">
        <v>0.1551</v>
      </c>
      <c r="AA85" s="1477">
        <v>0.7409</v>
      </c>
      <c r="AB85" s="1477">
        <v>1.1286</v>
      </c>
      <c r="AC85" s="1477">
        <v>0.687</v>
      </c>
      <c r="AD85" s="1477">
        <v>0.5904</v>
      </c>
      <c r="AE85" s="1477">
        <v>0.3719</v>
      </c>
      <c r="AF85" s="1477">
        <v>0.1739</v>
      </c>
      <c r="AG85" s="1477">
        <v>0.9477779527559054</v>
      </c>
      <c r="AH85" s="1476">
        <v>2.22</v>
      </c>
      <c r="AI85" s="1476">
        <v>1.1</v>
      </c>
      <c r="AJ85" s="1476">
        <v>0.29</v>
      </c>
      <c r="AK85" s="1476">
        <v>0.4837</v>
      </c>
      <c r="AL85" s="1479">
        <v>0.6795</v>
      </c>
    </row>
    <row r="86" spans="1:38" s="1480" customFormat="1" ht="12.75">
      <c r="A86" s="1466"/>
      <c r="B86" s="1434" t="s">
        <v>1252</v>
      </c>
      <c r="C86" s="1425"/>
      <c r="D86" s="1476">
        <v>8.28</v>
      </c>
      <c r="E86" s="1476">
        <v>8.59</v>
      </c>
      <c r="F86" s="1476">
        <v>1.96</v>
      </c>
      <c r="G86" s="1476">
        <v>2.625707377362713</v>
      </c>
      <c r="H86" s="1476">
        <v>1.6011029109423673</v>
      </c>
      <c r="I86" s="1476">
        <v>0</v>
      </c>
      <c r="J86" s="1476">
        <v>0.6906</v>
      </c>
      <c r="K86" s="1476">
        <v>0.42</v>
      </c>
      <c r="L86" s="1476">
        <v>0.2173</v>
      </c>
      <c r="M86" s="1476">
        <v>0.4599</v>
      </c>
      <c r="N86" s="1476">
        <v>0.9307730932022839</v>
      </c>
      <c r="O86" s="1476" t="s">
        <v>142</v>
      </c>
      <c r="P86" s="1476">
        <v>0.5262407407407408</v>
      </c>
      <c r="Q86" s="1476">
        <v>0.26</v>
      </c>
      <c r="R86" s="1476">
        <v>0.13</v>
      </c>
      <c r="S86" s="1476">
        <v>0.38</v>
      </c>
      <c r="T86" s="1476">
        <v>0.42</v>
      </c>
      <c r="U86" s="1476" t="s">
        <v>142</v>
      </c>
      <c r="V86" s="1476">
        <v>0.157</v>
      </c>
      <c r="W86" s="1476">
        <v>0.9</v>
      </c>
      <c r="X86" s="1476">
        <v>1.2073</v>
      </c>
      <c r="Y86" s="1476">
        <v>0.3029</v>
      </c>
      <c r="Z86" s="1476">
        <v>0.2288</v>
      </c>
      <c r="AA86" s="1476" t="s">
        <v>142</v>
      </c>
      <c r="AB86" s="1477">
        <v>1.2528</v>
      </c>
      <c r="AC86" s="1477">
        <v>0.8742</v>
      </c>
      <c r="AD86" s="1477">
        <v>0.9045</v>
      </c>
      <c r="AE86" s="1477">
        <v>0.6827</v>
      </c>
      <c r="AF86" s="1477">
        <v>0.5648</v>
      </c>
      <c r="AG86" s="1477" t="s">
        <v>142</v>
      </c>
      <c r="AH86" s="1476">
        <v>3.12</v>
      </c>
      <c r="AI86" s="1476">
        <v>1.57</v>
      </c>
      <c r="AJ86" s="1476">
        <v>0.86</v>
      </c>
      <c r="AK86" s="1476">
        <v>0.8527</v>
      </c>
      <c r="AL86" s="1479">
        <v>0.8302</v>
      </c>
    </row>
    <row r="87" spans="1:38" ht="15.75" customHeight="1">
      <c r="A87" s="1466"/>
      <c r="B87" s="1434" t="s">
        <v>1253</v>
      </c>
      <c r="C87" s="1425"/>
      <c r="D87" s="1476">
        <v>7.28</v>
      </c>
      <c r="E87" s="1476">
        <v>8.6105</v>
      </c>
      <c r="F87" s="1476">
        <v>2.72</v>
      </c>
      <c r="G87" s="1476" t="s">
        <v>142</v>
      </c>
      <c r="H87" s="1476">
        <v>2.713382091805048</v>
      </c>
      <c r="I87" s="1476">
        <v>0</v>
      </c>
      <c r="J87" s="1476">
        <v>1.0019</v>
      </c>
      <c r="K87" s="1476">
        <v>0.79</v>
      </c>
      <c r="L87" s="1476">
        <v>0.5</v>
      </c>
      <c r="M87" s="1476">
        <v>0.75</v>
      </c>
      <c r="N87" s="1476">
        <v>1.061509865470852</v>
      </c>
      <c r="O87" s="1476" t="s">
        <v>142</v>
      </c>
      <c r="P87" s="1476">
        <v>0.8337058823529412</v>
      </c>
      <c r="Q87" s="1476">
        <v>0.68</v>
      </c>
      <c r="R87" s="1476">
        <v>0.64</v>
      </c>
      <c r="S87" s="1476">
        <v>2.2</v>
      </c>
      <c r="T87" s="1476">
        <v>0.72</v>
      </c>
      <c r="U87" s="1476" t="s">
        <v>142</v>
      </c>
      <c r="V87" s="1476">
        <v>0.54</v>
      </c>
      <c r="W87" s="1476">
        <v>0.9349</v>
      </c>
      <c r="X87" s="1476">
        <v>0.8726</v>
      </c>
      <c r="Y87" s="1476">
        <v>0.5803</v>
      </c>
      <c r="Z87" s="1476">
        <v>0.369</v>
      </c>
      <c r="AA87" s="1476" t="s">
        <v>142</v>
      </c>
      <c r="AB87" s="1477">
        <v>1.3759</v>
      </c>
      <c r="AC87" s="1477">
        <v>1.1623</v>
      </c>
      <c r="AD87" s="1477">
        <v>0.9827</v>
      </c>
      <c r="AE87" s="1477" t="s">
        <v>142</v>
      </c>
      <c r="AF87" s="1477">
        <v>0.7579</v>
      </c>
      <c r="AG87" s="1477" t="s">
        <v>142</v>
      </c>
      <c r="AH87" s="1476">
        <v>3.04</v>
      </c>
      <c r="AI87" s="1476">
        <v>1.97</v>
      </c>
      <c r="AJ87" s="1476">
        <v>0.97</v>
      </c>
      <c r="AK87" s="1476">
        <v>0.9588</v>
      </c>
      <c r="AL87" s="1479">
        <v>0.9434</v>
      </c>
    </row>
    <row r="88" spans="1:38" ht="15.75" customHeight="1">
      <c r="A88" s="1466"/>
      <c r="B88" s="1425" t="s">
        <v>1191</v>
      </c>
      <c r="C88" s="1425"/>
      <c r="D88" s="1476" t="s">
        <v>1254</v>
      </c>
      <c r="E88" s="1476" t="s">
        <v>1255</v>
      </c>
      <c r="F88" s="1476" t="s">
        <v>1255</v>
      </c>
      <c r="G88" s="1476" t="s">
        <v>1255</v>
      </c>
      <c r="H88" s="1476" t="s">
        <v>1255</v>
      </c>
      <c r="I88" s="1476" t="s">
        <v>1255</v>
      </c>
      <c r="J88" s="1476" t="s">
        <v>1255</v>
      </c>
      <c r="K88" s="1476" t="s">
        <v>1255</v>
      </c>
      <c r="L88" s="1476" t="s">
        <v>1255</v>
      </c>
      <c r="M88" s="1476" t="s">
        <v>1256</v>
      </c>
      <c r="N88" s="1476" t="s">
        <v>1256</v>
      </c>
      <c r="O88" s="1476" t="s">
        <v>1256</v>
      </c>
      <c r="P88" s="1476" t="s">
        <v>1256</v>
      </c>
      <c r="Q88" s="1476" t="s">
        <v>1256</v>
      </c>
      <c r="R88" s="1476" t="s">
        <v>1256</v>
      </c>
      <c r="S88" s="1476" t="s">
        <v>1256</v>
      </c>
      <c r="T88" s="1476" t="s">
        <v>1256</v>
      </c>
      <c r="U88" s="1476" t="s">
        <v>1256</v>
      </c>
      <c r="V88" s="1476" t="s">
        <v>1256</v>
      </c>
      <c r="W88" s="1476" t="s">
        <v>1256</v>
      </c>
      <c r="X88" s="1476" t="s">
        <v>1256</v>
      </c>
      <c r="Y88" s="1476" t="s">
        <v>1256</v>
      </c>
      <c r="Z88" s="1476" t="s">
        <v>1256</v>
      </c>
      <c r="AA88" s="1476" t="s">
        <v>1256</v>
      </c>
      <c r="AB88" s="1476" t="s">
        <v>1256</v>
      </c>
      <c r="AC88" s="1476" t="s">
        <v>1256</v>
      </c>
      <c r="AD88" s="1476" t="s">
        <v>1256</v>
      </c>
      <c r="AE88" s="1476" t="s">
        <v>1257</v>
      </c>
      <c r="AF88" s="1476" t="s">
        <v>1258</v>
      </c>
      <c r="AG88" s="1476" t="s">
        <v>1258</v>
      </c>
      <c r="AH88" s="1476" t="s">
        <v>1258</v>
      </c>
      <c r="AI88" s="1476" t="s">
        <v>1258</v>
      </c>
      <c r="AJ88" s="1476" t="s">
        <v>1258</v>
      </c>
      <c r="AK88" s="1476" t="s">
        <v>1258</v>
      </c>
      <c r="AL88" s="1479" t="s">
        <v>1258</v>
      </c>
    </row>
    <row r="89" spans="1:38" ht="15.75" customHeight="1">
      <c r="A89" s="1466"/>
      <c r="B89" s="1438" t="s">
        <v>1259</v>
      </c>
      <c r="C89" s="1425"/>
      <c r="D89" s="1476" t="s">
        <v>1260</v>
      </c>
      <c r="E89" s="1476" t="s">
        <v>1261</v>
      </c>
      <c r="F89" s="1476" t="s">
        <v>1261</v>
      </c>
      <c r="G89" s="1476" t="s">
        <v>1261</v>
      </c>
      <c r="H89" s="1476" t="s">
        <v>1261</v>
      </c>
      <c r="I89" s="1476" t="s">
        <v>1262</v>
      </c>
      <c r="J89" s="1476" t="s">
        <v>1262</v>
      </c>
      <c r="K89" s="1476" t="s">
        <v>1262</v>
      </c>
      <c r="L89" s="1476" t="s">
        <v>1261</v>
      </c>
      <c r="M89" s="1476" t="s">
        <v>1261</v>
      </c>
      <c r="N89" s="1476" t="s">
        <v>1261</v>
      </c>
      <c r="O89" s="1476" t="s">
        <v>1261</v>
      </c>
      <c r="P89" s="1476" t="s">
        <v>1261</v>
      </c>
      <c r="Q89" s="1476" t="s">
        <v>1261</v>
      </c>
      <c r="R89" s="1476" t="s">
        <v>1261</v>
      </c>
      <c r="S89" s="1476" t="s">
        <v>1261</v>
      </c>
      <c r="T89" s="1476" t="s">
        <v>1261</v>
      </c>
      <c r="U89" s="1476" t="s">
        <v>1261</v>
      </c>
      <c r="V89" s="1476" t="s">
        <v>1261</v>
      </c>
      <c r="W89" s="1476" t="s">
        <v>1261</v>
      </c>
      <c r="X89" s="1476" t="s">
        <v>1261</v>
      </c>
      <c r="Y89" s="1476" t="s">
        <v>1261</v>
      </c>
      <c r="Z89" s="1476" t="s">
        <v>1261</v>
      </c>
      <c r="AA89" s="1476" t="s">
        <v>1261</v>
      </c>
      <c r="AB89" s="1476" t="s">
        <v>1261</v>
      </c>
      <c r="AC89" s="1476" t="s">
        <v>1261</v>
      </c>
      <c r="AD89" s="1476" t="s">
        <v>1261</v>
      </c>
      <c r="AE89" s="1476" t="s">
        <v>1261</v>
      </c>
      <c r="AF89" s="1476" t="s">
        <v>1261</v>
      </c>
      <c r="AG89" s="1476" t="s">
        <v>1261</v>
      </c>
      <c r="AH89" s="1476" t="s">
        <v>1261</v>
      </c>
      <c r="AI89" s="1476" t="s">
        <v>1261</v>
      </c>
      <c r="AJ89" s="1476" t="s">
        <v>1261</v>
      </c>
      <c r="AK89" s="1476" t="s">
        <v>1261</v>
      </c>
      <c r="AL89" s="1479" t="s">
        <v>1261</v>
      </c>
    </row>
    <row r="90" spans="1:38" ht="15.75" customHeight="1">
      <c r="A90" s="1481" t="s">
        <v>1263</v>
      </c>
      <c r="B90" s="1482"/>
      <c r="C90" s="1483"/>
      <c r="D90" s="1484">
        <v>6.57</v>
      </c>
      <c r="E90" s="1484">
        <v>8.22</v>
      </c>
      <c r="F90" s="1484">
        <v>0.86</v>
      </c>
      <c r="G90" s="1484">
        <v>1.3649886601894599</v>
      </c>
      <c r="H90" s="1484">
        <v>0.86</v>
      </c>
      <c r="I90" s="1484">
        <v>0.3</v>
      </c>
      <c r="J90" s="1484">
        <v>0.27</v>
      </c>
      <c r="K90" s="1484">
        <v>0.25</v>
      </c>
      <c r="L90" s="1484">
        <v>0.22459140275275666</v>
      </c>
      <c r="M90" s="1484">
        <v>0.20374838574155063</v>
      </c>
      <c r="N90" s="1484">
        <v>0.21</v>
      </c>
      <c r="O90" s="1484">
        <v>0.20773918429166563</v>
      </c>
      <c r="P90" s="1484">
        <v>0.2017363513916063</v>
      </c>
      <c r="Q90" s="1484">
        <v>0.19</v>
      </c>
      <c r="R90" s="1484">
        <v>0.19</v>
      </c>
      <c r="S90" s="1484">
        <v>0.18</v>
      </c>
      <c r="T90" s="1484">
        <v>0.1633696910001769</v>
      </c>
      <c r="U90" s="1484">
        <v>0.15</v>
      </c>
      <c r="V90" s="1484">
        <v>0.17</v>
      </c>
      <c r="W90" s="1484">
        <v>1.03</v>
      </c>
      <c r="X90" s="1484">
        <v>0.42</v>
      </c>
      <c r="Y90" s="1485">
        <v>0.15</v>
      </c>
      <c r="Z90" s="1484">
        <v>0.15</v>
      </c>
      <c r="AA90" s="1484">
        <v>2.23</v>
      </c>
      <c r="AB90" s="1484">
        <v>1.8</v>
      </c>
      <c r="AC90" s="1484">
        <v>0.64</v>
      </c>
      <c r="AD90" s="1484">
        <v>0.44</v>
      </c>
      <c r="AE90" s="1484">
        <v>0.24</v>
      </c>
      <c r="AF90" s="1484">
        <v>1.01</v>
      </c>
      <c r="AG90" s="1484">
        <v>0.7392803128066334</v>
      </c>
      <c r="AH90" s="1484">
        <v>1.45</v>
      </c>
      <c r="AI90" s="1484">
        <v>0.64</v>
      </c>
      <c r="AJ90" s="1484">
        <v>0.36</v>
      </c>
      <c r="AK90" s="1484">
        <v>0.82</v>
      </c>
      <c r="AL90" s="1486">
        <v>0.26</v>
      </c>
    </row>
    <row r="91" spans="1:38" ht="15.75" customHeight="1">
      <c r="A91" s="839" t="s">
        <v>1264</v>
      </c>
      <c r="B91" s="1487"/>
      <c r="C91" s="1483"/>
      <c r="D91" s="1488"/>
      <c r="E91" s="1488"/>
      <c r="F91" s="1489">
        <v>6.171809923677013</v>
      </c>
      <c r="G91" s="1484">
        <v>5.2</v>
      </c>
      <c r="H91" s="1484">
        <v>5.25</v>
      </c>
      <c r="I91" s="1484">
        <v>5.13</v>
      </c>
      <c r="J91" s="1484">
        <v>5.01</v>
      </c>
      <c r="K91" s="1484">
        <v>4.89</v>
      </c>
      <c r="L91" s="1484">
        <v>4.86</v>
      </c>
      <c r="M91" s="1484">
        <v>4.75</v>
      </c>
      <c r="N91" s="1484">
        <v>4.68</v>
      </c>
      <c r="O91" s="1484">
        <v>4.61</v>
      </c>
      <c r="P91" s="1484">
        <v>4.45</v>
      </c>
      <c r="Q91" s="1484">
        <v>4.3</v>
      </c>
      <c r="R91" s="1484">
        <v>4.26</v>
      </c>
      <c r="S91" s="1484">
        <v>4.22</v>
      </c>
      <c r="T91" s="1484">
        <v>4.093039677595375</v>
      </c>
      <c r="U91" s="1484">
        <v>3.99</v>
      </c>
      <c r="V91" s="1484">
        <v>3.9028606805380788</v>
      </c>
      <c r="W91" s="1484">
        <v>3.7938564896258735</v>
      </c>
      <c r="X91" s="1484">
        <v>3.813646481799705</v>
      </c>
      <c r="Y91" s="1485">
        <v>3.76</v>
      </c>
      <c r="Z91" s="1484">
        <v>3.7486832454511747</v>
      </c>
      <c r="AA91" s="1484">
        <v>3.84</v>
      </c>
      <c r="AB91" s="1484">
        <v>3.79</v>
      </c>
      <c r="AC91" s="1484">
        <v>4.07</v>
      </c>
      <c r="AD91" s="1484">
        <v>4.06</v>
      </c>
      <c r="AE91" s="1484">
        <v>4.05</v>
      </c>
      <c r="AF91" s="1484">
        <v>3.94</v>
      </c>
      <c r="AG91" s="1484">
        <v>3.9</v>
      </c>
      <c r="AH91" s="1484">
        <v>3.73</v>
      </c>
      <c r="AI91" s="1484">
        <v>3.55</v>
      </c>
      <c r="AJ91" s="1484">
        <v>3.52</v>
      </c>
      <c r="AK91" s="1484">
        <v>3.37</v>
      </c>
      <c r="AL91" s="1486">
        <v>3.3209337778655517</v>
      </c>
    </row>
    <row r="92" spans="1:38" ht="15.75" customHeight="1">
      <c r="A92" s="839" t="s">
        <v>1265</v>
      </c>
      <c r="B92" s="1490"/>
      <c r="C92" s="1490"/>
      <c r="D92" s="1488"/>
      <c r="E92" s="1488"/>
      <c r="F92" s="1491">
        <v>12.402829832416426</v>
      </c>
      <c r="G92" s="1484">
        <v>12.34</v>
      </c>
      <c r="H92" s="1484">
        <v>12.09</v>
      </c>
      <c r="I92" s="1484">
        <v>12.1</v>
      </c>
      <c r="J92" s="1484">
        <v>11.95</v>
      </c>
      <c r="K92" s="1484">
        <v>11.78</v>
      </c>
      <c r="L92" s="1484">
        <v>11.79</v>
      </c>
      <c r="M92" s="1484">
        <v>11.48</v>
      </c>
      <c r="N92" s="1484">
        <v>11.53</v>
      </c>
      <c r="O92" s="1484">
        <v>11.37</v>
      </c>
      <c r="P92" s="1484">
        <v>11.18</v>
      </c>
      <c r="Q92" s="1484">
        <v>10.915791628170691</v>
      </c>
      <c r="R92" s="1484">
        <v>10.82</v>
      </c>
      <c r="S92" s="1484">
        <v>10.81</v>
      </c>
      <c r="T92" s="1484">
        <v>10.54995071060591</v>
      </c>
      <c r="U92" s="1484">
        <v>10.3</v>
      </c>
      <c r="V92" s="1484">
        <v>10.226252086741528</v>
      </c>
      <c r="W92" s="1484">
        <v>10.135310047775658</v>
      </c>
      <c r="X92" s="1484">
        <v>9.937237232078088</v>
      </c>
      <c r="Y92" s="1485">
        <v>9.94</v>
      </c>
      <c r="Z92" s="1484">
        <v>9.818236657250683</v>
      </c>
      <c r="AA92" s="1484">
        <v>9.67</v>
      </c>
      <c r="AB92" s="1484">
        <v>9.56</v>
      </c>
      <c r="AC92" s="1484">
        <v>9.64</v>
      </c>
      <c r="AD92" s="1484">
        <v>9.65</v>
      </c>
      <c r="AE92" s="1484">
        <v>9.59</v>
      </c>
      <c r="AF92" s="1484">
        <v>9.62</v>
      </c>
      <c r="AG92" s="1484">
        <v>9.61</v>
      </c>
      <c r="AH92" s="1484">
        <v>9.54</v>
      </c>
      <c r="AI92" s="1484">
        <v>9.46</v>
      </c>
      <c r="AJ92" s="1484">
        <v>9.47</v>
      </c>
      <c r="AK92" s="1484">
        <v>9.44</v>
      </c>
      <c r="AL92" s="1486">
        <v>9.292191527361625</v>
      </c>
    </row>
    <row r="93" spans="1:38" ht="15.75" customHeight="1" thickBot="1">
      <c r="A93" s="1492" t="s">
        <v>1266</v>
      </c>
      <c r="B93" s="1493"/>
      <c r="C93" s="1493"/>
      <c r="D93" s="1494"/>
      <c r="E93" s="1494"/>
      <c r="F93" s="1494"/>
      <c r="G93" s="1495">
        <v>9.84</v>
      </c>
      <c r="H93" s="1495">
        <v>9.83</v>
      </c>
      <c r="I93" s="1495">
        <v>9.63</v>
      </c>
      <c r="J93" s="1495">
        <v>9.35</v>
      </c>
      <c r="K93" s="1495">
        <v>9.23</v>
      </c>
      <c r="L93" s="1495">
        <v>9.03</v>
      </c>
      <c r="M93" s="1495">
        <v>8.86</v>
      </c>
      <c r="N93" s="1495">
        <v>8.75</v>
      </c>
      <c r="O93" s="1495">
        <v>8.58</v>
      </c>
      <c r="P93" s="1495">
        <v>8.55</v>
      </c>
      <c r="Q93" s="1495">
        <v>8.38</v>
      </c>
      <c r="R93" s="1495">
        <v>8.31</v>
      </c>
      <c r="S93" s="1495">
        <v>8.23</v>
      </c>
      <c r="T93" s="1495">
        <v>8.36</v>
      </c>
      <c r="U93" s="1495">
        <v>7.68</v>
      </c>
      <c r="V93" s="1495">
        <v>7.9</v>
      </c>
      <c r="W93" s="1495">
        <v>7.73</v>
      </c>
      <c r="X93" s="1495">
        <v>7.46</v>
      </c>
      <c r="Y93" s="1495">
        <v>7.44</v>
      </c>
      <c r="Z93" s="1495">
        <v>7.49</v>
      </c>
      <c r="AA93" s="1495">
        <v>7.51</v>
      </c>
      <c r="AB93" s="1495">
        <v>7.52</v>
      </c>
      <c r="AC93" s="1495">
        <v>7.68</v>
      </c>
      <c r="AD93" s="1495">
        <v>7.76</v>
      </c>
      <c r="AE93" s="1495">
        <v>7.69</v>
      </c>
      <c r="AF93" s="1495">
        <v>7.88</v>
      </c>
      <c r="AG93" s="1495">
        <v>7.18</v>
      </c>
      <c r="AH93" s="1495">
        <v>7.21</v>
      </c>
      <c r="AI93" s="1495">
        <v>7.22</v>
      </c>
      <c r="AJ93" s="1495">
        <v>7.04</v>
      </c>
      <c r="AK93" s="1495">
        <v>6.91</v>
      </c>
      <c r="AL93" s="1496">
        <v>6.82</v>
      </c>
    </row>
    <row r="94" spans="1:13" ht="12" customHeight="1" thickTop="1">
      <c r="A94" s="1497"/>
      <c r="B94" s="1498"/>
      <c r="C94" s="1498"/>
      <c r="D94" s="1461"/>
      <c r="E94" s="1461"/>
      <c r="F94" s="1461"/>
      <c r="H94" s="1476"/>
      <c r="I94" s="1476"/>
      <c r="J94" s="1476"/>
      <c r="K94" s="1476"/>
      <c r="L94" s="1476"/>
      <c r="M94" s="1476"/>
    </row>
    <row r="95" spans="1:38" ht="15.75" customHeight="1">
      <c r="A95" s="1499" t="s">
        <v>1267</v>
      </c>
      <c r="B95" s="1425"/>
      <c r="C95" s="1425"/>
      <c r="AA95" s="1500"/>
      <c r="AB95" s="1500"/>
      <c r="AC95" s="1500"/>
      <c r="AD95" s="1500"/>
      <c r="AE95" s="1500"/>
      <c r="AF95" s="1500"/>
      <c r="AG95" s="1500"/>
      <c r="AH95" s="1500"/>
      <c r="AI95" s="1500"/>
      <c r="AJ95" s="1500"/>
      <c r="AK95" s="1500"/>
      <c r="AL95" s="1500"/>
    </row>
    <row r="96" spans="1:7" ht="12.75">
      <c r="A96" s="1501" t="s">
        <v>1268</v>
      </c>
      <c r="B96" s="47"/>
      <c r="C96" s="47"/>
      <c r="D96" s="47"/>
      <c r="E96" s="47"/>
      <c r="F96" s="47"/>
      <c r="G96" s="47"/>
    </row>
    <row r="97" spans="1:5" ht="12.75">
      <c r="A97" s="1450" t="s">
        <v>1269</v>
      </c>
      <c r="B97" s="1450"/>
      <c r="C97" s="1450"/>
      <c r="D97" s="1450"/>
      <c r="E97" s="1450"/>
    </row>
    <row r="98" spans="1:3" ht="12.75">
      <c r="A98" s="1952" t="s">
        <v>1270</v>
      </c>
      <c r="B98" s="1952"/>
      <c r="C98" s="1952"/>
    </row>
    <row r="99" spans="1:3" ht="12.75">
      <c r="A99" s="1952"/>
      <c r="B99" s="1952"/>
      <c r="C99" s="1952"/>
    </row>
    <row r="100" spans="1:3" ht="12.75">
      <c r="A100" s="1443"/>
      <c r="B100" s="1425"/>
      <c r="C100" s="1425"/>
    </row>
    <row r="101" spans="1:3" ht="12.75">
      <c r="A101" s="1425"/>
      <c r="B101" s="1425"/>
      <c r="C101" s="1425"/>
    </row>
    <row r="102" spans="1:3" ht="12.75">
      <c r="A102" s="1425"/>
      <c r="B102" s="1434"/>
      <c r="C102" s="1425"/>
    </row>
    <row r="103" spans="1:3" ht="12.75">
      <c r="A103" s="1425"/>
      <c r="B103" s="1425"/>
      <c r="C103" s="1425"/>
    </row>
    <row r="104" spans="1:3" ht="12.75">
      <c r="A104" s="1425"/>
      <c r="B104" s="1425"/>
      <c r="C104" s="1425"/>
    </row>
    <row r="105" spans="1:3" ht="12.75">
      <c r="A105" s="1425"/>
      <c r="B105" s="1425"/>
      <c r="C105" s="1425"/>
    </row>
    <row r="106" spans="1:3" ht="12.75">
      <c r="A106" s="1425"/>
      <c r="B106" s="1425"/>
      <c r="C106" s="1425"/>
    </row>
    <row r="107" spans="1:3" ht="12.75">
      <c r="A107" s="1425"/>
      <c r="B107" s="1425"/>
      <c r="C107" s="1425"/>
    </row>
    <row r="108" spans="1:3" ht="12.75">
      <c r="A108" s="1425"/>
      <c r="B108" s="1425"/>
      <c r="C108" s="1425"/>
    </row>
    <row r="109" spans="1:3" ht="12.75">
      <c r="A109" s="1443"/>
      <c r="B109" s="1425"/>
      <c r="C109" s="1425"/>
    </row>
    <row r="110" spans="1:3" ht="12.75">
      <c r="A110" s="1443"/>
      <c r="B110" s="1434"/>
      <c r="C110" s="1425"/>
    </row>
    <row r="111" spans="1:3" ht="12.75">
      <c r="A111" s="1425"/>
      <c r="B111" s="1434"/>
      <c r="C111" s="1425"/>
    </row>
    <row r="112" spans="1:3" ht="12.75">
      <c r="A112" s="1425"/>
      <c r="B112" s="1434"/>
      <c r="C112" s="1425"/>
    </row>
    <row r="113" spans="1:3" ht="12.75">
      <c r="A113" s="1425"/>
      <c r="B113" s="1434"/>
      <c r="C113" s="1425"/>
    </row>
    <row r="114" spans="1:3" ht="12.75">
      <c r="A114" s="1425"/>
      <c r="B114" s="1425"/>
      <c r="C114" s="1425"/>
    </row>
    <row r="115" spans="1:3" ht="12.75">
      <c r="A115" s="1425"/>
      <c r="B115" s="1425"/>
      <c r="C115" s="1425"/>
    </row>
    <row r="116" spans="1:3" ht="12.75">
      <c r="A116" s="1502"/>
      <c r="B116" s="1503"/>
      <c r="C116" s="1504"/>
    </row>
    <row r="117" spans="1:3" ht="12.75">
      <c r="A117" s="1443"/>
      <c r="B117" s="1425"/>
      <c r="C117" s="1425"/>
    </row>
    <row r="118" spans="1:3" ht="12.75">
      <c r="A118" s="1425"/>
      <c r="B118" s="1443"/>
      <c r="C118" s="1425"/>
    </row>
    <row r="119" spans="1:3" ht="12.75">
      <c r="A119" s="1425"/>
      <c r="B119" s="1425"/>
      <c r="C119" s="1425"/>
    </row>
    <row r="120" spans="1:3" ht="12.75">
      <c r="A120" s="1425"/>
      <c r="B120" s="1425"/>
      <c r="C120" s="1425"/>
    </row>
    <row r="121" spans="1:3" ht="12.75">
      <c r="A121" s="1425"/>
      <c r="B121" s="1425"/>
      <c r="C121" s="1425"/>
    </row>
    <row r="122" spans="1:3" ht="12.75">
      <c r="A122" s="1425"/>
      <c r="B122" s="1425"/>
      <c r="C122" s="1425"/>
    </row>
    <row r="123" spans="1:3" ht="12.75">
      <c r="A123" s="1425"/>
      <c r="B123" s="1425"/>
      <c r="C123" s="1425"/>
    </row>
    <row r="124" spans="1:3" ht="12.75">
      <c r="A124" s="1425"/>
      <c r="B124" s="1425"/>
      <c r="C124" s="1425"/>
    </row>
    <row r="125" spans="1:3" ht="12.75">
      <c r="A125" s="1425"/>
      <c r="B125" s="1425"/>
      <c r="C125" s="1425"/>
    </row>
    <row r="126" spans="1:3" ht="12.75">
      <c r="A126" s="1425"/>
      <c r="B126" s="1443"/>
      <c r="C126" s="1425"/>
    </row>
    <row r="127" spans="1:3" ht="12.75">
      <c r="A127" s="1425"/>
      <c r="B127" s="1425"/>
      <c r="C127" s="1425"/>
    </row>
    <row r="128" spans="1:3" ht="12.75">
      <c r="A128" s="1425"/>
      <c r="B128" s="1434"/>
      <c r="C128" s="1425"/>
    </row>
    <row r="129" spans="1:3" ht="12.75">
      <c r="A129" s="1425"/>
      <c r="B129" s="1434"/>
      <c r="C129" s="1425"/>
    </row>
    <row r="130" spans="1:3" ht="12.75">
      <c r="A130" s="1425"/>
      <c r="B130" s="1434"/>
      <c r="C130" s="1425"/>
    </row>
    <row r="131" spans="1:3" ht="12.75">
      <c r="A131" s="1425"/>
      <c r="B131" s="1434"/>
      <c r="C131" s="1425"/>
    </row>
    <row r="132" spans="1:3" ht="12.75">
      <c r="A132" s="1501"/>
      <c r="B132" s="1501"/>
      <c r="C132" s="1502"/>
    </row>
    <row r="133" spans="1:3" ht="12.75">
      <c r="A133" s="1434"/>
      <c r="B133" s="1452"/>
      <c r="C133" s="1452"/>
    </row>
    <row r="134" ht="12.75">
      <c r="A134" s="1505"/>
    </row>
  </sheetData>
  <sheetProtection/>
  <mergeCells count="14">
    <mergeCell ref="A98:C98"/>
    <mergeCell ref="A99:C99"/>
    <mergeCell ref="A9:C9"/>
    <mergeCell ref="A66:AG66"/>
    <mergeCell ref="A67:AG67"/>
    <mergeCell ref="AF68:AG68"/>
    <mergeCell ref="A69:C69"/>
    <mergeCell ref="A70:C70"/>
    <mergeCell ref="A8:C8"/>
    <mergeCell ref="A1:C1"/>
    <mergeCell ref="A2:C2"/>
    <mergeCell ref="A3:C3"/>
    <mergeCell ref="A5:C5"/>
    <mergeCell ref="A6:C6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M30" sqref="M30:N30"/>
      <selection pane="topRight" activeCell="M30" sqref="M30:N30"/>
      <selection pane="bottomLeft" activeCell="M30" sqref="M30:N30"/>
      <selection pane="bottomRight" activeCell="B1" sqref="B1:L1"/>
    </sheetView>
  </sheetViews>
  <sheetFormatPr defaultColWidth="9.140625" defaultRowHeight="15"/>
  <cols>
    <col min="1" max="1" width="5.7109375" style="1511" customWidth="1"/>
    <col min="2" max="2" width="14.28125" style="1511" customWidth="1"/>
    <col min="3" max="3" width="10.7109375" style="1507" hidden="1" customWidth="1"/>
    <col min="4" max="4" width="14.140625" style="1507" customWidth="1"/>
    <col min="5" max="7" width="13.421875" style="1507" customWidth="1"/>
    <col min="8" max="8" width="15.7109375" style="1507" hidden="1" customWidth="1"/>
    <col min="9" max="9" width="13.421875" style="1507" customWidth="1"/>
    <col min="10" max="11" width="14.421875" style="1507" customWidth="1"/>
    <col min="12" max="12" width="13.28125" style="1507" customWidth="1"/>
    <col min="13" max="16384" width="9.140625" style="1507" customWidth="1"/>
  </cols>
  <sheetData>
    <row r="1" spans="1:12" ht="12.75">
      <c r="A1" s="1506"/>
      <c r="B1" s="1963" t="s">
        <v>1271</v>
      </c>
      <c r="C1" s="1963"/>
      <c r="D1" s="1963"/>
      <c r="E1" s="1963"/>
      <c r="F1" s="1963"/>
      <c r="G1" s="1963"/>
      <c r="H1" s="1963"/>
      <c r="I1" s="1963"/>
      <c r="J1" s="1963"/>
      <c r="K1" s="1963"/>
      <c r="L1" s="1963"/>
    </row>
    <row r="2" spans="1:12" ht="15.75" customHeight="1">
      <c r="A2" s="1506"/>
      <c r="B2" s="1963" t="s">
        <v>45</v>
      </c>
      <c r="C2" s="1963"/>
      <c r="D2" s="1963"/>
      <c r="E2" s="1963"/>
      <c r="F2" s="1963"/>
      <c r="G2" s="1963"/>
      <c r="H2" s="1963"/>
      <c r="I2" s="1963"/>
      <c r="J2" s="1963"/>
      <c r="K2" s="1963"/>
      <c r="L2" s="1963"/>
    </row>
    <row r="3" spans="1:7" ht="12.75" hidden="1">
      <c r="A3" s="1508"/>
      <c r="B3" s="1508"/>
      <c r="C3" s="1509"/>
      <c r="D3" s="1510"/>
      <c r="E3" s="1510"/>
      <c r="F3" s="1510"/>
      <c r="G3" s="1510"/>
    </row>
    <row r="4" spans="2:12" ht="13.5" customHeight="1" thickBot="1">
      <c r="B4" s="1512"/>
      <c r="C4" s="1512"/>
      <c r="D4" s="1512"/>
      <c r="E4" s="1512"/>
      <c r="F4" s="1512"/>
      <c r="G4" s="1512"/>
      <c r="H4" s="1512"/>
      <c r="I4" s="1512"/>
      <c r="J4" s="1512"/>
      <c r="K4" s="1512"/>
      <c r="L4" s="1512" t="s">
        <v>1272</v>
      </c>
    </row>
    <row r="5" spans="2:12" ht="13.5" thickTop="1">
      <c r="B5" s="1964" t="s">
        <v>1049</v>
      </c>
      <c r="C5" s="1966" t="s">
        <v>1273</v>
      </c>
      <c r="D5" s="1966"/>
      <c r="E5" s="1966"/>
      <c r="F5" s="1966"/>
      <c r="G5" s="1967"/>
      <c r="H5" s="1968" t="s">
        <v>1274</v>
      </c>
      <c r="I5" s="1969"/>
      <c r="J5" s="1969"/>
      <c r="K5" s="1969"/>
      <c r="L5" s="1970"/>
    </row>
    <row r="6" spans="2:12" ht="12.75">
      <c r="B6" s="1965"/>
      <c r="C6" s="1513" t="s">
        <v>585</v>
      </c>
      <c r="D6" s="1514" t="s">
        <v>586</v>
      </c>
      <c r="E6" s="1515" t="s">
        <v>54</v>
      </c>
      <c r="F6" s="1515" t="s">
        <v>55</v>
      </c>
      <c r="G6" s="1516" t="s">
        <v>56</v>
      </c>
      <c r="H6" s="1513" t="s">
        <v>585</v>
      </c>
      <c r="I6" s="1514" t="s">
        <v>586</v>
      </c>
      <c r="J6" s="1515" t="s">
        <v>54</v>
      </c>
      <c r="K6" s="1515" t="s">
        <v>55</v>
      </c>
      <c r="L6" s="1517" t="s">
        <v>56</v>
      </c>
    </row>
    <row r="7" spans="2:12" ht="12.75">
      <c r="B7" s="1518" t="s">
        <v>193</v>
      </c>
      <c r="C7" s="1519">
        <v>3.98</v>
      </c>
      <c r="D7" s="1520">
        <v>0.18</v>
      </c>
      <c r="E7" s="1521">
        <v>0.25</v>
      </c>
      <c r="F7" s="1522">
        <v>0.0044</v>
      </c>
      <c r="G7" s="1523">
        <v>0.9477779527559054</v>
      </c>
      <c r="H7" s="1524" t="s">
        <v>142</v>
      </c>
      <c r="I7" s="1525" t="s">
        <v>142</v>
      </c>
      <c r="J7" s="1525" t="s">
        <v>142</v>
      </c>
      <c r="K7" s="1526" t="s">
        <v>142</v>
      </c>
      <c r="L7" s="1527" t="s">
        <v>142</v>
      </c>
    </row>
    <row r="8" spans="2:12" ht="12.75">
      <c r="B8" s="1528" t="s">
        <v>194</v>
      </c>
      <c r="C8" s="1529">
        <v>2.28</v>
      </c>
      <c r="D8" s="1530">
        <v>0.1463</v>
      </c>
      <c r="E8" s="1531">
        <v>0.14</v>
      </c>
      <c r="F8" s="1532">
        <v>0.0656</v>
      </c>
      <c r="G8" s="1533">
        <v>2.22</v>
      </c>
      <c r="H8" s="1534">
        <v>4.46</v>
      </c>
      <c r="I8" s="1531">
        <v>1.16</v>
      </c>
      <c r="J8" s="1535">
        <v>1</v>
      </c>
      <c r="K8" s="1535">
        <v>0.54</v>
      </c>
      <c r="L8" s="1536">
        <v>3.04</v>
      </c>
    </row>
    <row r="9" spans="2:12" ht="12.75">
      <c r="B9" s="1528" t="s">
        <v>195</v>
      </c>
      <c r="C9" s="1529">
        <v>1.82</v>
      </c>
      <c r="D9" s="1530">
        <v>0.31</v>
      </c>
      <c r="E9" s="1531">
        <v>0.07</v>
      </c>
      <c r="F9" s="1532">
        <v>0.9267</v>
      </c>
      <c r="G9" s="1533">
        <v>1.1</v>
      </c>
      <c r="H9" s="1534">
        <v>4.43</v>
      </c>
      <c r="I9" s="1531">
        <v>0.93</v>
      </c>
      <c r="J9" s="1535">
        <v>0.79</v>
      </c>
      <c r="K9" s="1535">
        <v>0.9349</v>
      </c>
      <c r="L9" s="1536">
        <v>1.97</v>
      </c>
    </row>
    <row r="10" spans="2:12" ht="12.75">
      <c r="B10" s="1528" t="s">
        <v>196</v>
      </c>
      <c r="C10" s="1529">
        <v>0.97</v>
      </c>
      <c r="D10" s="1530">
        <v>0.60496</v>
      </c>
      <c r="E10" s="1531">
        <v>0.03</v>
      </c>
      <c r="F10" s="1532">
        <v>0.5235</v>
      </c>
      <c r="G10" s="1533">
        <v>0.29</v>
      </c>
      <c r="H10" s="1534">
        <v>3.27</v>
      </c>
      <c r="I10" s="1531">
        <v>1.4799466666666667</v>
      </c>
      <c r="J10" s="1535">
        <v>0.5</v>
      </c>
      <c r="K10" s="1535">
        <v>0.8726</v>
      </c>
      <c r="L10" s="1536">
        <v>0.97</v>
      </c>
    </row>
    <row r="11" spans="2:12" ht="12.75">
      <c r="B11" s="1528" t="s">
        <v>197</v>
      </c>
      <c r="C11" s="1529">
        <v>0.8</v>
      </c>
      <c r="D11" s="1530">
        <v>0.74</v>
      </c>
      <c r="E11" s="1531">
        <v>0.08</v>
      </c>
      <c r="F11" s="1532">
        <v>0.128</v>
      </c>
      <c r="G11" s="1533">
        <v>0.4837</v>
      </c>
      <c r="H11" s="1534">
        <v>2.68</v>
      </c>
      <c r="I11" s="1531">
        <v>2.11</v>
      </c>
      <c r="J11" s="1535">
        <v>0.75</v>
      </c>
      <c r="K11" s="1535">
        <v>0.5803</v>
      </c>
      <c r="L11" s="1536">
        <v>0.9588</v>
      </c>
    </row>
    <row r="12" spans="2:12" ht="12.75">
      <c r="B12" s="1528" t="s">
        <v>198</v>
      </c>
      <c r="C12" s="1529">
        <v>0.7</v>
      </c>
      <c r="D12" s="1530">
        <v>1.52</v>
      </c>
      <c r="E12" s="1531">
        <v>0.47</v>
      </c>
      <c r="F12" s="1532">
        <v>0.1551</v>
      </c>
      <c r="G12" s="1533">
        <v>0.6795</v>
      </c>
      <c r="H12" s="1534">
        <v>3.03</v>
      </c>
      <c r="I12" s="1531">
        <v>2.26</v>
      </c>
      <c r="J12" s="1535">
        <v>1.06</v>
      </c>
      <c r="K12" s="1535">
        <v>0.369</v>
      </c>
      <c r="L12" s="1536">
        <v>0.9434</v>
      </c>
    </row>
    <row r="13" spans="2:12" ht="12.75">
      <c r="B13" s="1528" t="s">
        <v>199</v>
      </c>
      <c r="C13" s="1529">
        <v>0.61</v>
      </c>
      <c r="D13" s="1530">
        <v>1.9281166666666665</v>
      </c>
      <c r="E13" s="1531">
        <v>0.234</v>
      </c>
      <c r="F13" s="1532">
        <v>0.7409</v>
      </c>
      <c r="G13" s="1537"/>
      <c r="H13" s="1534" t="s">
        <v>142</v>
      </c>
      <c r="I13" s="1538" t="s">
        <v>142</v>
      </c>
      <c r="J13" s="1539" t="s">
        <v>142</v>
      </c>
      <c r="K13" s="1539" t="s">
        <v>142</v>
      </c>
      <c r="L13" s="1527"/>
    </row>
    <row r="14" spans="2:12" ht="12.75">
      <c r="B14" s="1528" t="s">
        <v>200</v>
      </c>
      <c r="C14" s="1529">
        <v>0.97</v>
      </c>
      <c r="D14" s="1530">
        <v>4.02</v>
      </c>
      <c r="E14" s="1540">
        <v>0.08</v>
      </c>
      <c r="F14" s="1541">
        <v>1.1286</v>
      </c>
      <c r="G14" s="1542"/>
      <c r="H14" s="1543">
        <v>2.41</v>
      </c>
      <c r="I14" s="1538">
        <v>4.03</v>
      </c>
      <c r="J14" s="1544">
        <v>0.83</v>
      </c>
      <c r="K14" s="1544">
        <v>1.3759</v>
      </c>
      <c r="L14" s="1527"/>
    </row>
    <row r="15" spans="2:12" ht="12.75">
      <c r="B15" s="1528" t="s">
        <v>201</v>
      </c>
      <c r="C15" s="1529">
        <v>1.09</v>
      </c>
      <c r="D15" s="1530">
        <v>3.4946865983623683</v>
      </c>
      <c r="E15" s="1531">
        <v>0.06</v>
      </c>
      <c r="F15" s="1532">
        <v>0.687</v>
      </c>
      <c r="G15" s="1537"/>
      <c r="H15" s="1534">
        <v>2.65</v>
      </c>
      <c r="I15" s="1538">
        <v>4.04</v>
      </c>
      <c r="J15" s="1535">
        <v>0.68</v>
      </c>
      <c r="K15" s="1535">
        <v>1.1623</v>
      </c>
      <c r="L15" s="1527"/>
    </row>
    <row r="16" spans="2:12" ht="12.75">
      <c r="B16" s="1528" t="s">
        <v>202</v>
      </c>
      <c r="C16" s="1529">
        <v>0.83</v>
      </c>
      <c r="D16" s="1530">
        <v>4.46</v>
      </c>
      <c r="E16" s="1540">
        <v>0.04</v>
      </c>
      <c r="F16" s="1541">
        <v>0.5904</v>
      </c>
      <c r="G16" s="1545"/>
      <c r="H16" s="1543" t="s">
        <v>142</v>
      </c>
      <c r="I16" s="1538">
        <v>4.12</v>
      </c>
      <c r="J16" s="1535">
        <v>0.64</v>
      </c>
      <c r="K16" s="1535">
        <v>0.9827</v>
      </c>
      <c r="L16" s="1546"/>
    </row>
    <row r="17" spans="2:12" ht="12.75">
      <c r="B17" s="1528" t="s">
        <v>203</v>
      </c>
      <c r="C17" s="1529">
        <v>1.34</v>
      </c>
      <c r="D17" s="1530">
        <v>2.67</v>
      </c>
      <c r="E17" s="1531">
        <v>0.13</v>
      </c>
      <c r="F17" s="1532">
        <v>0.3719</v>
      </c>
      <c r="G17" s="1537"/>
      <c r="H17" s="1534">
        <v>3.44</v>
      </c>
      <c r="I17" s="1538" t="s">
        <v>142</v>
      </c>
      <c r="J17" s="1539" t="s">
        <v>142</v>
      </c>
      <c r="K17" s="1539" t="s">
        <v>142</v>
      </c>
      <c r="L17" s="1527"/>
    </row>
    <row r="18" spans="2:12" ht="12.75">
      <c r="B18" s="1547" t="s">
        <v>204</v>
      </c>
      <c r="C18" s="1548">
        <v>1.15</v>
      </c>
      <c r="D18" s="1549">
        <v>1.19</v>
      </c>
      <c r="E18" s="1550">
        <v>0.02</v>
      </c>
      <c r="F18" s="1550">
        <v>0.1739</v>
      </c>
      <c r="G18" s="1551"/>
      <c r="H18" s="1552">
        <v>2.72</v>
      </c>
      <c r="I18" s="1553">
        <v>2.71</v>
      </c>
      <c r="J18" s="1554">
        <v>0.72</v>
      </c>
      <c r="K18" s="1539">
        <v>0.7579</v>
      </c>
      <c r="L18" s="1527"/>
    </row>
    <row r="19" spans="2:12" ht="15.75" customHeight="1" thickBot="1">
      <c r="B19" s="1555" t="s">
        <v>1275</v>
      </c>
      <c r="C19" s="1556">
        <v>1.31</v>
      </c>
      <c r="D19" s="1557">
        <v>1.74</v>
      </c>
      <c r="E19" s="1558">
        <v>0.1327766719972371</v>
      </c>
      <c r="F19" s="1558">
        <v>0.43</v>
      </c>
      <c r="G19" s="1559"/>
      <c r="H19" s="1557">
        <v>2.94</v>
      </c>
      <c r="I19" s="1557">
        <v>2.69</v>
      </c>
      <c r="J19" s="1558">
        <v>0.7614812880000341</v>
      </c>
      <c r="K19" s="1558">
        <v>0.78</v>
      </c>
      <c r="L19" s="1560"/>
    </row>
    <row r="20" ht="12.75" thickTop="1">
      <c r="L20" s="1561"/>
    </row>
    <row r="21" ht="12">
      <c r="L21" s="1561"/>
    </row>
    <row r="22" spans="4:7" ht="15.75">
      <c r="D22" s="1562"/>
      <c r="E22" s="1563"/>
      <c r="F22" s="1563"/>
      <c r="G22" s="1563"/>
    </row>
    <row r="23" spans="4:7" ht="15.75">
      <c r="D23" s="1564"/>
      <c r="E23" s="1565"/>
      <c r="F23" s="1565"/>
      <c r="G23" s="1565"/>
    </row>
    <row r="24" spans="4:7" ht="15.75">
      <c r="D24" s="1564"/>
      <c r="E24" s="1565"/>
      <c r="F24" s="1565"/>
      <c r="G24" s="1565"/>
    </row>
    <row r="25" spans="4:7" ht="15.75">
      <c r="D25" s="1564"/>
      <c r="E25" s="1565"/>
      <c r="F25" s="1565"/>
      <c r="G25" s="1565"/>
    </row>
    <row r="26" spans="4:7" ht="15.75">
      <c r="D26" s="1564"/>
      <c r="E26" s="1565"/>
      <c r="F26" s="1565"/>
      <c r="G26" s="1565"/>
    </row>
    <row r="27" spans="4:7" ht="15.75">
      <c r="D27" s="1564"/>
      <c r="E27" s="1565"/>
      <c r="F27" s="1565"/>
      <c r="G27" s="1565"/>
    </row>
    <row r="28" spans="4:7" ht="15">
      <c r="D28" s="1564"/>
      <c r="E28" s="1566"/>
      <c r="F28" s="1566"/>
      <c r="G28" s="1566"/>
    </row>
    <row r="29" spans="4:7" ht="15.75">
      <c r="D29" s="1562"/>
      <c r="E29" s="1565"/>
      <c r="F29" s="1565"/>
      <c r="G29" s="1565"/>
    </row>
    <row r="30" spans="4:7" ht="15.75">
      <c r="D30" s="1564"/>
      <c r="E30" s="1567"/>
      <c r="F30" s="1567"/>
      <c r="G30" s="1567"/>
    </row>
    <row r="31" spans="4:7" ht="15.75">
      <c r="D31" s="1562"/>
      <c r="E31" s="1568"/>
      <c r="F31" s="1568"/>
      <c r="G31" s="1568"/>
    </row>
    <row r="32" spans="4:7" ht="15.75">
      <c r="D32" s="1564"/>
      <c r="E32" s="1567"/>
      <c r="F32" s="1567"/>
      <c r="G32" s="1567"/>
    </row>
    <row r="33" spans="4:7" ht="15.75">
      <c r="D33" s="1564"/>
      <c r="E33" s="1568"/>
      <c r="F33" s="1568"/>
      <c r="G33" s="1568"/>
    </row>
    <row r="34" spans="4:7" ht="15.75">
      <c r="D34" s="1569"/>
      <c r="E34" s="1568"/>
      <c r="F34" s="1568"/>
      <c r="G34" s="1568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11.7109375" style="187" bestFit="1" customWidth="1"/>
    <col min="2" max="3" width="9.57421875" style="187" hidden="1" customWidth="1"/>
    <col min="4" max="4" width="0" style="187" hidden="1" customWidth="1"/>
    <col min="5" max="5" width="10.140625" style="187" customWidth="1"/>
    <col min="6" max="6" width="11.140625" style="187" customWidth="1"/>
    <col min="7" max="10" width="9.140625" style="187" customWidth="1"/>
    <col min="11" max="11" width="9.7109375" style="187" customWidth="1"/>
    <col min="12" max="12" width="9.140625" style="187" customWidth="1"/>
    <col min="13" max="16384" width="9.140625" style="187" customWidth="1"/>
  </cols>
  <sheetData>
    <row r="1" spans="1:13" ht="12.75">
      <c r="A1" s="1636" t="s">
        <v>208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</row>
    <row r="2" spans="1:13" ht="15.75">
      <c r="A2" s="1637" t="s">
        <v>5</v>
      </c>
      <c r="B2" s="1637"/>
      <c r="C2" s="1637"/>
      <c r="D2" s="1637"/>
      <c r="E2" s="1637"/>
      <c r="F2" s="1637"/>
      <c r="G2" s="1637"/>
      <c r="H2" s="1637"/>
      <c r="I2" s="1637"/>
      <c r="J2" s="1637"/>
      <c r="K2" s="1637"/>
      <c r="L2" s="1637"/>
      <c r="M2" s="1637"/>
    </row>
    <row r="3" spans="1:13" ht="12.75">
      <c r="A3" s="1638" t="s">
        <v>209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</row>
    <row r="4" spans="1:10" ht="12.75">
      <c r="A4" s="406"/>
      <c r="B4" s="406"/>
      <c r="C4" s="406"/>
      <c r="D4" s="406"/>
      <c r="E4" s="406"/>
      <c r="F4" s="406"/>
      <c r="G4" s="406"/>
      <c r="H4" s="406"/>
      <c r="I4" s="406"/>
      <c r="J4" s="406"/>
    </row>
    <row r="5" spans="1:13" ht="16.5">
      <c r="A5" s="1639" t="s">
        <v>210</v>
      </c>
      <c r="B5" s="1640" t="s">
        <v>211</v>
      </c>
      <c r="C5" s="1640"/>
      <c r="D5" s="1641"/>
      <c r="E5" s="1640" t="s">
        <v>54</v>
      </c>
      <c r="F5" s="1640"/>
      <c r="G5" s="1641"/>
      <c r="H5" s="1640" t="s">
        <v>55</v>
      </c>
      <c r="I5" s="1640"/>
      <c r="J5" s="1641"/>
      <c r="K5" s="1640" t="s">
        <v>212</v>
      </c>
      <c r="L5" s="1640"/>
      <c r="M5" s="1641"/>
    </row>
    <row r="6" spans="1:13" ht="12.75">
      <c r="A6" s="1639"/>
      <c r="B6" s="405" t="s">
        <v>213</v>
      </c>
      <c r="C6" s="405" t="s">
        <v>214</v>
      </c>
      <c r="D6" s="405" t="s">
        <v>215</v>
      </c>
      <c r="E6" s="405" t="s">
        <v>213</v>
      </c>
      <c r="F6" s="405" t="s">
        <v>214</v>
      </c>
      <c r="G6" s="405" t="s">
        <v>215</v>
      </c>
      <c r="H6" s="405" t="s">
        <v>213</v>
      </c>
      <c r="I6" s="405" t="s">
        <v>214</v>
      </c>
      <c r="J6" s="405" t="s">
        <v>215</v>
      </c>
      <c r="K6" s="405" t="s">
        <v>213</v>
      </c>
      <c r="L6" s="405" t="s">
        <v>214</v>
      </c>
      <c r="M6" s="405" t="s">
        <v>215</v>
      </c>
    </row>
    <row r="7" spans="1:13" ht="12.75">
      <c r="A7" s="397" t="s">
        <v>193</v>
      </c>
      <c r="B7" s="395">
        <v>11.852776044915785</v>
      </c>
      <c r="C7" s="188">
        <v>10.026857654431524</v>
      </c>
      <c r="D7" s="404">
        <f aca="true" t="shared" si="0" ref="D7:D18">B7-C7</f>
        <v>1.8259183904842615</v>
      </c>
      <c r="E7" s="395">
        <v>7.9</v>
      </c>
      <c r="F7" s="189">
        <v>9.519934906427977</v>
      </c>
      <c r="G7" s="400">
        <v>-1.6199349064279769</v>
      </c>
      <c r="H7" s="393">
        <v>7.5</v>
      </c>
      <c r="I7" s="190">
        <v>7.726597325408619</v>
      </c>
      <c r="J7" s="403">
        <v>-0.2265973254086191</v>
      </c>
      <c r="K7" s="393">
        <v>6.9</v>
      </c>
      <c r="L7" s="191">
        <v>3.7</v>
      </c>
      <c r="M7" s="402">
        <v>3.2</v>
      </c>
    </row>
    <row r="8" spans="1:13" ht="12.75">
      <c r="A8" s="397" t="s">
        <v>194</v>
      </c>
      <c r="B8" s="395">
        <v>11.241507103150084</v>
      </c>
      <c r="C8" s="188">
        <v>9.73451327433628</v>
      </c>
      <c r="D8" s="396">
        <f t="shared" si="0"/>
        <v>1.5069938288138047</v>
      </c>
      <c r="E8" s="395">
        <v>8</v>
      </c>
      <c r="F8" s="189">
        <v>9.83870967741936</v>
      </c>
      <c r="G8" s="400">
        <v>-1.8387096774193594</v>
      </c>
      <c r="H8" s="401">
        <v>7.6</v>
      </c>
      <c r="I8" s="192">
        <v>6.461086637298095</v>
      </c>
      <c r="J8" s="394">
        <v>1.1389133627019046</v>
      </c>
      <c r="K8" s="401">
        <v>7.2</v>
      </c>
      <c r="L8" s="193">
        <v>4.4</v>
      </c>
      <c r="M8" s="392">
        <v>2.8</v>
      </c>
    </row>
    <row r="9" spans="1:13" ht="12.75">
      <c r="A9" s="397" t="s">
        <v>195</v>
      </c>
      <c r="B9" s="395">
        <v>10.51344743276286</v>
      </c>
      <c r="C9" s="188">
        <v>9.753954305799667</v>
      </c>
      <c r="D9" s="396">
        <f t="shared" si="0"/>
        <v>0.7594931269631928</v>
      </c>
      <c r="E9" s="395">
        <v>8.4</v>
      </c>
      <c r="F9" s="189">
        <v>10.16813450760607</v>
      </c>
      <c r="G9" s="400">
        <v>-1.768134507606069</v>
      </c>
      <c r="H9" s="398">
        <v>7.5</v>
      </c>
      <c r="I9" s="192">
        <v>5.523255813953483</v>
      </c>
      <c r="J9" s="394">
        <v>1.976744186046517</v>
      </c>
      <c r="K9" s="398">
        <v>8.3</v>
      </c>
      <c r="L9" s="193">
        <v>5</v>
      </c>
      <c r="M9" s="392">
        <v>3.3000000000000007</v>
      </c>
    </row>
    <row r="10" spans="1:13" ht="12.75">
      <c r="A10" s="397" t="s">
        <v>196</v>
      </c>
      <c r="B10" s="395">
        <v>10.465116279069761</v>
      </c>
      <c r="C10" s="188">
        <v>9.903593339176169</v>
      </c>
      <c r="D10" s="396">
        <f t="shared" si="0"/>
        <v>0.5615229398935924</v>
      </c>
      <c r="E10" s="395">
        <v>10</v>
      </c>
      <c r="F10" s="189">
        <v>11.164274322169064</v>
      </c>
      <c r="G10" s="400">
        <v>-1.1642743221690637</v>
      </c>
      <c r="H10" s="398">
        <v>7.2</v>
      </c>
      <c r="I10" s="192">
        <v>4.375896700143471</v>
      </c>
      <c r="J10" s="394">
        <v>2.824103299856529</v>
      </c>
      <c r="K10" s="398">
        <v>10.4</v>
      </c>
      <c r="L10" s="193">
        <v>5.4</v>
      </c>
      <c r="M10" s="392">
        <v>5</v>
      </c>
    </row>
    <row r="11" spans="1:13" ht="12.75">
      <c r="A11" s="397" t="s">
        <v>197</v>
      </c>
      <c r="B11" s="395">
        <v>10.368098159509202</v>
      </c>
      <c r="C11" s="188">
        <v>10.563380281690144</v>
      </c>
      <c r="D11" s="396">
        <f t="shared" si="0"/>
        <v>-0.19528212218094154</v>
      </c>
      <c r="E11" s="395">
        <v>10.3</v>
      </c>
      <c r="F11" s="189">
        <v>9.872611464968159</v>
      </c>
      <c r="G11" s="394">
        <v>0.4273885350318416</v>
      </c>
      <c r="H11" s="398">
        <v>7</v>
      </c>
      <c r="I11" s="193">
        <v>4.927536231884062</v>
      </c>
      <c r="J11" s="394">
        <v>2.072463768115938</v>
      </c>
      <c r="K11" s="398">
        <v>11.6</v>
      </c>
      <c r="L11" s="193">
        <v>5.6</v>
      </c>
      <c r="M11" s="392">
        <v>6</v>
      </c>
    </row>
    <row r="12" spans="1:13" ht="12.75">
      <c r="A12" s="397" t="s">
        <v>198</v>
      </c>
      <c r="B12" s="395">
        <v>9.817073170731703</v>
      </c>
      <c r="C12" s="188">
        <v>10.78947368421052</v>
      </c>
      <c r="D12" s="396">
        <f t="shared" si="0"/>
        <v>-0.9724005134788172</v>
      </c>
      <c r="E12" s="395">
        <v>9.7</v>
      </c>
      <c r="F12" s="189">
        <v>8.788598574821862</v>
      </c>
      <c r="G12" s="394">
        <v>0.9114014251781377</v>
      </c>
      <c r="H12" s="398">
        <v>6.8</v>
      </c>
      <c r="I12" s="193">
        <v>5.1936619718310055</v>
      </c>
      <c r="J12" s="394">
        <v>1.6063380281689943</v>
      </c>
      <c r="K12" s="398">
        <v>12.1</v>
      </c>
      <c r="L12" s="193">
        <v>5.7</v>
      </c>
      <c r="M12" s="392">
        <f>+K12-L12</f>
        <v>6.3999999999999995</v>
      </c>
    </row>
    <row r="13" spans="1:13" ht="12.75">
      <c r="A13" s="397" t="s">
        <v>199</v>
      </c>
      <c r="B13" s="395">
        <v>10.073260073260087</v>
      </c>
      <c r="C13" s="188">
        <v>10.907504363001735</v>
      </c>
      <c r="D13" s="396">
        <f t="shared" si="0"/>
        <v>-0.8342442897416475</v>
      </c>
      <c r="E13" s="395">
        <v>8.8</v>
      </c>
      <c r="F13" s="189">
        <v>8.025177025963814</v>
      </c>
      <c r="G13" s="394">
        <v>0.7748229740361872</v>
      </c>
      <c r="H13" s="399">
        <v>7</v>
      </c>
      <c r="I13" s="193">
        <v>5.3697183098591665</v>
      </c>
      <c r="J13" s="394">
        <v>1.6302816901408335</v>
      </c>
      <c r="K13" s="399"/>
      <c r="L13" s="193"/>
      <c r="M13" s="392"/>
    </row>
    <row r="14" spans="1:13" ht="12.75">
      <c r="A14" s="397" t="s">
        <v>200</v>
      </c>
      <c r="B14" s="395">
        <v>10.237659963436926</v>
      </c>
      <c r="C14" s="188">
        <v>10.389610389610397</v>
      </c>
      <c r="D14" s="396">
        <f t="shared" si="0"/>
        <v>-0.151950426173471</v>
      </c>
      <c r="E14" s="395">
        <v>8.9</v>
      </c>
      <c r="F14" s="189">
        <v>8.313725490196063</v>
      </c>
      <c r="G14" s="394">
        <v>0.5862745098039372</v>
      </c>
      <c r="H14" s="398">
        <v>7</v>
      </c>
      <c r="I14" s="193">
        <v>5.253940455341507</v>
      </c>
      <c r="J14" s="394">
        <v>1.7460595446584932</v>
      </c>
      <c r="K14" s="398"/>
      <c r="L14" s="193"/>
      <c r="M14" s="392"/>
    </row>
    <row r="15" spans="1:13" ht="12.75">
      <c r="A15" s="397" t="s">
        <v>201</v>
      </c>
      <c r="B15" s="395">
        <v>9.4578313253012</v>
      </c>
      <c r="C15" s="188">
        <v>9.393680614859107</v>
      </c>
      <c r="D15" s="396">
        <f t="shared" si="0"/>
        <v>0.06415071044209242</v>
      </c>
      <c r="E15" s="395">
        <v>9.4</v>
      </c>
      <c r="F15" s="189">
        <v>8.587041373926624</v>
      </c>
      <c r="G15" s="394">
        <v>0.8129586260733763</v>
      </c>
      <c r="H15" s="398">
        <v>6.9</v>
      </c>
      <c r="I15" s="193">
        <v>4.86533449174631</v>
      </c>
      <c r="J15" s="394">
        <v>2.03466550825369</v>
      </c>
      <c r="K15" s="398"/>
      <c r="L15" s="193"/>
      <c r="M15" s="392"/>
    </row>
    <row r="16" spans="1:13" ht="12.75">
      <c r="A16" s="397" t="s">
        <v>202</v>
      </c>
      <c r="B16" s="398">
        <v>8.690476190476176</v>
      </c>
      <c r="C16" s="193">
        <v>9.306260575296093</v>
      </c>
      <c r="D16" s="396">
        <f t="shared" si="0"/>
        <v>-0.6157843848199178</v>
      </c>
      <c r="E16" s="194">
        <v>9.7</v>
      </c>
      <c r="F16" s="189">
        <v>8.281733746130044</v>
      </c>
      <c r="G16" s="394">
        <v>1.4182662538699553</v>
      </c>
      <c r="H16" s="398">
        <v>7.1</v>
      </c>
      <c r="I16" s="193">
        <v>5.00863557858375</v>
      </c>
      <c r="J16" s="394">
        <v>2.09136442141625</v>
      </c>
      <c r="K16" s="398"/>
      <c r="L16" s="193"/>
      <c r="M16" s="392"/>
    </row>
    <row r="17" spans="1:13" ht="12.75">
      <c r="A17" s="397" t="s">
        <v>203</v>
      </c>
      <c r="B17" s="395">
        <v>8.22561692126908</v>
      </c>
      <c r="C17" s="188">
        <v>9.866220735785959</v>
      </c>
      <c r="D17" s="396">
        <f t="shared" si="0"/>
        <v>-1.6406038145168793</v>
      </c>
      <c r="E17" s="395">
        <v>9.5</v>
      </c>
      <c r="F17" s="189">
        <v>7.458143074581415</v>
      </c>
      <c r="G17" s="394">
        <v>2.0418569254185854</v>
      </c>
      <c r="H17" s="398">
        <v>7.4</v>
      </c>
      <c r="I17" s="193">
        <v>5.398457583547554</v>
      </c>
      <c r="J17" s="394">
        <v>2.0015424164524465</v>
      </c>
      <c r="K17" s="398"/>
      <c r="L17" s="193"/>
      <c r="M17" s="392"/>
    </row>
    <row r="18" spans="1:13" ht="12.75">
      <c r="A18" s="397" t="s">
        <v>204</v>
      </c>
      <c r="B18" s="395">
        <v>7.8</v>
      </c>
      <c r="C18" s="188">
        <v>9.637561779242148</v>
      </c>
      <c r="D18" s="396">
        <f t="shared" si="0"/>
        <v>-1.8375617792421481</v>
      </c>
      <c r="E18" s="395">
        <v>8.1</v>
      </c>
      <c r="F18" s="189">
        <v>7.96393688955672</v>
      </c>
      <c r="G18" s="394">
        <v>0.13606311044327946</v>
      </c>
      <c r="H18" s="393">
        <v>7.6</v>
      </c>
      <c r="I18" s="195">
        <v>3.7</v>
      </c>
      <c r="J18" s="394">
        <v>3.8999999999999995</v>
      </c>
      <c r="K18" s="393"/>
      <c r="L18" s="195"/>
      <c r="M18" s="392"/>
    </row>
    <row r="19" spans="1:13" ht="12.75">
      <c r="A19" s="391" t="s">
        <v>205</v>
      </c>
      <c r="B19" s="389">
        <f aca="true" t="shared" si="1" ref="B19:M19">AVERAGE(B7:B18)</f>
        <v>9.895238555323571</v>
      </c>
      <c r="C19" s="389">
        <f t="shared" si="1"/>
        <v>10.022717583119979</v>
      </c>
      <c r="D19" s="390">
        <f t="shared" si="1"/>
        <v>-0.12747902779640655</v>
      </c>
      <c r="E19" s="389">
        <f t="shared" si="1"/>
        <v>9.058333333333334</v>
      </c>
      <c r="F19" s="389">
        <f t="shared" si="1"/>
        <v>8.998501754480598</v>
      </c>
      <c r="G19" s="389">
        <f t="shared" si="1"/>
        <v>0.059831578852735934</v>
      </c>
      <c r="H19" s="389">
        <f t="shared" si="1"/>
        <v>7.216666666666666</v>
      </c>
      <c r="I19" s="389">
        <f t="shared" si="1"/>
        <v>5.317010091633086</v>
      </c>
      <c r="J19" s="389">
        <f t="shared" si="1"/>
        <v>1.8996565750335812</v>
      </c>
      <c r="K19" s="389">
        <f t="shared" si="1"/>
        <v>9.416666666666668</v>
      </c>
      <c r="L19" s="389">
        <f t="shared" si="1"/>
        <v>4.966666666666667</v>
      </c>
      <c r="M19" s="389">
        <f t="shared" si="1"/>
        <v>4.45</v>
      </c>
    </row>
    <row r="20" spans="1:10" ht="12.75">
      <c r="A20" s="196"/>
      <c r="B20" s="196"/>
      <c r="C20" s="196"/>
      <c r="D20" s="196"/>
      <c r="E20" s="196"/>
      <c r="F20" s="196"/>
      <c r="G20" s="196"/>
      <c r="H20" s="196"/>
      <c r="I20" s="196"/>
      <c r="J20" s="196"/>
    </row>
    <row r="21" spans="1:10" ht="12.75">
      <c r="A21" s="197" t="s">
        <v>216</v>
      </c>
      <c r="B21" s="196"/>
      <c r="C21" s="196"/>
      <c r="D21" s="196"/>
      <c r="E21" s="196"/>
      <c r="F21" s="196"/>
      <c r="G21" s="196"/>
      <c r="H21" s="196"/>
      <c r="I21" s="196"/>
      <c r="J21" s="196"/>
    </row>
    <row r="22" spans="1:7" ht="12.75">
      <c r="A22" s="196" t="s">
        <v>217</v>
      </c>
      <c r="G22" s="388"/>
    </row>
    <row r="23" spans="1:7" ht="12.75">
      <c r="A23" s="198" t="s">
        <v>218</v>
      </c>
      <c r="G23" s="388"/>
    </row>
    <row r="24" ht="12.75">
      <c r="G24" s="388"/>
    </row>
    <row r="25" ht="12.75">
      <c r="G25" s="388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6.8515625" style="274" customWidth="1"/>
    <col min="2" max="6" width="11.00390625" style="274" customWidth="1"/>
    <col min="7" max="7" width="9.140625" style="274" customWidth="1"/>
    <col min="8" max="8" width="9.57421875" style="274" bestFit="1" customWidth="1"/>
    <col min="9" max="16384" width="9.140625" style="274" customWidth="1"/>
  </cols>
  <sheetData>
    <row r="1" spans="1:6" ht="12.75">
      <c r="A1" s="1890" t="s">
        <v>1276</v>
      </c>
      <c r="B1" s="1890"/>
      <c r="C1" s="1890"/>
      <c r="D1" s="1890"/>
      <c r="E1" s="1890"/>
      <c r="F1" s="1890"/>
    </row>
    <row r="2" spans="1:6" ht="15.75">
      <c r="A2" s="1971" t="s">
        <v>47</v>
      </c>
      <c r="B2" s="1971"/>
      <c r="C2" s="1971"/>
      <c r="D2" s="1971"/>
      <c r="E2" s="1971"/>
      <c r="F2" s="1971"/>
    </row>
    <row r="3" spans="1:7" ht="13.5" thickBot="1">
      <c r="A3" s="276"/>
      <c r="B3" s="276"/>
      <c r="C3" s="276"/>
      <c r="D3" s="276"/>
      <c r="E3" s="276"/>
      <c r="F3" s="276"/>
      <c r="G3" s="341"/>
    </row>
    <row r="4" spans="1:6" ht="12.75">
      <c r="A4" s="1972" t="s">
        <v>634</v>
      </c>
      <c r="B4" s="1974" t="s">
        <v>635</v>
      </c>
      <c r="C4" s="1974"/>
      <c r="D4" s="1974"/>
      <c r="E4" s="1974" t="s">
        <v>636</v>
      </c>
      <c r="F4" s="1975"/>
    </row>
    <row r="5" spans="1:6" ht="12.75">
      <c r="A5" s="1973"/>
      <c r="B5" s="628">
        <v>2014</v>
      </c>
      <c r="C5" s="628">
        <v>2015</v>
      </c>
      <c r="D5" s="628">
        <v>2016</v>
      </c>
      <c r="E5" s="1976" t="s">
        <v>637</v>
      </c>
      <c r="F5" s="1977" t="s">
        <v>638</v>
      </c>
    </row>
    <row r="6" spans="1:6" ht="12.75">
      <c r="A6" s="1973"/>
      <c r="B6" s="628">
        <v>1</v>
      </c>
      <c r="C6" s="628">
        <v>2</v>
      </c>
      <c r="D6" s="628">
        <v>3</v>
      </c>
      <c r="E6" s="1976"/>
      <c r="F6" s="1977"/>
    </row>
    <row r="7" spans="1:6" ht="12.75">
      <c r="A7" s="629" t="s">
        <v>639</v>
      </c>
      <c r="B7" s="630">
        <v>787.05</v>
      </c>
      <c r="C7" s="630">
        <v>939.53</v>
      </c>
      <c r="D7" s="630">
        <v>1190.16</v>
      </c>
      <c r="E7" s="631">
        <v>19.373610317006538</v>
      </c>
      <c r="F7" s="632">
        <v>26.676104009451564</v>
      </c>
    </row>
    <row r="8" spans="1:6" ht="12.75">
      <c r="A8" s="629" t="s">
        <v>640</v>
      </c>
      <c r="B8" s="630">
        <v>193.38</v>
      </c>
      <c r="C8" s="630">
        <v>200.09</v>
      </c>
      <c r="D8" s="630">
        <v>255.83</v>
      </c>
      <c r="E8" s="631">
        <v>3.4698521046643975</v>
      </c>
      <c r="F8" s="632">
        <v>27.85746414113649</v>
      </c>
    </row>
    <row r="9" spans="1:6" ht="12.75">
      <c r="A9" s="633" t="s">
        <v>641</v>
      </c>
      <c r="B9" s="630">
        <v>45.74</v>
      </c>
      <c r="C9" s="630">
        <v>65.43</v>
      </c>
      <c r="D9" s="630">
        <v>85.04</v>
      </c>
      <c r="E9" s="631">
        <v>43.04766069086139</v>
      </c>
      <c r="F9" s="632">
        <v>29.97096133272197</v>
      </c>
    </row>
    <row r="10" spans="1:6" ht="12.75">
      <c r="A10" s="633" t="s">
        <v>642</v>
      </c>
      <c r="B10" s="630">
        <v>788.12</v>
      </c>
      <c r="C10" s="630">
        <v>816.7</v>
      </c>
      <c r="D10" s="630">
        <v>1080.42</v>
      </c>
      <c r="E10" s="631">
        <v>3.6263513170583224</v>
      </c>
      <c r="F10" s="632">
        <v>32.29092690094282</v>
      </c>
    </row>
    <row r="11" spans="1:6" ht="12.75">
      <c r="A11" s="629" t="s">
        <v>643</v>
      </c>
      <c r="B11" s="634">
        <v>800071.29</v>
      </c>
      <c r="C11" s="634">
        <v>963417.61</v>
      </c>
      <c r="D11" s="634">
        <v>1282864.99</v>
      </c>
      <c r="E11" s="631">
        <v>20.416470637260332</v>
      </c>
      <c r="F11" s="632">
        <v>33.1577268968542</v>
      </c>
    </row>
    <row r="12" spans="1:6" ht="12.75">
      <c r="A12" s="635" t="s">
        <v>644</v>
      </c>
      <c r="B12" s="634">
        <v>162335.56</v>
      </c>
      <c r="C12" s="634">
        <v>185475.42</v>
      </c>
      <c r="D12" s="634">
        <v>252121.52</v>
      </c>
      <c r="E12" s="631">
        <v>14.25433835938351</v>
      </c>
      <c r="F12" s="632">
        <v>35.93257802031124</v>
      </c>
    </row>
    <row r="13" spans="1:6" ht="12.75">
      <c r="A13" s="636" t="s">
        <v>645</v>
      </c>
      <c r="B13" s="637">
        <v>231</v>
      </c>
      <c r="C13" s="637">
        <v>232</v>
      </c>
      <c r="D13" s="637">
        <v>230</v>
      </c>
      <c r="E13" s="638">
        <v>0.4329004329004249</v>
      </c>
      <c r="F13" s="632">
        <v>-0.8620689655172384</v>
      </c>
    </row>
    <row r="14" spans="1:8" ht="12.75">
      <c r="A14" s="636" t="s">
        <v>646</v>
      </c>
      <c r="B14" s="639">
        <v>1789747</v>
      </c>
      <c r="C14" s="639">
        <v>2189477</v>
      </c>
      <c r="D14" s="639">
        <v>2973415</v>
      </c>
      <c r="E14" s="638">
        <v>22.334441683656962</v>
      </c>
      <c r="F14" s="632">
        <v>35.80480635329806</v>
      </c>
      <c r="H14" s="640"/>
    </row>
    <row r="15" spans="1:6" ht="12.75">
      <c r="A15" s="641" t="s">
        <v>647</v>
      </c>
      <c r="B15" s="630">
        <v>47.20153969502263</v>
      </c>
      <c r="C15" s="630">
        <v>49.619164678640146</v>
      </c>
      <c r="D15" s="630">
        <v>60.38006212787989</v>
      </c>
      <c r="E15" s="638">
        <v>5.12191974930947</v>
      </c>
      <c r="F15" s="632">
        <v>21.68697824506515</v>
      </c>
    </row>
    <row r="16" spans="1:6" ht="14.25" customHeight="1">
      <c r="A16" s="642" t="s">
        <v>648</v>
      </c>
      <c r="B16" s="630">
        <v>93.7</v>
      </c>
      <c r="C16" s="630">
        <v>81.6</v>
      </c>
      <c r="D16" s="630">
        <v>107.3</v>
      </c>
      <c r="E16" s="643">
        <v>-12.9135538954109</v>
      </c>
      <c r="F16" s="632">
        <v>31.49509803921569</v>
      </c>
    </row>
    <row r="17" spans="1:6" ht="14.25" customHeight="1">
      <c r="A17" s="642" t="s">
        <v>649</v>
      </c>
      <c r="B17" s="630">
        <v>1.094979346242793</v>
      </c>
      <c r="C17" s="630">
        <v>0.5733894441457937</v>
      </c>
      <c r="D17" s="630">
        <v>0.6</v>
      </c>
      <c r="E17" s="643">
        <v>-47.63467949297243</v>
      </c>
      <c r="F17" s="632">
        <v>4.64092182475548</v>
      </c>
    </row>
    <row r="18" spans="1:6" ht="14.25" customHeight="1">
      <c r="A18" s="642" t="s">
        <v>650</v>
      </c>
      <c r="B18" s="630">
        <v>1.006122841878253</v>
      </c>
      <c r="C18" s="630">
        <v>0.4801386181844859</v>
      </c>
      <c r="D18" s="630">
        <v>0.7740268911695846</v>
      </c>
      <c r="E18" s="643">
        <v>-52.27833041856478</v>
      </c>
      <c r="F18" s="632">
        <v>61.2090471073453</v>
      </c>
    </row>
    <row r="19" spans="1:6" ht="14.25" customHeight="1" thickBot="1">
      <c r="A19" s="644" t="s">
        <v>651</v>
      </c>
      <c r="B19" s="645" t="s">
        <v>142</v>
      </c>
      <c r="C19" s="645">
        <v>48.6</v>
      </c>
      <c r="D19" s="645">
        <v>45.026516781005924</v>
      </c>
      <c r="E19" s="646" t="s">
        <v>142</v>
      </c>
      <c r="F19" s="647">
        <v>-7.352846129617447</v>
      </c>
    </row>
    <row r="20" spans="1:6" ht="11.25" customHeight="1">
      <c r="A20" s="648"/>
      <c r="B20" s="567"/>
      <c r="C20" s="567"/>
      <c r="D20" s="567"/>
      <c r="E20" s="649"/>
      <c r="F20" s="650"/>
    </row>
    <row r="21" spans="1:8" ht="14.25" customHeight="1">
      <c r="A21" s="651" t="s">
        <v>652</v>
      </c>
      <c r="B21" s="652"/>
      <c r="C21" s="304"/>
      <c r="D21" s="304"/>
      <c r="E21" s="653"/>
      <c r="F21" s="653"/>
      <c r="H21" s="274" t="s">
        <v>653</v>
      </c>
    </row>
    <row r="22" ht="12.75" customHeight="1">
      <c r="A22" s="651" t="s">
        <v>654</v>
      </c>
    </row>
    <row r="23" ht="12" customHeight="1">
      <c r="A23" s="651" t="s">
        <v>655</v>
      </c>
    </row>
    <row r="24" spans="1:5" ht="11.25" customHeight="1">
      <c r="A24" s="651" t="s">
        <v>656</v>
      </c>
      <c r="D24" s="654"/>
      <c r="E24" s="655"/>
    </row>
    <row r="25" ht="11.25" customHeight="1">
      <c r="A25" s="274" t="s">
        <v>657</v>
      </c>
    </row>
    <row r="26" ht="30.75" customHeight="1"/>
    <row r="27" spans="1:6" s="341" customFormat="1" ht="33" customHeight="1">
      <c r="A27" s="274"/>
      <c r="B27" s="274"/>
      <c r="C27" s="274"/>
      <c r="D27" s="274"/>
      <c r="E27" s="274"/>
      <c r="F27" s="274"/>
    </row>
    <row r="28" ht="28.5" customHeight="1"/>
    <row r="29" ht="9" customHeight="1"/>
    <row r="53" spans="1:6" ht="13.5" thickBot="1">
      <c r="A53" s="656" t="s">
        <v>658</v>
      </c>
      <c r="B53" s="657">
        <v>1193679</v>
      </c>
      <c r="C53" s="657">
        <v>1369430</v>
      </c>
      <c r="D53" s="657">
        <v>1558174</v>
      </c>
      <c r="E53" s="658">
        <f>C53/B53%-100</f>
        <v>14.72347255836786</v>
      </c>
      <c r="F53" s="659">
        <f>D53/C53%-100</f>
        <v>13.782668701576569</v>
      </c>
    </row>
  </sheetData>
  <sheetProtection/>
  <mergeCells count="7">
    <mergeCell ref="A1:F1"/>
    <mergeCell ref="A2:F2"/>
    <mergeCell ref="A4:A6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N83"/>
  <sheetViews>
    <sheetView zoomScalePageLayoutView="0" workbookViewId="0" topLeftCell="B1">
      <selection activeCell="B1" sqref="B1:D1"/>
    </sheetView>
  </sheetViews>
  <sheetFormatPr defaultColWidth="9.140625" defaultRowHeight="15"/>
  <cols>
    <col min="1" max="1" width="15.57421875" style="660" customWidth="1"/>
    <col min="2" max="2" width="43.28125" style="660" bestFit="1" customWidth="1"/>
    <col min="3" max="3" width="17.7109375" style="660" bestFit="1" customWidth="1"/>
    <col min="4" max="4" width="11.8515625" style="660" bestFit="1" customWidth="1"/>
    <col min="5" max="5" width="12.28125" style="660" bestFit="1" customWidth="1"/>
    <col min="6" max="6" width="26.8515625" style="661" customWidth="1"/>
    <col min="7" max="7" width="13.8515625" style="660" bestFit="1" customWidth="1"/>
    <col min="8" max="8" width="17.00390625" style="660" customWidth="1"/>
    <col min="9" max="11" width="15.421875" style="660" bestFit="1" customWidth="1"/>
    <col min="12" max="16384" width="9.140625" style="660" customWidth="1"/>
  </cols>
  <sheetData>
    <row r="1" spans="2:4" ht="12.75">
      <c r="B1" s="1978" t="s">
        <v>1277</v>
      </c>
      <c r="C1" s="1978"/>
      <c r="D1" s="1978"/>
    </row>
    <row r="2" spans="2:4" ht="15.75">
      <c r="B2" s="1971" t="s">
        <v>48</v>
      </c>
      <c r="C2" s="1971"/>
      <c r="D2" s="1971"/>
    </row>
    <row r="3" spans="2:4" ht="21" customHeight="1">
      <c r="B3" s="1979" t="s">
        <v>660</v>
      </c>
      <c r="C3" s="1979"/>
      <c r="D3" s="1979"/>
    </row>
    <row r="4" spans="2:4" ht="12.75">
      <c r="B4" s="662" t="s">
        <v>661</v>
      </c>
      <c r="C4" s="663" t="s">
        <v>662</v>
      </c>
      <c r="D4" s="664" t="s">
        <v>663</v>
      </c>
    </row>
    <row r="5" spans="2:8" ht="12.75">
      <c r="B5" s="665" t="s">
        <v>664</v>
      </c>
      <c r="C5" s="666">
        <f>SUM(C6:C27)</f>
        <v>10996.150185999999</v>
      </c>
      <c r="D5" s="1575"/>
      <c r="H5" s="667"/>
    </row>
    <row r="6" spans="2:8" ht="12.75">
      <c r="B6" s="668" t="s">
        <v>665</v>
      </c>
      <c r="C6" s="669">
        <v>5</v>
      </c>
      <c r="D6" s="670">
        <v>62915</v>
      </c>
      <c r="H6" s="667"/>
    </row>
    <row r="7" spans="2:9" ht="12.75">
      <c r="B7" s="668" t="s">
        <v>666</v>
      </c>
      <c r="C7" s="669">
        <v>555.250093</v>
      </c>
      <c r="D7" s="671">
        <v>62932</v>
      </c>
      <c r="H7" s="667"/>
      <c r="I7" s="667"/>
    </row>
    <row r="8" spans="2:9" ht="12.75">
      <c r="B8" s="668" t="s">
        <v>667</v>
      </c>
      <c r="C8" s="669">
        <v>16.848</v>
      </c>
      <c r="D8" s="671">
        <v>62933</v>
      </c>
      <c r="H8" s="667"/>
      <c r="I8" s="667"/>
    </row>
    <row r="9" spans="2:9" ht="12.75">
      <c r="B9" s="668" t="s">
        <v>668</v>
      </c>
      <c r="C9" s="669">
        <v>57.5</v>
      </c>
      <c r="D9" s="671">
        <v>62966</v>
      </c>
      <c r="H9" s="667"/>
      <c r="I9" s="667"/>
    </row>
    <row r="10" spans="2:9" ht="12.75">
      <c r="B10" s="668" t="s">
        <v>669</v>
      </c>
      <c r="C10" s="669">
        <v>17.25</v>
      </c>
      <c r="D10" s="671">
        <v>62969</v>
      </c>
      <c r="H10" s="667"/>
      <c r="I10" s="667"/>
    </row>
    <row r="11" spans="2:9" ht="12.75">
      <c r="B11" s="668" t="s">
        <v>670</v>
      </c>
      <c r="C11" s="669">
        <v>530</v>
      </c>
      <c r="D11" s="671">
        <v>62986</v>
      </c>
      <c r="H11" s="667"/>
      <c r="I11" s="667"/>
    </row>
    <row r="12" spans="2:4" ht="12.75">
      <c r="B12" s="668" t="s">
        <v>671</v>
      </c>
      <c r="C12" s="669">
        <v>183.6578</v>
      </c>
      <c r="D12" s="671">
        <v>62987</v>
      </c>
    </row>
    <row r="13" spans="2:4" ht="12.75">
      <c r="B13" s="668" t="s">
        <v>672</v>
      </c>
      <c r="C13" s="669">
        <v>213.4845</v>
      </c>
      <c r="D13" s="671">
        <v>62988</v>
      </c>
    </row>
    <row r="14" spans="2:4" ht="12.75">
      <c r="B14" s="668" t="s">
        <v>673</v>
      </c>
      <c r="C14" s="669">
        <v>115.3412</v>
      </c>
      <c r="D14" s="671">
        <v>63003</v>
      </c>
    </row>
    <row r="15" spans="2:4" ht="12.75">
      <c r="B15" s="668" t="s">
        <v>674</v>
      </c>
      <c r="C15" s="669">
        <v>33</v>
      </c>
      <c r="D15" s="671">
        <v>63022</v>
      </c>
    </row>
    <row r="16" spans="2:4" ht="12.75">
      <c r="B16" s="668" t="s">
        <v>675</v>
      </c>
      <c r="C16" s="669">
        <v>52.5</v>
      </c>
      <c r="D16" s="671">
        <v>63051</v>
      </c>
    </row>
    <row r="17" spans="2:4" ht="12.75">
      <c r="B17" s="672" t="s">
        <v>676</v>
      </c>
      <c r="C17" s="673">
        <v>2478.8289999999997</v>
      </c>
      <c r="D17" s="674"/>
    </row>
    <row r="18" spans="2:4" ht="25.5">
      <c r="B18" s="675" t="s">
        <v>677</v>
      </c>
      <c r="C18" s="676">
        <v>2000</v>
      </c>
      <c r="D18" s="677">
        <v>62972</v>
      </c>
    </row>
    <row r="19" spans="2:4" ht="12.75">
      <c r="B19" s="675" t="s">
        <v>678</v>
      </c>
      <c r="C19" s="676">
        <v>48.6868</v>
      </c>
      <c r="D19" s="677">
        <v>63017</v>
      </c>
    </row>
    <row r="20" spans="2:4" ht="12.75">
      <c r="B20" s="675" t="s">
        <v>679</v>
      </c>
      <c r="C20" s="676">
        <v>46.5714</v>
      </c>
      <c r="D20" s="677">
        <v>63017</v>
      </c>
    </row>
    <row r="21" spans="2:4" ht="12.75">
      <c r="B21" s="675" t="s">
        <v>680</v>
      </c>
      <c r="C21" s="676">
        <v>332.1422</v>
      </c>
      <c r="D21" s="677">
        <v>63027</v>
      </c>
    </row>
    <row r="22" spans="2:4" ht="12.75">
      <c r="B22" s="675" t="s">
        <v>681</v>
      </c>
      <c r="C22" s="676">
        <v>51.4286</v>
      </c>
      <c r="D22" s="677">
        <v>63042</v>
      </c>
    </row>
    <row r="23" spans="2:4" ht="12.75">
      <c r="B23" s="678" t="s">
        <v>682</v>
      </c>
      <c r="C23" s="679">
        <v>0</v>
      </c>
      <c r="D23" s="680"/>
    </row>
    <row r="24" spans="2:10" ht="12.75">
      <c r="B24" s="665" t="s">
        <v>405</v>
      </c>
      <c r="C24" s="679">
        <v>4258.660593</v>
      </c>
      <c r="D24" s="681"/>
      <c r="J24" s="667"/>
    </row>
    <row r="25" spans="2:10" ht="12.75">
      <c r="B25" s="651" t="s">
        <v>683</v>
      </c>
      <c r="C25" s="274"/>
      <c r="D25" s="274"/>
      <c r="J25" s="667"/>
    </row>
    <row r="26" ht="12.75">
      <c r="J26" s="667"/>
    </row>
    <row r="27" ht="12.75">
      <c r="J27" s="667"/>
    </row>
    <row r="28" ht="12.75">
      <c r="J28" s="667"/>
    </row>
    <row r="29" ht="12.75">
      <c r="J29" s="667"/>
    </row>
    <row r="30" spans="5:14" ht="12.75">
      <c r="E30" s="682"/>
      <c r="F30" s="682"/>
      <c r="G30" s="682"/>
      <c r="H30" s="682"/>
      <c r="I30" s="682"/>
      <c r="J30" s="682"/>
      <c r="K30" s="682"/>
      <c r="L30" s="682"/>
      <c r="M30" s="682"/>
      <c r="N30" s="682"/>
    </row>
    <row r="31" spans="10:11" ht="12.75">
      <c r="J31" s="667"/>
      <c r="K31" s="683"/>
    </row>
    <row r="32" spans="10:11" ht="12.75">
      <c r="J32" s="667"/>
      <c r="K32" s="683"/>
    </row>
    <row r="33" spans="10:11" ht="12.75">
      <c r="J33" s="667"/>
      <c r="K33" s="683"/>
    </row>
    <row r="34" spans="10:11" ht="12.75">
      <c r="J34" s="667"/>
      <c r="K34" s="683"/>
    </row>
    <row r="35" spans="10:11" ht="12.75">
      <c r="J35" s="667"/>
      <c r="K35" s="683"/>
    </row>
    <row r="36" spans="7:10" ht="12" customHeight="1">
      <c r="G36" s="667"/>
      <c r="H36" s="667"/>
      <c r="I36" s="684"/>
      <c r="J36" s="667"/>
    </row>
    <row r="37" spans="7:10" ht="12" customHeight="1">
      <c r="G37" s="667"/>
      <c r="H37" s="684"/>
      <c r="I37" s="684"/>
      <c r="J37" s="667"/>
    </row>
    <row r="38" spans="7:10" ht="12" customHeight="1">
      <c r="G38" s="667"/>
      <c r="H38" s="684"/>
      <c r="J38" s="667"/>
    </row>
    <row r="39" spans="7:10" ht="12" customHeight="1">
      <c r="G39" s="667"/>
      <c r="H39" s="684"/>
      <c r="J39" s="667"/>
    </row>
    <row r="40" spans="7:10" ht="12" customHeight="1">
      <c r="G40" s="667"/>
      <c r="H40" s="684"/>
      <c r="J40" s="667"/>
    </row>
    <row r="41" ht="20.25" customHeight="1">
      <c r="J41" s="667"/>
    </row>
    <row r="42" ht="12.75">
      <c r="J42" s="667"/>
    </row>
    <row r="43" ht="12.75">
      <c r="J43" s="667"/>
    </row>
    <row r="44" ht="12.75">
      <c r="J44" s="667"/>
    </row>
    <row r="45" ht="12.75">
      <c r="J45" s="667"/>
    </row>
    <row r="46" ht="12.75">
      <c r="J46" s="667"/>
    </row>
    <row r="47" ht="12.75">
      <c r="J47" s="667"/>
    </row>
    <row r="48" spans="9:10" ht="12.75">
      <c r="I48" s="667"/>
      <c r="J48" s="684"/>
    </row>
    <row r="49" spans="9:10" ht="12.75">
      <c r="I49" s="667"/>
      <c r="J49" s="684"/>
    </row>
    <row r="50" spans="9:10" ht="12.75">
      <c r="I50" s="667"/>
      <c r="J50" s="684"/>
    </row>
    <row r="51" spans="9:10" ht="12.75">
      <c r="I51" s="667"/>
      <c r="J51" s="684"/>
    </row>
    <row r="52" spans="7:10" ht="12.75">
      <c r="G52" s="667"/>
      <c r="H52" s="684"/>
      <c r="I52" s="667"/>
      <c r="J52" s="684"/>
    </row>
    <row r="53" spans="6:10" ht="12.75">
      <c r="F53" s="685"/>
      <c r="G53" s="686"/>
      <c r="H53" s="687"/>
      <c r="I53" s="686"/>
      <c r="J53" s="687"/>
    </row>
    <row r="54" spans="6:10" ht="12.75">
      <c r="F54" s="685"/>
      <c r="G54" s="686"/>
      <c r="H54" s="687"/>
      <c r="I54" s="686"/>
      <c r="J54" s="687"/>
    </row>
    <row r="55" spans="6:10" ht="12.75">
      <c r="F55" s="685"/>
      <c r="G55" s="688"/>
      <c r="H55" s="688"/>
      <c r="I55" s="686"/>
      <c r="J55" s="687"/>
    </row>
    <row r="56" spans="6:10" ht="12.75">
      <c r="F56" s="685"/>
      <c r="G56" s="688"/>
      <c r="H56" s="686"/>
      <c r="I56" s="688"/>
      <c r="J56" s="687"/>
    </row>
    <row r="57" spans="6:10" ht="12.75">
      <c r="F57" s="685"/>
      <c r="G57" s="688"/>
      <c r="H57" s="686"/>
      <c r="I57" s="688"/>
      <c r="J57" s="687"/>
    </row>
    <row r="58" spans="6:10" ht="12.75">
      <c r="F58" s="685"/>
      <c r="G58" s="688"/>
      <c r="H58" s="686"/>
      <c r="I58" s="688"/>
      <c r="J58" s="687"/>
    </row>
    <row r="59" spans="6:10" ht="12.75">
      <c r="F59" s="685"/>
      <c r="G59" s="688"/>
      <c r="H59" s="686"/>
      <c r="I59" s="688"/>
      <c r="J59" s="687"/>
    </row>
    <row r="60" spans="6:10" ht="12.75">
      <c r="F60" s="685"/>
      <c r="G60" s="688"/>
      <c r="H60" s="686"/>
      <c r="I60" s="688"/>
      <c r="J60" s="687"/>
    </row>
    <row r="61" spans="6:10" ht="12.75">
      <c r="F61" s="685"/>
      <c r="G61" s="688"/>
      <c r="H61" s="686"/>
      <c r="I61" s="688"/>
      <c r="J61" s="687"/>
    </row>
    <row r="62" spans="6:10" ht="12.75">
      <c r="F62" s="685"/>
      <c r="G62" s="688"/>
      <c r="H62" s="686"/>
      <c r="I62" s="688"/>
      <c r="J62" s="687"/>
    </row>
    <row r="63" spans="6:10" ht="12.75">
      <c r="F63" s="685"/>
      <c r="G63" s="688"/>
      <c r="H63" s="686"/>
      <c r="I63" s="688"/>
      <c r="J63" s="687"/>
    </row>
    <row r="64" spans="6:10" ht="12.75">
      <c r="F64" s="685"/>
      <c r="G64" s="688"/>
      <c r="H64" s="686"/>
      <c r="I64" s="688"/>
      <c r="J64" s="687"/>
    </row>
    <row r="65" spans="6:10" ht="12.75">
      <c r="F65" s="685"/>
      <c r="G65" s="688"/>
      <c r="H65" s="686"/>
      <c r="I65" s="688"/>
      <c r="J65" s="687"/>
    </row>
    <row r="66" spans="6:10" ht="12.75">
      <c r="F66" s="685"/>
      <c r="G66" s="688"/>
      <c r="H66" s="687"/>
      <c r="I66" s="688"/>
      <c r="J66" s="687"/>
    </row>
    <row r="67" spans="6:10" ht="12.75">
      <c r="F67" s="685"/>
      <c r="G67" s="688"/>
      <c r="H67" s="688"/>
      <c r="I67" s="686"/>
      <c r="J67" s="687"/>
    </row>
    <row r="68" spans="6:10" ht="12.75">
      <c r="F68" s="689"/>
      <c r="G68" s="688"/>
      <c r="H68" s="688"/>
      <c r="I68" s="686"/>
      <c r="J68" s="687"/>
    </row>
    <row r="69" spans="6:10" ht="12.75">
      <c r="F69" s="689"/>
      <c r="G69" s="688"/>
      <c r="H69" s="688"/>
      <c r="I69" s="686"/>
      <c r="J69" s="687"/>
    </row>
    <row r="70" spans="6:10" ht="12.75">
      <c r="F70" s="689"/>
      <c r="G70" s="690"/>
      <c r="H70" s="688"/>
      <c r="I70" s="686"/>
      <c r="J70" s="687"/>
    </row>
    <row r="71" spans="6:10" ht="12.75">
      <c r="F71" s="685"/>
      <c r="G71" s="688"/>
      <c r="H71" s="688"/>
      <c r="I71" s="686"/>
      <c r="J71" s="687"/>
    </row>
    <row r="72" spans="6:10" ht="12.75">
      <c r="F72" s="685"/>
      <c r="G72" s="688"/>
      <c r="H72" s="688"/>
      <c r="I72" s="686"/>
      <c r="J72" s="687"/>
    </row>
    <row r="73" spans="6:10" ht="12.75">
      <c r="F73" s="685"/>
      <c r="G73" s="688"/>
      <c r="H73" s="688"/>
      <c r="I73" s="686"/>
      <c r="J73" s="687"/>
    </row>
    <row r="74" spans="5:10" ht="25.5">
      <c r="E74" s="691"/>
      <c r="F74" s="684"/>
      <c r="I74" s="667"/>
      <c r="J74" s="667"/>
    </row>
    <row r="75" spans="8:9" ht="12.75">
      <c r="H75" s="667"/>
      <c r="I75" s="667"/>
    </row>
    <row r="76" spans="8:9" ht="12.75">
      <c r="H76" s="667"/>
      <c r="I76" s="667"/>
    </row>
    <row r="77" spans="8:9" ht="12.75">
      <c r="H77" s="667"/>
      <c r="I77" s="667"/>
    </row>
    <row r="78" spans="8:9" ht="12.75">
      <c r="H78" s="667"/>
      <c r="I78" s="667"/>
    </row>
    <row r="79" spans="8:9" ht="12.75">
      <c r="H79" s="667"/>
      <c r="I79" s="667"/>
    </row>
    <row r="80" spans="8:9" ht="12.75">
      <c r="H80" s="667"/>
      <c r="I80" s="667"/>
    </row>
    <row r="81" spans="8:11" ht="12.75">
      <c r="H81" s="667"/>
      <c r="I81" s="667"/>
      <c r="J81" s="667"/>
      <c r="K81" s="667"/>
    </row>
    <row r="82" spans="8:9" ht="12.75">
      <c r="H82" s="667"/>
      <c r="I82" s="667"/>
    </row>
    <row r="83" ht="12.75">
      <c r="J83" s="667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5"/>
  <cols>
    <col min="1" max="1" width="24.8515625" style="274" customWidth="1"/>
    <col min="2" max="2" width="10.140625" style="274" customWidth="1"/>
    <col min="3" max="3" width="6.7109375" style="274" customWidth="1"/>
    <col min="4" max="4" width="7.140625" style="274" customWidth="1"/>
    <col min="5" max="5" width="11.8515625" style="274" bestFit="1" customWidth="1"/>
    <col min="6" max="6" width="8.8515625" style="274" customWidth="1"/>
    <col min="7" max="7" width="9.421875" style="274" bestFit="1" customWidth="1"/>
    <col min="8" max="8" width="8.7109375" style="274" bestFit="1" customWidth="1"/>
    <col min="9" max="9" width="10.421875" style="274" bestFit="1" customWidth="1"/>
    <col min="10" max="10" width="8.28125" style="274" bestFit="1" customWidth="1"/>
    <col min="11" max="11" width="6.28125" style="274" bestFit="1" customWidth="1"/>
    <col min="12" max="12" width="6.7109375" style="274" bestFit="1" customWidth="1"/>
    <col min="13" max="16384" width="12.00390625" style="274" customWidth="1"/>
  </cols>
  <sheetData>
    <row r="1" spans="1:12" ht="12.75">
      <c r="A1" s="1859" t="s">
        <v>1278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</row>
    <row r="2" spans="1:12" ht="15.75">
      <c r="A2" s="1982" t="s">
        <v>685</v>
      </c>
      <c r="B2" s="1982"/>
      <c r="C2" s="1982"/>
      <c r="D2" s="1982"/>
      <c r="E2" s="1982"/>
      <c r="F2" s="1982"/>
      <c r="G2" s="1982"/>
      <c r="H2" s="1982"/>
      <c r="I2" s="1982"/>
      <c r="J2" s="1982"/>
      <c r="K2" s="1982"/>
      <c r="L2" s="1982"/>
    </row>
    <row r="3" spans="1:13" ht="13.5" thickBot="1">
      <c r="A3" s="1983"/>
      <c r="B3" s="1983"/>
      <c r="C3" s="1983"/>
      <c r="D3" s="1983"/>
      <c r="E3" s="1983"/>
      <c r="F3" s="1983"/>
      <c r="G3" s="1983"/>
      <c r="H3" s="1983"/>
      <c r="I3" s="1983"/>
      <c r="J3" s="1983"/>
      <c r="K3" s="1983"/>
      <c r="L3" s="1983"/>
      <c r="M3" s="341"/>
    </row>
    <row r="4" spans="1:12" ht="12.75">
      <c r="A4" s="1984" t="s">
        <v>686</v>
      </c>
      <c r="B4" s="1987" t="s">
        <v>687</v>
      </c>
      <c r="C4" s="1988"/>
      <c r="D4" s="1989"/>
      <c r="E4" s="1988" t="s">
        <v>688</v>
      </c>
      <c r="F4" s="1988"/>
      <c r="G4" s="1988"/>
      <c r="H4" s="1988"/>
      <c r="I4" s="1988"/>
      <c r="J4" s="1988"/>
      <c r="K4" s="1988"/>
      <c r="L4" s="1990"/>
    </row>
    <row r="5" spans="1:12" ht="12.75">
      <c r="A5" s="1985"/>
      <c r="B5" s="1991" t="s">
        <v>635</v>
      </c>
      <c r="C5" s="1992"/>
      <c r="D5" s="1993"/>
      <c r="E5" s="1980" t="s">
        <v>635</v>
      </c>
      <c r="F5" s="1994"/>
      <c r="G5" s="1994"/>
      <c r="H5" s="1994"/>
      <c r="I5" s="1994"/>
      <c r="J5" s="1994"/>
      <c r="K5" s="1994"/>
      <c r="L5" s="1995"/>
    </row>
    <row r="6" spans="1:12" ht="12.75">
      <c r="A6" s="1985"/>
      <c r="B6" s="692"/>
      <c r="C6" s="692"/>
      <c r="D6" s="693"/>
      <c r="E6" s="1980">
        <v>2014</v>
      </c>
      <c r="F6" s="1981"/>
      <c r="G6" s="1976">
        <v>2015</v>
      </c>
      <c r="H6" s="1976"/>
      <c r="I6" s="1976">
        <v>2016</v>
      </c>
      <c r="J6" s="1976"/>
      <c r="K6" s="1976" t="s">
        <v>636</v>
      </c>
      <c r="L6" s="1977"/>
    </row>
    <row r="7" spans="1:12" ht="12.75">
      <c r="A7" s="1985"/>
      <c r="B7" s="694">
        <v>2014</v>
      </c>
      <c r="C7" s="694">
        <v>2015</v>
      </c>
      <c r="D7" s="695">
        <v>2016</v>
      </c>
      <c r="E7" s="662">
        <v>1</v>
      </c>
      <c r="F7" s="696">
        <v>2</v>
      </c>
      <c r="G7" s="628">
        <v>3</v>
      </c>
      <c r="H7" s="697">
        <v>4</v>
      </c>
      <c r="I7" s="628">
        <v>5</v>
      </c>
      <c r="J7" s="628">
        <v>6</v>
      </c>
      <c r="K7" s="698" t="s">
        <v>689</v>
      </c>
      <c r="L7" s="699" t="s">
        <v>690</v>
      </c>
    </row>
    <row r="8" spans="1:12" ht="12.75">
      <c r="A8" s="1986"/>
      <c r="B8" s="700"/>
      <c r="C8" s="701"/>
      <c r="D8" s="702"/>
      <c r="E8" s="696" t="s">
        <v>691</v>
      </c>
      <c r="F8" s="662" t="s">
        <v>692</v>
      </c>
      <c r="G8" s="662" t="s">
        <v>691</v>
      </c>
      <c r="H8" s="662" t="s">
        <v>692</v>
      </c>
      <c r="I8" s="662" t="s">
        <v>691</v>
      </c>
      <c r="J8" s="662" t="s">
        <v>692</v>
      </c>
      <c r="K8" s="701">
        <v>1</v>
      </c>
      <c r="L8" s="703">
        <v>3</v>
      </c>
    </row>
    <row r="9" spans="1:12" ht="12.75">
      <c r="A9" s="704" t="s">
        <v>693</v>
      </c>
      <c r="B9" s="705">
        <v>203</v>
      </c>
      <c r="C9" s="705">
        <v>198</v>
      </c>
      <c r="D9" s="705">
        <v>194</v>
      </c>
      <c r="E9" s="706">
        <v>615961.9</v>
      </c>
      <c r="F9" s="707">
        <v>77.01831122331362</v>
      </c>
      <c r="G9" s="706">
        <v>746489.3</v>
      </c>
      <c r="H9" s="707">
        <v>77.48381403240258</v>
      </c>
      <c r="I9" s="708">
        <v>1054803.18</v>
      </c>
      <c r="J9" s="709">
        <v>82.22246208465008</v>
      </c>
      <c r="K9" s="707">
        <v>21.1908236532162</v>
      </c>
      <c r="L9" s="710">
        <v>41.301848532859054</v>
      </c>
    </row>
    <row r="10" spans="1:12" ht="12.75">
      <c r="A10" s="711" t="s">
        <v>694</v>
      </c>
      <c r="B10" s="705">
        <v>29</v>
      </c>
      <c r="C10" s="705">
        <v>29</v>
      </c>
      <c r="D10" s="705">
        <v>29</v>
      </c>
      <c r="E10" s="706">
        <v>463810.2</v>
      </c>
      <c r="F10" s="707">
        <v>57.99364917237143</v>
      </c>
      <c r="G10" s="706">
        <v>485050.83</v>
      </c>
      <c r="H10" s="707">
        <v>50.3471226017339</v>
      </c>
      <c r="I10" s="708">
        <v>672866.85</v>
      </c>
      <c r="J10" s="709">
        <v>52.45032448815989</v>
      </c>
      <c r="K10" s="707">
        <v>4.579595274101351</v>
      </c>
      <c r="L10" s="710">
        <v>38.72089446790554</v>
      </c>
    </row>
    <row r="11" spans="1:12" ht="14.25">
      <c r="A11" s="711" t="s">
        <v>695</v>
      </c>
      <c r="B11" s="705">
        <v>89</v>
      </c>
      <c r="C11" s="705">
        <v>93</v>
      </c>
      <c r="D11" s="705">
        <v>95</v>
      </c>
      <c r="E11" s="706">
        <v>53770.75</v>
      </c>
      <c r="F11" s="707">
        <v>6.723357984010034</v>
      </c>
      <c r="G11" s="706">
        <v>87196.43</v>
      </c>
      <c r="H11" s="707">
        <v>9.050782062662396</v>
      </c>
      <c r="I11" s="708">
        <v>150678.19</v>
      </c>
      <c r="J11" s="709">
        <v>11.745444078257993</v>
      </c>
      <c r="K11" s="707">
        <v>62.163313697502815</v>
      </c>
      <c r="L11" s="710">
        <v>72.80316407449251</v>
      </c>
    </row>
    <row r="12" spans="1:12" ht="12.75">
      <c r="A12" s="711" t="s">
        <v>696</v>
      </c>
      <c r="B12" s="705">
        <v>63</v>
      </c>
      <c r="C12" s="705">
        <v>54</v>
      </c>
      <c r="D12" s="705">
        <v>48</v>
      </c>
      <c r="E12" s="706">
        <v>28128.94</v>
      </c>
      <c r="F12" s="707">
        <v>3.5171712005270375</v>
      </c>
      <c r="G12" s="706">
        <v>41423.36</v>
      </c>
      <c r="H12" s="707">
        <v>4.299646254591008</v>
      </c>
      <c r="I12" s="708">
        <v>57770.74</v>
      </c>
      <c r="J12" s="709">
        <v>4.503259536297736</v>
      </c>
      <c r="K12" s="707">
        <v>47.26242794787149</v>
      </c>
      <c r="L12" s="710">
        <v>39.46415742228538</v>
      </c>
    </row>
    <row r="13" spans="1:12" ht="12.75">
      <c r="A13" s="711" t="s">
        <v>697</v>
      </c>
      <c r="B13" s="705">
        <v>22</v>
      </c>
      <c r="C13" s="705">
        <v>22</v>
      </c>
      <c r="D13" s="705">
        <v>22</v>
      </c>
      <c r="E13" s="706">
        <v>70252.01</v>
      </c>
      <c r="F13" s="707">
        <v>8.784132866405113</v>
      </c>
      <c r="G13" s="706">
        <v>132818.68</v>
      </c>
      <c r="H13" s="707">
        <v>13.786263113415272</v>
      </c>
      <c r="I13" s="708">
        <v>173487.4</v>
      </c>
      <c r="J13" s="709">
        <v>13.523433981934451</v>
      </c>
      <c r="K13" s="707">
        <v>89.06032724188248</v>
      </c>
      <c r="L13" s="710">
        <v>30.619729092323468</v>
      </c>
    </row>
    <row r="14" spans="1:12" ht="12.75">
      <c r="A14" s="712" t="s">
        <v>698</v>
      </c>
      <c r="B14" s="705">
        <v>18</v>
      </c>
      <c r="C14" s="705">
        <v>18</v>
      </c>
      <c r="D14" s="705">
        <v>18</v>
      </c>
      <c r="E14" s="706">
        <v>16383.13</v>
      </c>
      <c r="F14" s="707">
        <v>2.0485049564786486</v>
      </c>
      <c r="G14" s="706">
        <v>24196.07</v>
      </c>
      <c r="H14" s="707">
        <v>2.5114945226877263</v>
      </c>
      <c r="I14" s="708">
        <v>32701.57</v>
      </c>
      <c r="J14" s="709">
        <v>2.549104563216742</v>
      </c>
      <c r="K14" s="707">
        <v>47.688933677508516</v>
      </c>
      <c r="L14" s="710">
        <v>35.15240284889239</v>
      </c>
    </row>
    <row r="15" spans="1:12" ht="12.75">
      <c r="A15" s="712" t="s">
        <v>699</v>
      </c>
      <c r="B15" s="705">
        <v>4</v>
      </c>
      <c r="C15" s="705">
        <v>4</v>
      </c>
      <c r="D15" s="705">
        <v>4</v>
      </c>
      <c r="E15" s="706">
        <v>15000.17</v>
      </c>
      <c r="F15" s="707">
        <v>1.8755831512673302</v>
      </c>
      <c r="G15" s="706">
        <v>27444.6</v>
      </c>
      <c r="H15" s="707">
        <v>2.8486842110043313</v>
      </c>
      <c r="I15" s="708">
        <v>22799.02</v>
      </c>
      <c r="J15" s="709">
        <v>1.7771955878225345</v>
      </c>
      <c r="K15" s="707">
        <v>82.96192643150044</v>
      </c>
      <c r="L15" s="710">
        <v>-16.927118631716255</v>
      </c>
    </row>
    <row r="16" spans="1:12" ht="12.75">
      <c r="A16" s="712" t="s">
        <v>700</v>
      </c>
      <c r="B16" s="705">
        <v>4</v>
      </c>
      <c r="C16" s="705">
        <v>4</v>
      </c>
      <c r="D16" s="705">
        <v>4</v>
      </c>
      <c r="E16" s="706">
        <v>991.6</v>
      </c>
      <c r="F16" s="707">
        <v>0.12398714499880233</v>
      </c>
      <c r="G16" s="706">
        <v>1064.95</v>
      </c>
      <c r="H16" s="707">
        <v>0.11053927732628871</v>
      </c>
      <c r="I16" s="708">
        <v>1171.85</v>
      </c>
      <c r="J16" s="709">
        <v>0.09134632320116554</v>
      </c>
      <c r="K16" s="707">
        <v>7.397135941912069</v>
      </c>
      <c r="L16" s="710">
        <v>10.038029954457954</v>
      </c>
    </row>
    <row r="17" spans="1:12" ht="12.75">
      <c r="A17" s="713" t="s">
        <v>701</v>
      </c>
      <c r="B17" s="705">
        <v>4</v>
      </c>
      <c r="C17" s="705">
        <v>6</v>
      </c>
      <c r="D17" s="705">
        <v>8</v>
      </c>
      <c r="E17" s="706">
        <v>50905.11</v>
      </c>
      <c r="F17" s="707">
        <v>6.365045638110107</v>
      </c>
      <c r="G17" s="706">
        <v>70451.79</v>
      </c>
      <c r="H17" s="707">
        <v>7.312728252916524</v>
      </c>
      <c r="I17" s="708">
        <v>70870.65</v>
      </c>
      <c r="J17" s="709">
        <v>5.524404403615379</v>
      </c>
      <c r="K17" s="707">
        <v>38.39826689304863</v>
      </c>
      <c r="L17" s="710">
        <v>0.5945342197834833</v>
      </c>
    </row>
    <row r="18" spans="1:12" ht="12.75">
      <c r="A18" s="712" t="s">
        <v>702</v>
      </c>
      <c r="B18" s="705">
        <v>2</v>
      </c>
      <c r="C18" s="705">
        <v>2</v>
      </c>
      <c r="D18" s="705">
        <v>2</v>
      </c>
      <c r="E18" s="706">
        <v>100518.42</v>
      </c>
      <c r="F18" s="707">
        <v>12.568567885831495</v>
      </c>
      <c r="G18" s="706">
        <v>93766.5</v>
      </c>
      <c r="H18" s="707">
        <v>9.732739703662565</v>
      </c>
      <c r="I18" s="708">
        <v>100518.72</v>
      </c>
      <c r="J18" s="709">
        <v>7.835487037494102</v>
      </c>
      <c r="K18" s="707">
        <v>-6.717097224568391</v>
      </c>
      <c r="L18" s="710">
        <v>7.201100606293281</v>
      </c>
    </row>
    <row r="19" spans="1:12" ht="13.5" thickBot="1">
      <c r="A19" s="714" t="s">
        <v>564</v>
      </c>
      <c r="B19" s="715">
        <v>235</v>
      </c>
      <c r="C19" s="715">
        <v>232</v>
      </c>
      <c r="D19" s="715">
        <v>230</v>
      </c>
      <c r="E19" s="716">
        <v>799760.3300000001</v>
      </c>
      <c r="F19" s="717">
        <v>100.00000000000001</v>
      </c>
      <c r="G19" s="716">
        <v>963413.21</v>
      </c>
      <c r="H19" s="717">
        <v>100</v>
      </c>
      <c r="I19" s="716">
        <v>1282864.99</v>
      </c>
      <c r="J19" s="718">
        <v>100</v>
      </c>
      <c r="K19" s="1576">
        <v>20.462740381233942</v>
      </c>
      <c r="L19" s="1577">
        <v>33.158335040890705</v>
      </c>
    </row>
    <row r="20" spans="1:12" ht="12.75">
      <c r="A20" s="719" t="s">
        <v>703</v>
      </c>
      <c r="B20" s="719"/>
      <c r="C20" s="304"/>
      <c r="D20" s="275"/>
      <c r="E20" s="304"/>
      <c r="F20" s="304"/>
      <c r="G20" s="304"/>
      <c r="H20" s="304"/>
      <c r="I20" s="720"/>
      <c r="J20" s="304"/>
      <c r="K20" s="304"/>
      <c r="L20" s="304"/>
    </row>
    <row r="21" spans="1:9" ht="15" customHeight="1">
      <c r="A21" s="274" t="s">
        <v>704</v>
      </c>
      <c r="I21" s="640"/>
    </row>
    <row r="22" ht="12.75">
      <c r="J22" s="640"/>
    </row>
    <row r="25" spans="6:10" ht="12.75">
      <c r="F25" s="721"/>
      <c r="J25" s="640"/>
    </row>
    <row r="26" ht="12.75">
      <c r="J26" s="640"/>
    </row>
    <row r="27" ht="12.75">
      <c r="J27" s="640"/>
    </row>
    <row r="28" ht="12.75">
      <c r="J28" s="640"/>
    </row>
    <row r="29" spans="10:11" ht="12.75">
      <c r="J29" s="640"/>
      <c r="K29" s="640"/>
    </row>
    <row r="30" ht="12.75">
      <c r="K30" s="640"/>
    </row>
    <row r="31" spans="10:11" ht="12.75">
      <c r="J31" s="640"/>
      <c r="K31" s="640"/>
    </row>
    <row r="32" spans="10:11" ht="12.75">
      <c r="J32" s="640"/>
      <c r="K32" s="640"/>
    </row>
    <row r="33" spans="10:11" ht="12.75">
      <c r="J33" s="640"/>
      <c r="K33" s="640"/>
    </row>
    <row r="34" spans="10:11" ht="12.75">
      <c r="J34" s="640"/>
      <c r="K34" s="640"/>
    </row>
    <row r="35" ht="12.75">
      <c r="K35" s="640"/>
    </row>
    <row r="37" ht="12.75">
      <c r="J37" s="640"/>
    </row>
  </sheetData>
  <sheetProtection/>
  <mergeCells count="12">
    <mergeCell ref="B5:D5"/>
    <mergeCell ref="E5:L5"/>
    <mergeCell ref="E6:F6"/>
    <mergeCell ref="G6:H6"/>
    <mergeCell ref="I6:J6"/>
    <mergeCell ref="K6:L6"/>
    <mergeCell ref="A1:L1"/>
    <mergeCell ref="A2:L2"/>
    <mergeCell ref="A3:L3"/>
    <mergeCell ref="A4:A8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28125" style="723" customWidth="1"/>
    <col min="2" max="2" width="7.7109375" style="723" bestFit="1" customWidth="1"/>
    <col min="3" max="3" width="7.57421875" style="723" bestFit="1" customWidth="1"/>
    <col min="4" max="4" width="7.28125" style="723" bestFit="1" customWidth="1"/>
    <col min="5" max="5" width="7.57421875" style="723" bestFit="1" customWidth="1"/>
    <col min="6" max="6" width="9.421875" style="723" bestFit="1" customWidth="1"/>
    <col min="7" max="8" width="8.421875" style="723" bestFit="1" customWidth="1"/>
    <col min="9" max="10" width="7.28125" style="723" bestFit="1" customWidth="1"/>
    <col min="11" max="11" width="9.57421875" style="723" customWidth="1"/>
    <col min="12" max="14" width="9.8515625" style="723" bestFit="1" customWidth="1"/>
    <col min="15" max="16384" width="9.140625" style="723" customWidth="1"/>
  </cols>
  <sheetData>
    <row r="1" spans="1:14" ht="12.75">
      <c r="A1" s="1890" t="s">
        <v>1279</v>
      </c>
      <c r="B1" s="1890"/>
      <c r="C1" s="1890"/>
      <c r="D1" s="1890"/>
      <c r="E1" s="1890"/>
      <c r="F1" s="1890"/>
      <c r="G1" s="1890"/>
      <c r="H1" s="1890"/>
      <c r="I1" s="1890"/>
      <c r="J1" s="1890"/>
      <c r="K1" s="722"/>
      <c r="L1" s="722"/>
      <c r="M1" s="722"/>
      <c r="N1" s="722"/>
    </row>
    <row r="2" spans="1:14" ht="15.75">
      <c r="A2" s="1971" t="s">
        <v>50</v>
      </c>
      <c r="B2" s="1971"/>
      <c r="C2" s="1971"/>
      <c r="D2" s="1971"/>
      <c r="E2" s="1971"/>
      <c r="F2" s="1971"/>
      <c r="G2" s="1971"/>
      <c r="H2" s="1971"/>
      <c r="I2" s="1971"/>
      <c r="J2" s="1971"/>
      <c r="K2" s="722"/>
      <c r="L2" s="722"/>
      <c r="M2" s="722"/>
      <c r="N2" s="722"/>
    </row>
    <row r="3" spans="1:14" ht="12.75">
      <c r="A3" s="1983" t="s">
        <v>706</v>
      </c>
      <c r="B3" s="1983"/>
      <c r="C3" s="1983"/>
      <c r="D3" s="1983"/>
      <c r="E3" s="1983"/>
      <c r="F3" s="1983"/>
      <c r="G3" s="1983"/>
      <c r="H3" s="1983"/>
      <c r="I3" s="1983"/>
      <c r="J3" s="1983"/>
      <c r="K3" s="724"/>
      <c r="L3" s="725"/>
      <c r="M3" s="724"/>
      <c r="N3" s="724"/>
    </row>
    <row r="4" spans="1:14" ht="13.5" thickBot="1">
      <c r="A4" s="1983"/>
      <c r="B4" s="1983"/>
      <c r="C4" s="1983"/>
      <c r="D4" s="1983"/>
      <c r="E4" s="1983"/>
      <c r="F4" s="1983"/>
      <c r="G4" s="1983"/>
      <c r="H4" s="1983"/>
      <c r="I4" s="1983"/>
      <c r="J4" s="1983"/>
      <c r="K4" s="724"/>
      <c r="L4" s="724"/>
      <c r="M4" s="724"/>
      <c r="N4" s="724"/>
    </row>
    <row r="5" spans="1:11" ht="18" customHeight="1">
      <c r="A5" s="1996" t="s">
        <v>707</v>
      </c>
      <c r="B5" s="726">
        <v>2014</v>
      </c>
      <c r="C5" s="1974">
        <v>2015</v>
      </c>
      <c r="D5" s="1974"/>
      <c r="E5" s="1974"/>
      <c r="F5" s="1974">
        <v>2016</v>
      </c>
      <c r="G5" s="1974"/>
      <c r="H5" s="1974"/>
      <c r="I5" s="1974" t="s">
        <v>708</v>
      </c>
      <c r="J5" s="1975"/>
      <c r="K5" s="724"/>
    </row>
    <row r="6" spans="1:11" ht="18" customHeight="1">
      <c r="A6" s="1997"/>
      <c r="B6" s="727" t="s">
        <v>709</v>
      </c>
      <c r="C6" s="628" t="s">
        <v>710</v>
      </c>
      <c r="D6" s="727" t="s">
        <v>711</v>
      </c>
      <c r="E6" s="727" t="s">
        <v>709</v>
      </c>
      <c r="F6" s="628" t="s">
        <v>710</v>
      </c>
      <c r="G6" s="727" t="s">
        <v>711</v>
      </c>
      <c r="H6" s="727" t="s">
        <v>709</v>
      </c>
      <c r="I6" s="1999" t="s">
        <v>712</v>
      </c>
      <c r="J6" s="2001" t="s">
        <v>713</v>
      </c>
      <c r="K6" s="728"/>
    </row>
    <row r="7" spans="1:14" ht="18" customHeight="1">
      <c r="A7" s="1998"/>
      <c r="B7" s="628">
        <v>1</v>
      </c>
      <c r="C7" s="727">
        <v>2</v>
      </c>
      <c r="D7" s="727">
        <v>3</v>
      </c>
      <c r="E7" s="628">
        <v>4</v>
      </c>
      <c r="F7" s="727">
        <v>5</v>
      </c>
      <c r="G7" s="727">
        <v>6</v>
      </c>
      <c r="H7" s="628">
        <v>7</v>
      </c>
      <c r="I7" s="2000"/>
      <c r="J7" s="2002"/>
      <c r="K7" s="729"/>
      <c r="L7" s="728"/>
      <c r="M7" s="730"/>
      <c r="N7" s="728"/>
    </row>
    <row r="8" spans="1:14" ht="18" customHeight="1">
      <c r="A8" s="636" t="s">
        <v>714</v>
      </c>
      <c r="B8" s="731">
        <v>788.12</v>
      </c>
      <c r="C8" s="731">
        <v>819.83</v>
      </c>
      <c r="D8" s="731">
        <v>771.5</v>
      </c>
      <c r="E8" s="731">
        <v>816.74</v>
      </c>
      <c r="F8" s="732">
        <v>1080.42</v>
      </c>
      <c r="G8" s="732">
        <v>1003.68</v>
      </c>
      <c r="H8" s="732">
        <v>1080.42</v>
      </c>
      <c r="I8" s="733">
        <v>3.6314266862914337</v>
      </c>
      <c r="J8" s="734">
        <v>32.284447927124916</v>
      </c>
      <c r="L8" s="735"/>
      <c r="M8" s="735"/>
      <c r="N8" s="735"/>
    </row>
    <row r="9" spans="1:14" ht="17.25" customHeight="1">
      <c r="A9" s="636" t="s">
        <v>715</v>
      </c>
      <c r="B9" s="731">
        <v>458.54</v>
      </c>
      <c r="C9" s="731">
        <v>734.07</v>
      </c>
      <c r="D9" s="731">
        <v>662.59</v>
      </c>
      <c r="E9" s="731">
        <v>734.07</v>
      </c>
      <c r="F9" s="732">
        <v>1140.18</v>
      </c>
      <c r="G9" s="732">
        <v>1019.15</v>
      </c>
      <c r="H9" s="732">
        <v>1140.18</v>
      </c>
      <c r="I9" s="733">
        <v>60.088541893836975</v>
      </c>
      <c r="J9" s="734">
        <v>55.32306183334015</v>
      </c>
      <c r="L9" s="735"/>
      <c r="M9" s="735"/>
      <c r="N9" s="735"/>
    </row>
    <row r="10" spans="1:14" ht="18" customHeight="1">
      <c r="A10" s="636" t="s">
        <v>716</v>
      </c>
      <c r="B10" s="731">
        <v>2226.1</v>
      </c>
      <c r="C10" s="731">
        <v>4154.81</v>
      </c>
      <c r="D10" s="731">
        <v>3672.26</v>
      </c>
      <c r="E10" s="731">
        <v>4139.48</v>
      </c>
      <c r="F10" s="732">
        <v>5553.76</v>
      </c>
      <c r="G10" s="732">
        <v>4950.8</v>
      </c>
      <c r="H10" s="732">
        <v>5375.74</v>
      </c>
      <c r="I10" s="733">
        <v>85.95211356183458</v>
      </c>
      <c r="J10" s="734">
        <v>29.865103829466506</v>
      </c>
      <c r="L10" s="735"/>
      <c r="M10" s="735"/>
      <c r="N10" s="735"/>
    </row>
    <row r="11" spans="1:14" ht="18" customHeight="1">
      <c r="A11" s="636" t="s">
        <v>717</v>
      </c>
      <c r="B11" s="731">
        <v>328.73</v>
      </c>
      <c r="C11" s="731">
        <v>505.82</v>
      </c>
      <c r="D11" s="731">
        <v>465.01</v>
      </c>
      <c r="E11" s="731">
        <v>505.82</v>
      </c>
      <c r="F11" s="732">
        <v>585.64</v>
      </c>
      <c r="G11" s="732">
        <v>572.78</v>
      </c>
      <c r="H11" s="732">
        <v>585.64</v>
      </c>
      <c r="I11" s="733">
        <v>53.87095792899947</v>
      </c>
      <c r="J11" s="734">
        <v>15.780317108852941</v>
      </c>
      <c r="L11" s="735"/>
      <c r="M11" s="735"/>
      <c r="N11" s="735"/>
    </row>
    <row r="12" spans="1:14" ht="18" customHeight="1">
      <c r="A12" s="636" t="s">
        <v>698</v>
      </c>
      <c r="B12" s="731">
        <v>923.37</v>
      </c>
      <c r="C12" s="731">
        <v>1363.72</v>
      </c>
      <c r="D12" s="731">
        <v>1249.98</v>
      </c>
      <c r="E12" s="731">
        <v>1363.72</v>
      </c>
      <c r="F12" s="732">
        <v>1879.84</v>
      </c>
      <c r="G12" s="732">
        <v>1832.41</v>
      </c>
      <c r="H12" s="732">
        <v>1843.1</v>
      </c>
      <c r="I12" s="733">
        <v>47.6894419355188</v>
      </c>
      <c r="J12" s="734">
        <v>35.15237732085765</v>
      </c>
      <c r="L12" s="735"/>
      <c r="M12" s="735"/>
      <c r="N12" s="735"/>
    </row>
    <row r="13" spans="1:14" ht="18" customHeight="1">
      <c r="A13" s="636" t="s">
        <v>699</v>
      </c>
      <c r="B13" s="731">
        <v>1134.66</v>
      </c>
      <c r="C13" s="731">
        <v>2100.55</v>
      </c>
      <c r="D13" s="731">
        <v>1965.6</v>
      </c>
      <c r="E13" s="731">
        <v>2076.83</v>
      </c>
      <c r="F13" s="732">
        <v>1808.55</v>
      </c>
      <c r="G13" s="732">
        <v>1666.24</v>
      </c>
      <c r="H13" s="732">
        <v>1726.79</v>
      </c>
      <c r="I13" s="733">
        <v>83.03544674175524</v>
      </c>
      <c r="J13" s="734">
        <v>-16.854533110557924</v>
      </c>
      <c r="L13" s="735"/>
      <c r="M13" s="735"/>
      <c r="N13" s="735"/>
    </row>
    <row r="14" spans="1:14" ht="18" customHeight="1">
      <c r="A14" s="636" t="s">
        <v>700</v>
      </c>
      <c r="B14" s="731">
        <v>170.44</v>
      </c>
      <c r="C14" s="731">
        <v>185.08</v>
      </c>
      <c r="D14" s="731">
        <v>181.96</v>
      </c>
      <c r="E14" s="731">
        <v>183.05</v>
      </c>
      <c r="F14" s="732">
        <v>211.52</v>
      </c>
      <c r="G14" s="732">
        <v>198.85</v>
      </c>
      <c r="H14" s="732">
        <v>201.38</v>
      </c>
      <c r="I14" s="733">
        <v>7.39849800516312</v>
      </c>
      <c r="J14" s="734">
        <v>10.013657470636431</v>
      </c>
      <c r="L14" s="735"/>
      <c r="M14" s="735"/>
      <c r="N14" s="735"/>
    </row>
    <row r="15" spans="1:14" ht="18" customHeight="1">
      <c r="A15" s="636" t="s">
        <v>718</v>
      </c>
      <c r="B15" s="731">
        <v>1769.38</v>
      </c>
      <c r="C15" s="731">
        <v>2298.4</v>
      </c>
      <c r="D15" s="731">
        <v>2171.9</v>
      </c>
      <c r="E15" s="731">
        <v>2286.35</v>
      </c>
      <c r="F15" s="732">
        <v>2187.62</v>
      </c>
      <c r="G15" s="732">
        <v>1901.25</v>
      </c>
      <c r="H15" s="732">
        <v>2164.29</v>
      </c>
      <c r="I15" s="733">
        <v>29.217579038985406</v>
      </c>
      <c r="J15" s="734">
        <v>-5.338640190696964</v>
      </c>
      <c r="L15" s="735"/>
      <c r="M15" s="735"/>
      <c r="N15" s="735"/>
    </row>
    <row r="16" spans="1:14" ht="18" customHeight="1">
      <c r="A16" s="636" t="s">
        <v>702</v>
      </c>
      <c r="B16" s="731">
        <v>787.14</v>
      </c>
      <c r="C16" s="731">
        <v>734.27</v>
      </c>
      <c r="D16" s="731">
        <v>704.91</v>
      </c>
      <c r="E16" s="731">
        <v>734.27</v>
      </c>
      <c r="F16" s="732">
        <v>812.97</v>
      </c>
      <c r="G16" s="732">
        <v>765.99</v>
      </c>
      <c r="H16" s="732">
        <v>787.13</v>
      </c>
      <c r="I16" s="733">
        <v>-6.7167212948141355</v>
      </c>
      <c r="J16" s="734">
        <v>7.19898674874365</v>
      </c>
      <c r="L16" s="735"/>
      <c r="M16" s="735"/>
      <c r="N16" s="735"/>
    </row>
    <row r="17" spans="1:14" ht="18" customHeight="1">
      <c r="A17" s="736" t="s">
        <v>719</v>
      </c>
      <c r="B17" s="737">
        <v>787.05</v>
      </c>
      <c r="C17" s="737">
        <v>939.53</v>
      </c>
      <c r="D17" s="737">
        <v>877.21</v>
      </c>
      <c r="E17" s="737">
        <v>939.53</v>
      </c>
      <c r="F17" s="738">
        <v>1190.16</v>
      </c>
      <c r="G17" s="738">
        <v>1019.15</v>
      </c>
      <c r="H17" s="738">
        <v>1190.16</v>
      </c>
      <c r="I17" s="739">
        <v>19.373610317006538</v>
      </c>
      <c r="J17" s="740">
        <v>26.676104009451564</v>
      </c>
      <c r="L17" s="741"/>
      <c r="M17" s="741"/>
      <c r="N17" s="741"/>
    </row>
    <row r="18" spans="1:14" ht="18" customHeight="1">
      <c r="A18" s="736" t="s">
        <v>720</v>
      </c>
      <c r="B18" s="737">
        <v>193.38</v>
      </c>
      <c r="C18" s="737">
        <v>200.09</v>
      </c>
      <c r="D18" s="737">
        <v>188.14</v>
      </c>
      <c r="E18" s="737">
        <v>200.09</v>
      </c>
      <c r="F18" s="738">
        <v>255.83</v>
      </c>
      <c r="G18" s="738">
        <v>237.94</v>
      </c>
      <c r="H18" s="738">
        <v>255.83</v>
      </c>
      <c r="I18" s="739">
        <v>26.469650260444354</v>
      </c>
      <c r="J18" s="740">
        <v>27.85746414113649</v>
      </c>
      <c r="L18" s="741"/>
      <c r="M18" s="741"/>
      <c r="N18" s="741"/>
    </row>
    <row r="19" spans="1:14" ht="18" customHeight="1" thickBot="1">
      <c r="A19" s="742" t="s">
        <v>721</v>
      </c>
      <c r="B19" s="743">
        <v>45.74</v>
      </c>
      <c r="C19" s="743">
        <v>65.43</v>
      </c>
      <c r="D19" s="743">
        <v>61.21</v>
      </c>
      <c r="E19" s="743">
        <v>65.43</v>
      </c>
      <c r="F19" s="744">
        <v>85.04</v>
      </c>
      <c r="G19" s="744">
        <v>78.83</v>
      </c>
      <c r="H19" s="744">
        <v>85.04</v>
      </c>
      <c r="I19" s="745">
        <v>43.04766069086139</v>
      </c>
      <c r="J19" s="746">
        <v>29.97096133272197</v>
      </c>
      <c r="K19" s="747"/>
      <c r="L19" s="748"/>
      <c r="M19" s="748"/>
      <c r="N19" s="748"/>
    </row>
    <row r="20" spans="1:14" s="749" customFormat="1" ht="18" customHeight="1">
      <c r="A20" s="651" t="s">
        <v>703</v>
      </c>
      <c r="F20" s="750"/>
      <c r="G20" s="750"/>
      <c r="H20" s="750"/>
      <c r="I20" s="735"/>
      <c r="J20" s="747"/>
      <c r="K20" s="747"/>
      <c r="L20" s="748"/>
      <c r="M20" s="748"/>
      <c r="N20" s="748"/>
    </row>
    <row r="21" spans="1:14" s="749" customFormat="1" ht="12.75">
      <c r="A21" s="719" t="s">
        <v>655</v>
      </c>
      <c r="B21" s="600"/>
      <c r="C21" s="600"/>
      <c r="F21" s="751"/>
      <c r="G21" s="751"/>
      <c r="H21" s="751"/>
      <c r="I21" s="751"/>
      <c r="J21" s="751"/>
      <c r="K21" s="751"/>
      <c r="L21" s="751"/>
      <c r="M21" s="751"/>
      <c r="N21" s="751"/>
    </row>
    <row r="22" spans="1:14" s="749" customFormat="1" ht="12.75">
      <c r="A22" s="719" t="s">
        <v>656</v>
      </c>
      <c r="B22" s="600"/>
      <c r="C22" s="752"/>
      <c r="F22" s="751"/>
      <c r="G22" s="751"/>
      <c r="H22" s="751"/>
      <c r="I22" s="751"/>
      <c r="J22" s="751"/>
      <c r="K22" s="753"/>
      <c r="L22" s="753"/>
      <c r="M22" s="753"/>
      <c r="N22" s="753"/>
    </row>
    <row r="23" spans="1:18" ht="12.75">
      <c r="A23" s="274" t="s">
        <v>722</v>
      </c>
      <c r="F23" s="749"/>
      <c r="G23" s="749"/>
      <c r="H23" s="749"/>
      <c r="I23" s="749"/>
      <c r="J23" s="749"/>
      <c r="K23" s="749"/>
      <c r="L23" s="754"/>
      <c r="M23" s="754"/>
      <c r="N23" s="749"/>
      <c r="O23" s="304"/>
      <c r="P23" s="304"/>
      <c r="Q23" s="274"/>
      <c r="R23" s="274"/>
    </row>
    <row r="24" spans="6:18" ht="12.75">
      <c r="F24" s="749"/>
      <c r="G24" s="749"/>
      <c r="H24" s="749"/>
      <c r="I24" s="749"/>
      <c r="J24" s="749"/>
      <c r="K24" s="749"/>
      <c r="L24" s="754"/>
      <c r="M24" s="754"/>
      <c r="N24" s="749"/>
      <c r="O24" s="304"/>
      <c r="P24" s="304"/>
      <c r="Q24" s="274"/>
      <c r="R24" s="274"/>
    </row>
    <row r="25" spans="12:18" ht="12.75">
      <c r="L25" s="754"/>
      <c r="M25" s="754"/>
      <c r="O25" s="274"/>
      <c r="P25" s="274"/>
      <c r="Q25" s="274"/>
      <c r="R25" s="274"/>
    </row>
    <row r="26" spans="12:18" ht="12.75">
      <c r="L26" s="754"/>
      <c r="M26" s="754"/>
      <c r="O26" s="274"/>
      <c r="P26" s="274"/>
      <c r="Q26" s="274"/>
      <c r="R26" s="274"/>
    </row>
    <row r="27" spans="12:18" ht="12.75">
      <c r="L27" s="754"/>
      <c r="M27" s="754"/>
      <c r="O27" s="274"/>
      <c r="P27" s="274"/>
      <c r="Q27" s="274"/>
      <c r="R27" s="274"/>
    </row>
    <row r="28" spans="12:18" ht="12.75">
      <c r="L28" s="754"/>
      <c r="M28" s="754"/>
      <c r="O28" s="274"/>
      <c r="P28" s="274"/>
      <c r="Q28" s="274"/>
      <c r="R28" s="274"/>
    </row>
    <row r="29" spans="12:18" ht="12.75">
      <c r="L29" s="754"/>
      <c r="M29" s="754"/>
      <c r="O29" s="274"/>
      <c r="P29" s="274"/>
      <c r="Q29" s="274"/>
      <c r="R29" s="274"/>
    </row>
    <row r="30" spans="12:18" ht="12.75">
      <c r="L30" s="754"/>
      <c r="M30" s="754"/>
      <c r="O30" s="274"/>
      <c r="P30" s="274"/>
      <c r="Q30" s="274"/>
      <c r="R30" s="274"/>
    </row>
    <row r="31" spans="12:18" ht="12.75">
      <c r="L31" s="754"/>
      <c r="M31" s="754"/>
      <c r="O31" s="274"/>
      <c r="P31" s="274"/>
      <c r="Q31" s="274"/>
      <c r="R31" s="274"/>
    </row>
    <row r="32" spans="12:18" ht="12.75">
      <c r="L32" s="754"/>
      <c r="M32" s="754"/>
      <c r="O32" s="274"/>
      <c r="P32" s="274"/>
      <c r="Q32" s="274"/>
      <c r="R32" s="274"/>
    </row>
    <row r="33" spans="12:18" ht="12.75">
      <c r="L33" s="754"/>
      <c r="M33" s="754"/>
      <c r="O33" s="274"/>
      <c r="P33" s="274"/>
      <c r="Q33" s="274"/>
      <c r="R33" s="274"/>
    </row>
    <row r="34" spans="12:13" ht="12.75">
      <c r="L34" s="754"/>
      <c r="M34" s="754"/>
    </row>
    <row r="35" spans="12:13" ht="12.75">
      <c r="L35" s="754"/>
      <c r="M35" s="754"/>
    </row>
    <row r="36" spans="12:13" ht="12.75">
      <c r="L36" s="754"/>
      <c r="M36" s="754"/>
    </row>
    <row r="37" spans="12:13" ht="12.75">
      <c r="L37" s="754"/>
      <c r="M37" s="754"/>
    </row>
    <row r="38" spans="12:13" ht="12.75">
      <c r="L38" s="754"/>
      <c r="M38" s="754"/>
    </row>
    <row r="39" spans="12:13" ht="12.75">
      <c r="L39" s="754"/>
      <c r="M39" s="754"/>
    </row>
    <row r="40" spans="12:13" ht="12.75">
      <c r="L40" s="754"/>
      <c r="M40" s="754"/>
    </row>
    <row r="41" spans="12:13" ht="12.75">
      <c r="L41" s="754"/>
      <c r="M41" s="754"/>
    </row>
    <row r="42" spans="12:13" ht="12.75">
      <c r="L42" s="754"/>
      <c r="M42" s="754"/>
    </row>
    <row r="43" spans="12:13" ht="12.75">
      <c r="L43" s="754"/>
      <c r="M43" s="754"/>
    </row>
    <row r="44" spans="12:13" ht="12.75">
      <c r="L44" s="754"/>
      <c r="M44" s="754"/>
    </row>
    <row r="45" spans="12:13" ht="12.75">
      <c r="L45" s="754"/>
      <c r="M45" s="754"/>
    </row>
    <row r="46" spans="12:13" ht="12.75">
      <c r="L46" s="754"/>
      <c r="M46" s="754"/>
    </row>
    <row r="47" spans="12:13" ht="12.75">
      <c r="L47" s="754"/>
      <c r="M47" s="754"/>
    </row>
    <row r="48" spans="12:13" ht="12.75">
      <c r="L48" s="754"/>
      <c r="M48" s="754"/>
    </row>
    <row r="49" spans="12:13" ht="12.75">
      <c r="L49" s="754"/>
      <c r="M49" s="754"/>
    </row>
    <row r="50" spans="12:13" ht="12.75">
      <c r="L50" s="754"/>
      <c r="M50" s="754"/>
    </row>
    <row r="51" spans="12:13" ht="12.75">
      <c r="L51" s="754"/>
      <c r="M51" s="754"/>
    </row>
    <row r="52" spans="12:13" ht="12.75">
      <c r="L52" s="754"/>
      <c r="M52" s="754"/>
    </row>
    <row r="53" spans="12:13" ht="12.75">
      <c r="L53" s="754"/>
      <c r="M53" s="754"/>
    </row>
    <row r="54" spans="12:13" ht="12.75">
      <c r="L54" s="754"/>
      <c r="M54" s="754"/>
    </row>
    <row r="55" spans="12:13" ht="12.75">
      <c r="L55" s="754"/>
      <c r="M55" s="754"/>
    </row>
    <row r="56" spans="12:13" ht="12.75">
      <c r="L56" s="754"/>
      <c r="M56" s="754"/>
    </row>
    <row r="57" spans="12:13" ht="12.75">
      <c r="L57" s="754"/>
      <c r="M57" s="754"/>
    </row>
    <row r="58" spans="12:13" ht="12.75">
      <c r="L58" s="754"/>
      <c r="M58" s="754"/>
    </row>
    <row r="59" spans="12:13" ht="12.75">
      <c r="L59" s="754"/>
      <c r="M59" s="754"/>
    </row>
    <row r="60" spans="12:13" ht="12.75">
      <c r="L60" s="754"/>
      <c r="M60" s="754"/>
    </row>
    <row r="61" spans="12:13" ht="12.75">
      <c r="L61" s="754"/>
      <c r="M61" s="754"/>
    </row>
    <row r="62" spans="12:13" ht="12.75">
      <c r="L62" s="754"/>
      <c r="M62" s="754"/>
    </row>
    <row r="63" spans="12:13" ht="12.75">
      <c r="L63" s="754"/>
      <c r="M63" s="754"/>
    </row>
    <row r="64" spans="12:13" ht="12.75">
      <c r="L64" s="754"/>
      <c r="M64" s="754"/>
    </row>
    <row r="65" spans="12:13" ht="12.75">
      <c r="L65" s="754"/>
      <c r="M65" s="754"/>
    </row>
    <row r="66" spans="12:13" ht="12.75">
      <c r="L66" s="754"/>
      <c r="M66" s="754"/>
    </row>
    <row r="67" spans="12:13" ht="12.75">
      <c r="L67" s="754"/>
      <c r="M67" s="754"/>
    </row>
    <row r="68" spans="12:13" ht="12.75">
      <c r="L68" s="754"/>
      <c r="M68" s="754"/>
    </row>
    <row r="69" spans="12:13" ht="12.75">
      <c r="L69" s="754"/>
      <c r="M69" s="754"/>
    </row>
    <row r="70" spans="12:13" ht="12.75">
      <c r="L70" s="754"/>
      <c r="M70" s="754"/>
    </row>
    <row r="71" spans="12:13" ht="12.75">
      <c r="L71" s="754"/>
      <c r="M71" s="754"/>
    </row>
    <row r="72" spans="12:13" ht="12.75">
      <c r="L72" s="754"/>
      <c r="M72" s="754"/>
    </row>
    <row r="73" spans="12:13" ht="12.75">
      <c r="L73" s="754"/>
      <c r="M73" s="754"/>
    </row>
    <row r="74" spans="12:13" ht="12.75">
      <c r="L74" s="754"/>
      <c r="M74" s="754"/>
    </row>
    <row r="75" spans="12:13" ht="12.75">
      <c r="L75" s="754"/>
      <c r="M75" s="754"/>
    </row>
    <row r="76" spans="12:13" ht="12.75">
      <c r="L76" s="754"/>
      <c r="M76" s="754"/>
    </row>
    <row r="77" spans="12:13" ht="12.75">
      <c r="L77" s="754"/>
      <c r="M77" s="754"/>
    </row>
    <row r="78" spans="12:13" ht="12.75">
      <c r="L78" s="754"/>
      <c r="M78" s="754"/>
    </row>
    <row r="79" spans="12:13" ht="12.75">
      <c r="L79" s="754"/>
      <c r="M79" s="754"/>
    </row>
    <row r="80" spans="12:13" ht="12.75">
      <c r="L80" s="754"/>
      <c r="M80" s="754"/>
    </row>
    <row r="81" spans="12:13" ht="12.75">
      <c r="L81" s="754"/>
      <c r="M81" s="754"/>
    </row>
    <row r="82" spans="12:13" ht="12.75">
      <c r="L82" s="754"/>
      <c r="M82" s="754"/>
    </row>
    <row r="83" spans="12:13" ht="12.75">
      <c r="L83" s="754"/>
      <c r="M83" s="754"/>
    </row>
    <row r="84" spans="12:13" ht="12.75">
      <c r="L84" s="754"/>
      <c r="M84" s="754"/>
    </row>
    <row r="85" spans="12:13" ht="12.75">
      <c r="L85" s="754"/>
      <c r="M85" s="754"/>
    </row>
    <row r="86" spans="12:13" ht="12.75">
      <c r="L86" s="754"/>
      <c r="M86" s="754"/>
    </row>
    <row r="87" spans="12:13" ht="12.75">
      <c r="L87" s="754"/>
      <c r="M87" s="754"/>
    </row>
    <row r="88" spans="12:13" ht="12.75">
      <c r="L88" s="754"/>
      <c r="M88" s="754"/>
    </row>
    <row r="89" spans="12:13" ht="12.75">
      <c r="L89" s="754"/>
      <c r="M89" s="754"/>
    </row>
    <row r="90" spans="12:13" ht="12.75">
      <c r="L90" s="754"/>
      <c r="M90" s="754"/>
    </row>
    <row r="91" spans="12:13" ht="12.75">
      <c r="L91" s="754"/>
      <c r="M91" s="754"/>
    </row>
    <row r="92" spans="12:13" ht="12.75">
      <c r="L92" s="754"/>
      <c r="M92" s="754"/>
    </row>
    <row r="93" spans="12:13" ht="12.75">
      <c r="L93" s="754"/>
      <c r="M93" s="754"/>
    </row>
    <row r="94" spans="12:13" ht="12.75">
      <c r="L94" s="754"/>
      <c r="M94" s="754"/>
    </row>
    <row r="95" spans="12:13" ht="12.75">
      <c r="L95" s="754"/>
      <c r="M95" s="754"/>
    </row>
    <row r="96" spans="12:13" ht="12.75">
      <c r="L96" s="754"/>
      <c r="M96" s="754"/>
    </row>
    <row r="97" spans="12:13" ht="12.75">
      <c r="L97" s="754"/>
      <c r="M97" s="754"/>
    </row>
    <row r="98" spans="12:13" ht="12.75">
      <c r="L98" s="754"/>
      <c r="M98" s="754"/>
    </row>
    <row r="99" spans="12:13" ht="12.75">
      <c r="L99" s="754"/>
      <c r="M99" s="754"/>
    </row>
    <row r="100" spans="12:13" ht="12.75">
      <c r="L100" s="754"/>
      <c r="M100" s="754"/>
    </row>
    <row r="101" spans="12:13" ht="12.75">
      <c r="L101" s="754"/>
      <c r="M101" s="754"/>
    </row>
    <row r="102" spans="12:13" ht="12.75">
      <c r="L102" s="754"/>
      <c r="M102" s="754"/>
    </row>
    <row r="103" spans="12:13" ht="12.75">
      <c r="L103" s="754"/>
      <c r="M103" s="754"/>
    </row>
    <row r="104" spans="12:13" ht="12.75">
      <c r="L104" s="754"/>
      <c r="M104" s="754"/>
    </row>
    <row r="105" spans="12:13" ht="12.75">
      <c r="L105" s="754"/>
      <c r="M105" s="754"/>
    </row>
    <row r="106" spans="12:13" ht="12.75">
      <c r="L106" s="754"/>
      <c r="M106" s="754"/>
    </row>
    <row r="107" spans="12:13" ht="12.75">
      <c r="L107" s="754"/>
      <c r="M107" s="754"/>
    </row>
    <row r="108" spans="12:13" ht="12.75">
      <c r="L108" s="754"/>
      <c r="M108" s="754"/>
    </row>
    <row r="109" spans="12:13" ht="12.75">
      <c r="L109" s="754"/>
      <c r="M109" s="754"/>
    </row>
    <row r="110" spans="12:13" ht="12.75">
      <c r="L110" s="754"/>
      <c r="M110" s="754"/>
    </row>
    <row r="111" spans="12:13" ht="12.75">
      <c r="L111" s="754"/>
      <c r="M111" s="754"/>
    </row>
    <row r="112" spans="12:13" ht="12.75">
      <c r="L112" s="754"/>
      <c r="M112" s="754"/>
    </row>
    <row r="113" spans="12:13" ht="12.75">
      <c r="L113" s="754"/>
      <c r="M113" s="754"/>
    </row>
    <row r="114" spans="12:13" ht="12.75">
      <c r="L114" s="754"/>
      <c r="M114" s="75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6.28125" style="660" customWidth="1"/>
    <col min="2" max="2" width="10.8515625" style="660" customWidth="1"/>
    <col min="3" max="3" width="10.00390625" style="660" customWidth="1"/>
    <col min="4" max="4" width="10.57421875" style="660" customWidth="1"/>
    <col min="5" max="5" width="11.421875" style="660" customWidth="1"/>
    <col min="6" max="6" width="9.140625" style="660" customWidth="1"/>
    <col min="7" max="7" width="9.8515625" style="660" customWidth="1"/>
    <col min="8" max="8" width="10.28125" style="660" bestFit="1" customWidth="1"/>
    <col min="9" max="9" width="8.7109375" style="660" bestFit="1" customWidth="1"/>
    <col min="10" max="10" width="10.140625" style="660" bestFit="1" customWidth="1"/>
    <col min="11" max="16384" width="9.140625" style="660" customWidth="1"/>
  </cols>
  <sheetData>
    <row r="1" spans="1:10" ht="12.75">
      <c r="A1" s="1983" t="s">
        <v>1285</v>
      </c>
      <c r="B1" s="1983"/>
      <c r="C1" s="1983"/>
      <c r="D1" s="1983"/>
      <c r="E1" s="1983"/>
      <c r="F1" s="1983"/>
      <c r="G1" s="1983"/>
      <c r="H1" s="1983"/>
      <c r="I1" s="1983"/>
      <c r="J1" s="1983"/>
    </row>
    <row r="2" spans="1:13" ht="15.75">
      <c r="A2" s="1982" t="s">
        <v>723</v>
      </c>
      <c r="B2" s="1982"/>
      <c r="C2" s="1982"/>
      <c r="D2" s="1982"/>
      <c r="E2" s="1982"/>
      <c r="F2" s="1982"/>
      <c r="G2" s="1982"/>
      <c r="H2" s="1982"/>
      <c r="I2" s="1982"/>
      <c r="J2" s="1982"/>
      <c r="K2" s="755"/>
      <c r="L2" s="755"/>
      <c r="M2" s="755"/>
    </row>
    <row r="3" spans="1:10" ht="12.75">
      <c r="A3" s="2003" t="s">
        <v>724</v>
      </c>
      <c r="B3" s="2003"/>
      <c r="C3" s="2003"/>
      <c r="D3" s="2003"/>
      <c r="E3" s="2003"/>
      <c r="F3" s="2003"/>
      <c r="G3" s="2003"/>
      <c r="H3" s="2003"/>
      <c r="I3" s="2003"/>
      <c r="J3" s="2003"/>
    </row>
    <row r="4" spans="1:10" ht="13.5" thickBot="1">
      <c r="A4" s="2003"/>
      <c r="B4" s="2003"/>
      <c r="C4" s="2003"/>
      <c r="D4" s="2003"/>
      <c r="E4" s="2003"/>
      <c r="F4" s="2003"/>
      <c r="G4" s="2003"/>
      <c r="H4" s="2003"/>
      <c r="I4" s="2003"/>
      <c r="J4" s="2003"/>
    </row>
    <row r="5" spans="1:10" ht="12.75">
      <c r="A5" s="2004" t="s">
        <v>634</v>
      </c>
      <c r="B5" s="1974" t="s">
        <v>54</v>
      </c>
      <c r="C5" s="1974"/>
      <c r="D5" s="1974"/>
      <c r="E5" s="1974" t="s">
        <v>55</v>
      </c>
      <c r="F5" s="1974"/>
      <c r="G5" s="1974"/>
      <c r="H5" s="1974" t="s">
        <v>56</v>
      </c>
      <c r="I5" s="1974"/>
      <c r="J5" s="1975"/>
    </row>
    <row r="6" spans="1:10" ht="25.5">
      <c r="A6" s="2005"/>
      <c r="B6" s="727" t="s">
        <v>725</v>
      </c>
      <c r="C6" s="727" t="s">
        <v>726</v>
      </c>
      <c r="D6" s="727" t="s">
        <v>727</v>
      </c>
      <c r="E6" s="727" t="s">
        <v>725</v>
      </c>
      <c r="F6" s="727" t="s">
        <v>726</v>
      </c>
      <c r="G6" s="727" t="s">
        <v>727</v>
      </c>
      <c r="H6" s="727" t="s">
        <v>725</v>
      </c>
      <c r="I6" s="727" t="s">
        <v>726</v>
      </c>
      <c r="J6" s="756" t="s">
        <v>727</v>
      </c>
    </row>
    <row r="7" spans="1:10" ht="12.75">
      <c r="A7" s="2005"/>
      <c r="B7" s="727">
        <v>1</v>
      </c>
      <c r="C7" s="727">
        <v>2</v>
      </c>
      <c r="D7" s="727">
        <v>3</v>
      </c>
      <c r="E7" s="727">
        <v>4</v>
      </c>
      <c r="F7" s="727">
        <v>5</v>
      </c>
      <c r="G7" s="727">
        <v>6</v>
      </c>
      <c r="H7" s="727">
        <v>7</v>
      </c>
      <c r="I7" s="727">
        <v>8</v>
      </c>
      <c r="J7" s="756">
        <v>9</v>
      </c>
    </row>
    <row r="8" spans="1:10" ht="12.75">
      <c r="A8" s="757" t="s">
        <v>714</v>
      </c>
      <c r="B8" s="758">
        <v>10445.33</v>
      </c>
      <c r="C8" s="758">
        <v>5393.14</v>
      </c>
      <c r="D8" s="733">
        <v>66.99369706666401</v>
      </c>
      <c r="E8" s="758">
        <v>4813.37</v>
      </c>
      <c r="F8" s="758">
        <v>2150.04</v>
      </c>
      <c r="G8" s="733">
        <v>46.479713603818624</v>
      </c>
      <c r="H8" s="759">
        <v>6267.01</v>
      </c>
      <c r="I8" s="759">
        <v>3767.65</v>
      </c>
      <c r="J8" s="734">
        <v>37.94316456053139</v>
      </c>
    </row>
    <row r="9" spans="1:10" ht="15.75">
      <c r="A9" s="757" t="s">
        <v>715</v>
      </c>
      <c r="B9" s="758">
        <v>2240.58</v>
      </c>
      <c r="C9" s="758">
        <v>573.12</v>
      </c>
      <c r="D9" s="733">
        <v>7.119308540636156</v>
      </c>
      <c r="E9" s="758">
        <v>2018.32</v>
      </c>
      <c r="F9" s="758">
        <v>631.44</v>
      </c>
      <c r="G9" s="733">
        <v>13.650513645325313</v>
      </c>
      <c r="H9" s="760">
        <v>2412.36</v>
      </c>
      <c r="I9" s="759">
        <v>1759.97</v>
      </c>
      <c r="J9" s="734">
        <v>17.724266142449125</v>
      </c>
    </row>
    <row r="10" spans="1:10" ht="12.75">
      <c r="A10" s="757" t="s">
        <v>716</v>
      </c>
      <c r="B10" s="758">
        <v>852.77</v>
      </c>
      <c r="C10" s="758">
        <v>830.77</v>
      </c>
      <c r="D10" s="733">
        <v>10.319842190648206</v>
      </c>
      <c r="E10" s="758">
        <v>657.91</v>
      </c>
      <c r="F10" s="758">
        <v>847.77</v>
      </c>
      <c r="G10" s="733">
        <v>18.327150565528694</v>
      </c>
      <c r="H10" s="759">
        <v>2739.18</v>
      </c>
      <c r="I10" s="759">
        <v>2840.56</v>
      </c>
      <c r="J10" s="734">
        <v>28.606647518761847</v>
      </c>
    </row>
    <row r="11" spans="1:10" ht="12.75">
      <c r="A11" s="757" t="s">
        <v>717</v>
      </c>
      <c r="B11" s="758">
        <v>550.01</v>
      </c>
      <c r="C11" s="758">
        <v>131.44</v>
      </c>
      <c r="D11" s="733">
        <v>1.632750409305584</v>
      </c>
      <c r="E11" s="758">
        <v>235.53</v>
      </c>
      <c r="F11" s="758">
        <v>109.94</v>
      </c>
      <c r="G11" s="733">
        <v>2.3766905330151156</v>
      </c>
      <c r="H11" s="759">
        <v>562.34</v>
      </c>
      <c r="I11" s="759">
        <v>227.6</v>
      </c>
      <c r="J11" s="734">
        <v>2.292108941641858</v>
      </c>
    </row>
    <row r="12" spans="1:10" ht="12.75">
      <c r="A12" s="757" t="s">
        <v>698</v>
      </c>
      <c r="B12" s="761">
        <v>2.24</v>
      </c>
      <c r="C12" s="758">
        <v>4.19</v>
      </c>
      <c r="D12" s="733">
        <v>0.052048267003883125</v>
      </c>
      <c r="E12" s="761">
        <v>17.45</v>
      </c>
      <c r="F12" s="758">
        <v>15.03</v>
      </c>
      <c r="G12" s="733">
        <v>0.3249195807824012</v>
      </c>
      <c r="H12" s="759">
        <v>0.5</v>
      </c>
      <c r="I12" s="759">
        <v>3.54</v>
      </c>
      <c r="J12" s="734">
        <v>0.035650552080018355</v>
      </c>
    </row>
    <row r="13" spans="1:10" ht="12.75">
      <c r="A13" s="757" t="s">
        <v>699</v>
      </c>
      <c r="B13" s="758">
        <v>100.26</v>
      </c>
      <c r="C13" s="758">
        <v>31.29</v>
      </c>
      <c r="D13" s="733">
        <v>0.38868502972589564</v>
      </c>
      <c r="E13" s="758">
        <v>138.85</v>
      </c>
      <c r="F13" s="758">
        <v>78.89</v>
      </c>
      <c r="G13" s="733">
        <v>1.705449482895784</v>
      </c>
      <c r="H13" s="759">
        <v>149</v>
      </c>
      <c r="I13" s="759">
        <v>49.11</v>
      </c>
      <c r="J13" s="734">
        <v>0.49457587927957664</v>
      </c>
    </row>
    <row r="14" spans="1:10" ht="12.75">
      <c r="A14" s="757" t="s">
        <v>700</v>
      </c>
      <c r="B14" s="758">
        <v>1.03</v>
      </c>
      <c r="C14" s="758">
        <v>1.8</v>
      </c>
      <c r="D14" s="733">
        <v>0.02235963737636984</v>
      </c>
      <c r="E14" s="758">
        <v>0.18</v>
      </c>
      <c r="F14" s="758">
        <v>0.34</v>
      </c>
      <c r="G14" s="733">
        <v>0.007350143543979801</v>
      </c>
      <c r="H14" s="759">
        <v>3.88</v>
      </c>
      <c r="I14" s="759">
        <v>7.78</v>
      </c>
      <c r="J14" s="734">
        <v>0.07835064835665051</v>
      </c>
    </row>
    <row r="15" spans="1:10" ht="12.75">
      <c r="A15" s="757" t="s">
        <v>701</v>
      </c>
      <c r="B15" s="758">
        <v>760.25</v>
      </c>
      <c r="C15" s="758">
        <v>547.05</v>
      </c>
      <c r="D15" s="733">
        <v>6.795466459301733</v>
      </c>
      <c r="E15" s="758">
        <v>970.97</v>
      </c>
      <c r="F15" s="758">
        <v>432.52</v>
      </c>
      <c r="G15" s="733">
        <v>9.350247310712186</v>
      </c>
      <c r="H15" s="759">
        <v>1539.09</v>
      </c>
      <c r="I15" s="759">
        <v>528.54</v>
      </c>
      <c r="J15" s="734">
        <v>5.322808699540367</v>
      </c>
    </row>
    <row r="16" spans="1:10" ht="12.75">
      <c r="A16" s="757" t="s">
        <v>702</v>
      </c>
      <c r="B16" s="758">
        <v>244.39</v>
      </c>
      <c r="C16" s="758">
        <v>164</v>
      </c>
      <c r="D16" s="733">
        <v>2.0372114054025854</v>
      </c>
      <c r="E16" s="758">
        <v>34.42</v>
      </c>
      <c r="F16" s="758">
        <v>20.83</v>
      </c>
      <c r="G16" s="733">
        <v>0.45030438241499776</v>
      </c>
      <c r="H16" s="759">
        <v>47.18</v>
      </c>
      <c r="I16" s="759">
        <v>31.26</v>
      </c>
      <c r="J16" s="734">
        <v>0.3148125022659248</v>
      </c>
    </row>
    <row r="17" spans="1:10" ht="12.75">
      <c r="A17" s="757" t="s">
        <v>728</v>
      </c>
      <c r="B17" s="758">
        <v>2403.38</v>
      </c>
      <c r="C17" s="758">
        <v>30.5</v>
      </c>
      <c r="D17" s="733">
        <v>0.3788716333218223</v>
      </c>
      <c r="E17" s="758">
        <v>1777.64</v>
      </c>
      <c r="F17" s="758">
        <v>23.07</v>
      </c>
      <c r="G17" s="733">
        <v>0.49872885752827656</v>
      </c>
      <c r="H17" s="759">
        <v>1610.45</v>
      </c>
      <c r="I17" s="759">
        <v>18.88</v>
      </c>
      <c r="J17" s="734">
        <v>0.19013627776009787</v>
      </c>
    </row>
    <row r="18" spans="1:10" ht="12.75">
      <c r="A18" s="757" t="s">
        <v>729</v>
      </c>
      <c r="B18" s="758">
        <v>0</v>
      </c>
      <c r="C18" s="758">
        <v>0</v>
      </c>
      <c r="D18" s="733">
        <v>0</v>
      </c>
      <c r="E18" s="758">
        <v>5.51</v>
      </c>
      <c r="F18" s="758">
        <v>4.95</v>
      </c>
      <c r="G18" s="733">
        <v>0.10700944277264712</v>
      </c>
      <c r="H18" s="759">
        <v>5.34</v>
      </c>
      <c r="I18" s="759">
        <v>7.04</v>
      </c>
      <c r="J18" s="734">
        <v>0.07089827306308734</v>
      </c>
    </row>
    <row r="19" spans="1:10" ht="12.75">
      <c r="A19" s="757" t="s">
        <v>730</v>
      </c>
      <c r="B19" s="758">
        <v>493.64</v>
      </c>
      <c r="C19" s="758">
        <v>342.92</v>
      </c>
      <c r="D19" s="733">
        <v>4.259759360613747</v>
      </c>
      <c r="E19" s="758">
        <v>1884.1</v>
      </c>
      <c r="F19" s="758">
        <v>310.94</v>
      </c>
      <c r="G19" s="733">
        <v>6.721922451661998</v>
      </c>
      <c r="H19" s="759">
        <v>2550.02</v>
      </c>
      <c r="I19" s="759">
        <v>687.79</v>
      </c>
      <c r="J19" s="734">
        <v>6.926580004270005</v>
      </c>
    </row>
    <row r="20" spans="1:10" ht="13.5" thickBot="1">
      <c r="A20" s="742" t="s">
        <v>731</v>
      </c>
      <c r="B20" s="744">
        <v>18093.88</v>
      </c>
      <c r="C20" s="744">
        <v>8050.22</v>
      </c>
      <c r="D20" s="744">
        <v>99.99999999999999</v>
      </c>
      <c r="E20" s="744">
        <v>12554.25</v>
      </c>
      <c r="F20" s="744">
        <v>4625.759999999999</v>
      </c>
      <c r="G20" s="744">
        <v>100.00000000000003</v>
      </c>
      <c r="H20" s="744">
        <v>17886.350000000002</v>
      </c>
      <c r="I20" s="744">
        <v>9929.720000000005</v>
      </c>
      <c r="J20" s="762">
        <v>99.99999999999996</v>
      </c>
    </row>
    <row r="21" spans="1:10" ht="12.75">
      <c r="A21" s="651" t="s">
        <v>703</v>
      </c>
      <c r="B21" s="723"/>
      <c r="C21" s="723"/>
      <c r="D21" s="723"/>
      <c r="E21" s="723"/>
      <c r="F21" s="723"/>
      <c r="G21" s="723"/>
      <c r="H21" s="723"/>
      <c r="I21" s="723"/>
      <c r="J21" s="723"/>
    </row>
    <row r="22" spans="1:10" ht="12.75">
      <c r="A22" s="274" t="s">
        <v>704</v>
      </c>
      <c r="B22" s="749"/>
      <c r="C22" s="749"/>
      <c r="D22" s="749"/>
      <c r="E22" s="749"/>
      <c r="F22" s="749"/>
      <c r="G22" s="749"/>
      <c r="H22" s="723"/>
      <c r="I22" s="723"/>
      <c r="J22" s="723"/>
    </row>
    <row r="23" spans="1:10" ht="12.75">
      <c r="A23" s="651"/>
      <c r="B23" s="600"/>
      <c r="C23" s="600"/>
      <c r="D23" s="749"/>
      <c r="E23" s="749"/>
      <c r="F23" s="754"/>
      <c r="G23" s="754"/>
      <c r="H23" s="723"/>
      <c r="I23" s="274"/>
      <c r="J23" s="274"/>
    </row>
    <row r="24" spans="1:10" ht="12.75">
      <c r="A24" s="651"/>
      <c r="B24" s="600"/>
      <c r="C24" s="752"/>
      <c r="D24" s="749"/>
      <c r="E24" s="749"/>
      <c r="F24" s="754"/>
      <c r="G24" s="754"/>
      <c r="H24" s="723"/>
      <c r="I24" s="274"/>
      <c r="J24" s="274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23.00390625" style="660" customWidth="1"/>
    <col min="2" max="2" width="10.140625" style="660" customWidth="1"/>
    <col min="3" max="3" width="9.00390625" style="660" customWidth="1"/>
    <col min="4" max="4" width="7.00390625" style="660" customWidth="1"/>
    <col min="5" max="5" width="9.8515625" style="660" customWidth="1"/>
    <col min="6" max="6" width="7.28125" style="660" customWidth="1"/>
    <col min="7" max="7" width="7.7109375" style="660" customWidth="1"/>
    <col min="8" max="8" width="10.140625" style="660" customWidth="1"/>
    <col min="9" max="9" width="9.140625" style="660" customWidth="1"/>
    <col min="10" max="10" width="8.00390625" style="660" customWidth="1"/>
    <col min="11" max="11" width="9.140625" style="660" customWidth="1"/>
    <col min="12" max="12" width="10.140625" style="660" bestFit="1" customWidth="1"/>
    <col min="13" max="16384" width="9.140625" style="660" customWidth="1"/>
  </cols>
  <sheetData>
    <row r="1" spans="1:10" ht="15" customHeight="1">
      <c r="A1" s="2010" t="s">
        <v>1280</v>
      </c>
      <c r="B1" s="2010"/>
      <c r="C1" s="2010"/>
      <c r="D1" s="2010"/>
      <c r="E1" s="2010"/>
      <c r="F1" s="2010"/>
      <c r="G1" s="2010"/>
      <c r="H1" s="2010"/>
      <c r="I1" s="2010"/>
      <c r="J1" s="2010"/>
    </row>
    <row r="2" spans="1:10" ht="15" customHeight="1">
      <c r="A2" s="2011" t="s">
        <v>732</v>
      </c>
      <c r="B2" s="2011"/>
      <c r="C2" s="2011"/>
      <c r="D2" s="2011"/>
      <c r="E2" s="2011"/>
      <c r="F2" s="2011"/>
      <c r="G2" s="2011"/>
      <c r="H2" s="2011"/>
      <c r="I2" s="2011"/>
      <c r="J2" s="2011"/>
    </row>
    <row r="3" spans="1:10" ht="13.5" thickBot="1">
      <c r="A3" s="2012" t="s">
        <v>733</v>
      </c>
      <c r="B3" s="2012"/>
      <c r="C3" s="2012"/>
      <c r="D3" s="2012"/>
      <c r="E3" s="2012"/>
      <c r="F3" s="2012"/>
      <c r="G3" s="2012"/>
      <c r="H3" s="2012"/>
      <c r="I3" s="2012"/>
      <c r="J3" s="2012"/>
    </row>
    <row r="4" spans="1:10" ht="12.75" customHeight="1">
      <c r="A4" s="2013" t="s">
        <v>634</v>
      </c>
      <c r="B4" s="2015" t="s">
        <v>54</v>
      </c>
      <c r="C4" s="2015"/>
      <c r="D4" s="2015"/>
      <c r="E4" s="2015" t="s">
        <v>55</v>
      </c>
      <c r="F4" s="2015"/>
      <c r="G4" s="2015"/>
      <c r="H4" s="2015" t="s">
        <v>56</v>
      </c>
      <c r="I4" s="2015"/>
      <c r="J4" s="2016"/>
    </row>
    <row r="5" spans="1:10" ht="22.5" customHeight="1">
      <c r="A5" s="2014"/>
      <c r="B5" s="763" t="s">
        <v>725</v>
      </c>
      <c r="C5" s="763" t="s">
        <v>734</v>
      </c>
      <c r="D5" s="763" t="s">
        <v>727</v>
      </c>
      <c r="E5" s="763" t="s">
        <v>725</v>
      </c>
      <c r="F5" s="763" t="s">
        <v>735</v>
      </c>
      <c r="G5" s="763" t="s">
        <v>727</v>
      </c>
      <c r="H5" s="763" t="s">
        <v>725</v>
      </c>
      <c r="I5" s="763" t="s">
        <v>734</v>
      </c>
      <c r="J5" s="764" t="s">
        <v>727</v>
      </c>
    </row>
    <row r="6" spans="1:10" ht="12.75">
      <c r="A6" s="765" t="s">
        <v>736</v>
      </c>
      <c r="B6" s="2006"/>
      <c r="C6" s="2006"/>
      <c r="D6" s="2006"/>
      <c r="E6" s="2006"/>
      <c r="F6" s="2006"/>
      <c r="G6" s="2006"/>
      <c r="H6" s="2006"/>
      <c r="I6" s="2006"/>
      <c r="J6" s="2007"/>
    </row>
    <row r="7" spans="1:10" ht="12.75">
      <c r="A7" s="766" t="s">
        <v>737</v>
      </c>
      <c r="B7" s="767">
        <v>70142.27</v>
      </c>
      <c r="C7" s="767">
        <v>8004.22</v>
      </c>
      <c r="D7" s="768">
        <v>68.77204378125867</v>
      </c>
      <c r="E7" s="767">
        <v>14269.624</v>
      </c>
      <c r="F7" s="767">
        <v>1426.9594000000002</v>
      </c>
      <c r="G7" s="768">
        <v>11.28302563217381</v>
      </c>
      <c r="H7" s="768">
        <v>21736.256</v>
      </c>
      <c r="I7" s="768">
        <v>3703.6256</v>
      </c>
      <c r="J7" s="769">
        <v>48.15586331355116</v>
      </c>
    </row>
    <row r="8" spans="1:10" ht="12.75">
      <c r="A8" s="766" t="s">
        <v>738</v>
      </c>
      <c r="B8" s="767">
        <v>14357.86</v>
      </c>
      <c r="C8" s="767">
        <v>1435.8</v>
      </c>
      <c r="D8" s="768">
        <v>12.33635513031016</v>
      </c>
      <c r="E8" s="767">
        <v>12547.568000000001</v>
      </c>
      <c r="F8" s="767">
        <v>1254.7508</v>
      </c>
      <c r="G8" s="768">
        <v>9.921365273875765</v>
      </c>
      <c r="H8" s="768">
        <v>11719.398</v>
      </c>
      <c r="I8" s="768">
        <v>1171.9398</v>
      </c>
      <c r="J8" s="769">
        <v>15.237980000060073</v>
      </c>
    </row>
    <row r="9" spans="1:10" ht="12.75">
      <c r="A9" s="766" t="s">
        <v>739</v>
      </c>
      <c r="B9" s="767">
        <v>7884.82</v>
      </c>
      <c r="C9" s="767">
        <v>788.48</v>
      </c>
      <c r="D9" s="768">
        <v>6.774599034090372</v>
      </c>
      <c r="E9" s="767">
        <v>13604.923999999999</v>
      </c>
      <c r="F9" s="767">
        <v>1360.5094000000001</v>
      </c>
      <c r="G9" s="768">
        <v>10.75760279725787</v>
      </c>
      <c r="H9" s="768">
        <v>14977.518</v>
      </c>
      <c r="I9" s="768">
        <v>1497.7518</v>
      </c>
      <c r="J9" s="769">
        <v>19.474304032898253</v>
      </c>
    </row>
    <row r="10" spans="1:10" ht="12.75">
      <c r="A10" s="766" t="s">
        <v>740</v>
      </c>
      <c r="B10" s="767">
        <v>3043.06</v>
      </c>
      <c r="C10" s="767">
        <v>304.31</v>
      </c>
      <c r="D10" s="768">
        <v>2.6146233665584937</v>
      </c>
      <c r="E10" s="767">
        <v>507.374</v>
      </c>
      <c r="F10" s="767">
        <v>50.7374</v>
      </c>
      <c r="G10" s="768">
        <v>0.401182671847465</v>
      </c>
      <c r="H10" s="768">
        <v>200</v>
      </c>
      <c r="I10" s="768">
        <v>20</v>
      </c>
      <c r="J10" s="769">
        <v>0.2600471457673862</v>
      </c>
    </row>
    <row r="11" spans="1:11" ht="12.75">
      <c r="A11" s="766" t="s">
        <v>741</v>
      </c>
      <c r="B11" s="767">
        <v>0</v>
      </c>
      <c r="C11" s="767">
        <v>0</v>
      </c>
      <c r="D11" s="768">
        <v>0</v>
      </c>
      <c r="E11" s="767">
        <v>540</v>
      </c>
      <c r="F11" s="767">
        <v>54</v>
      </c>
      <c r="G11" s="768">
        <v>0.4269801818729992</v>
      </c>
      <c r="H11" s="768">
        <v>0</v>
      </c>
      <c r="I11" s="768">
        <v>0</v>
      </c>
      <c r="J11" s="769">
        <v>0</v>
      </c>
      <c r="K11" s="770"/>
    </row>
    <row r="12" spans="1:10" ht="12.75">
      <c r="A12" s="766" t="s">
        <v>742</v>
      </c>
      <c r="B12" s="767">
        <v>0</v>
      </c>
      <c r="C12" s="767">
        <v>0</v>
      </c>
      <c r="D12" s="768">
        <v>0</v>
      </c>
      <c r="E12" s="767">
        <v>0</v>
      </c>
      <c r="F12" s="767">
        <v>0</v>
      </c>
      <c r="G12" s="768">
        <v>0</v>
      </c>
      <c r="H12" s="768">
        <v>480.955</v>
      </c>
      <c r="I12" s="768">
        <v>48.0955</v>
      </c>
      <c r="J12" s="769">
        <v>0.6253548749627661</v>
      </c>
    </row>
    <row r="13" spans="1:10" ht="12.75">
      <c r="A13" s="766" t="s">
        <v>743</v>
      </c>
      <c r="B13" s="767">
        <v>53.74</v>
      </c>
      <c r="C13" s="767">
        <v>5.37</v>
      </c>
      <c r="D13" s="768">
        <v>0.04613889612046634</v>
      </c>
      <c r="E13" s="767">
        <v>0</v>
      </c>
      <c r="F13" s="767">
        <v>0</v>
      </c>
      <c r="G13" s="768">
        <v>0</v>
      </c>
      <c r="H13" s="768">
        <v>0</v>
      </c>
      <c r="I13" s="768">
        <v>0</v>
      </c>
      <c r="J13" s="769">
        <v>0</v>
      </c>
    </row>
    <row r="14" spans="1:10" ht="12.75">
      <c r="A14" s="766" t="s">
        <v>744</v>
      </c>
      <c r="B14" s="767">
        <v>11005.86</v>
      </c>
      <c r="C14" s="767">
        <v>1100.59</v>
      </c>
      <c r="D14" s="768">
        <v>9.456239791661833</v>
      </c>
      <c r="E14" s="767">
        <v>0</v>
      </c>
      <c r="F14" s="767">
        <v>0</v>
      </c>
      <c r="G14" s="768">
        <v>0</v>
      </c>
      <c r="H14" s="768">
        <v>12430</v>
      </c>
      <c r="I14" s="768">
        <v>1243</v>
      </c>
      <c r="J14" s="769">
        <v>16.161930109443052</v>
      </c>
    </row>
    <row r="15" spans="1:10" ht="12.75">
      <c r="A15" s="766" t="s">
        <v>745</v>
      </c>
      <c r="B15" s="767">
        <v>0</v>
      </c>
      <c r="C15" s="767">
        <v>0</v>
      </c>
      <c r="D15" s="768">
        <v>0</v>
      </c>
      <c r="E15" s="767">
        <v>175000</v>
      </c>
      <c r="F15" s="767">
        <v>8500</v>
      </c>
      <c r="G15" s="768">
        <v>67.2098434429721</v>
      </c>
      <c r="H15" s="768">
        <v>65.004</v>
      </c>
      <c r="I15" s="768">
        <v>6.5004</v>
      </c>
      <c r="J15" s="769">
        <v>0.08452052331731587</v>
      </c>
    </row>
    <row r="16" spans="1:10" ht="12.75">
      <c r="A16" s="771" t="s">
        <v>746</v>
      </c>
      <c r="B16" s="772">
        <v>106487.61000000002</v>
      </c>
      <c r="C16" s="772">
        <v>11638.77</v>
      </c>
      <c r="D16" s="772">
        <v>99.99999999999999</v>
      </c>
      <c r="E16" s="772">
        <v>216469.49</v>
      </c>
      <c r="F16" s="772">
        <v>12646.957</v>
      </c>
      <c r="G16" s="772">
        <v>100</v>
      </c>
      <c r="H16" s="772">
        <v>61609.13100000001</v>
      </c>
      <c r="I16" s="772">
        <v>7690.9131</v>
      </c>
      <c r="J16" s="773">
        <v>100</v>
      </c>
    </row>
    <row r="17" spans="1:10" ht="12.75">
      <c r="A17" s="765" t="s">
        <v>747</v>
      </c>
      <c r="B17" s="2008"/>
      <c r="C17" s="2008"/>
      <c r="D17" s="2008"/>
      <c r="E17" s="2008"/>
      <c r="F17" s="2008"/>
      <c r="G17" s="2008"/>
      <c r="H17" s="2008"/>
      <c r="I17" s="2008"/>
      <c r="J17" s="2009"/>
    </row>
    <row r="18" spans="1:10" ht="12.75" customHeight="1">
      <c r="A18" s="766" t="s">
        <v>748</v>
      </c>
      <c r="B18" s="767">
        <v>49456</v>
      </c>
      <c r="C18" s="767">
        <v>4945.6</v>
      </c>
      <c r="D18" s="768">
        <v>42.49253571045</v>
      </c>
      <c r="E18" s="767">
        <v>180150</v>
      </c>
      <c r="F18" s="767">
        <v>9015</v>
      </c>
      <c r="G18" s="768">
        <v>71.28196925157569</v>
      </c>
      <c r="H18" s="768">
        <v>17430</v>
      </c>
      <c r="I18" s="768">
        <v>1743</v>
      </c>
      <c r="J18" s="769">
        <v>22.663108753627707</v>
      </c>
    </row>
    <row r="19" spans="1:10" ht="12.75">
      <c r="A19" s="766" t="s">
        <v>749</v>
      </c>
      <c r="B19" s="767">
        <v>40873.69</v>
      </c>
      <c r="C19" s="767">
        <v>4087.37</v>
      </c>
      <c r="D19" s="768">
        <v>35.11863387391257</v>
      </c>
      <c r="E19" s="767">
        <v>8674.199</v>
      </c>
      <c r="F19" s="767">
        <v>867.4228999999999</v>
      </c>
      <c r="G19" s="768">
        <v>6.85874791857045</v>
      </c>
      <c r="H19" s="768">
        <v>14559.266</v>
      </c>
      <c r="I19" s="768">
        <v>1455.9266</v>
      </c>
      <c r="J19" s="769">
        <v>18.930477838840748</v>
      </c>
    </row>
    <row r="20" spans="1:10" ht="12.75">
      <c r="A20" s="766" t="s">
        <v>750</v>
      </c>
      <c r="B20" s="767">
        <v>15057.86</v>
      </c>
      <c r="C20" s="767">
        <v>1505.78</v>
      </c>
      <c r="D20" s="768">
        <v>12.937643647298891</v>
      </c>
      <c r="E20" s="767">
        <v>27645.301</v>
      </c>
      <c r="F20" s="767">
        <v>2764.5341000000003</v>
      </c>
      <c r="G20" s="768">
        <v>21.859282829853854</v>
      </c>
      <c r="H20" s="768">
        <v>27919.865</v>
      </c>
      <c r="I20" s="768">
        <v>2791.9865</v>
      </c>
      <c r="J20" s="769">
        <v>36.30240601730372</v>
      </c>
    </row>
    <row r="21" spans="1:10" ht="12.75">
      <c r="A21" s="766" t="s">
        <v>751</v>
      </c>
      <c r="B21" s="767">
        <v>0</v>
      </c>
      <c r="C21" s="767">
        <v>0</v>
      </c>
      <c r="D21" s="768">
        <v>0</v>
      </c>
      <c r="E21" s="767">
        <v>0</v>
      </c>
      <c r="F21" s="767">
        <v>0</v>
      </c>
      <c r="G21" s="768">
        <v>0</v>
      </c>
      <c r="H21" s="768">
        <v>0</v>
      </c>
      <c r="I21" s="768">
        <v>0</v>
      </c>
      <c r="J21" s="769">
        <v>0</v>
      </c>
    </row>
    <row r="22" spans="1:10" ht="12.75">
      <c r="A22" s="766" t="s">
        <v>752</v>
      </c>
      <c r="B22" s="767">
        <v>0</v>
      </c>
      <c r="C22" s="767">
        <v>0</v>
      </c>
      <c r="D22" s="768">
        <v>0</v>
      </c>
      <c r="E22" s="767">
        <v>0</v>
      </c>
      <c r="F22" s="767">
        <v>0</v>
      </c>
      <c r="G22" s="768">
        <v>0</v>
      </c>
      <c r="H22" s="768">
        <v>0</v>
      </c>
      <c r="I22" s="768">
        <v>0</v>
      </c>
      <c r="J22" s="769">
        <v>0</v>
      </c>
    </row>
    <row r="23" spans="1:10" ht="12.75">
      <c r="A23" s="766" t="s">
        <v>753</v>
      </c>
      <c r="B23" s="767">
        <v>1100</v>
      </c>
      <c r="C23" s="767">
        <v>1100</v>
      </c>
      <c r="D23" s="768">
        <v>9.451186768338522</v>
      </c>
      <c r="E23" s="767">
        <v>0</v>
      </c>
      <c r="F23" s="767">
        <v>0</v>
      </c>
      <c r="G23" s="768">
        <v>0</v>
      </c>
      <c r="H23" s="768">
        <v>1700</v>
      </c>
      <c r="I23" s="768">
        <v>1700</v>
      </c>
      <c r="J23" s="769">
        <v>22.104007390227824</v>
      </c>
    </row>
    <row r="24" spans="1:10" ht="12.75">
      <c r="A24" s="774" t="s">
        <v>754</v>
      </c>
      <c r="B24" s="767"/>
      <c r="C24" s="767"/>
      <c r="D24" s="768">
        <v>0</v>
      </c>
      <c r="E24" s="767"/>
      <c r="F24" s="767"/>
      <c r="G24" s="768">
        <v>0</v>
      </c>
      <c r="H24" s="768">
        <v>0</v>
      </c>
      <c r="I24" s="768">
        <v>0</v>
      </c>
      <c r="J24" s="769">
        <v>0</v>
      </c>
    </row>
    <row r="25" spans="1:10" ht="13.5" thickBot="1">
      <c r="A25" s="775" t="s">
        <v>755</v>
      </c>
      <c r="B25" s="776">
        <v>106487.55</v>
      </c>
      <c r="C25" s="776">
        <v>11638.750000000002</v>
      </c>
      <c r="D25" s="776">
        <v>99.99999999999997</v>
      </c>
      <c r="E25" s="776">
        <v>216469.5</v>
      </c>
      <c r="F25" s="776">
        <v>12646.957</v>
      </c>
      <c r="G25" s="776">
        <v>99.99999999999999</v>
      </c>
      <c r="H25" s="776">
        <v>61609.131</v>
      </c>
      <c r="I25" s="776">
        <v>7690.9131</v>
      </c>
      <c r="J25" s="777">
        <v>100</v>
      </c>
    </row>
    <row r="26" spans="1:3" ht="12.75">
      <c r="A26" s="651" t="s">
        <v>703</v>
      </c>
      <c r="B26" s="304"/>
      <c r="C26" s="304"/>
    </row>
    <row r="27" ht="12.75">
      <c r="A27" s="274" t="s">
        <v>704</v>
      </c>
    </row>
    <row r="32" ht="12.75">
      <c r="L32" s="684"/>
    </row>
    <row r="34" ht="12.75">
      <c r="L34" s="684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PageLayoutView="0" workbookViewId="0" topLeftCell="A1">
      <selection activeCell="W4" sqref="W4"/>
    </sheetView>
  </sheetViews>
  <sheetFormatPr defaultColWidth="9.140625" defaultRowHeight="15"/>
  <cols>
    <col min="1" max="1" width="35.8515625" style="409" customWidth="1"/>
    <col min="2" max="2" width="9.7109375" style="407" customWidth="1"/>
    <col min="3" max="3" width="9.421875" style="407" customWidth="1"/>
    <col min="4" max="4" width="9.421875" style="408" customWidth="1"/>
    <col min="5" max="5" width="9.421875" style="407" customWidth="1"/>
    <col min="6" max="11" width="9.421875" style="407" hidden="1" customWidth="1"/>
    <col min="12" max="14" width="9.421875" style="408" hidden="1" customWidth="1"/>
    <col min="15" max="16" width="9.421875" style="408" customWidth="1"/>
    <col min="17" max="17" width="9.421875" style="407" customWidth="1"/>
    <col min="18" max="18" width="7.7109375" style="407" customWidth="1"/>
    <col min="19" max="21" width="9.421875" style="407" customWidth="1"/>
    <col min="22" max="16384" width="9.140625" style="407" customWidth="1"/>
  </cols>
  <sheetData>
    <row r="1" spans="1:21" s="440" customFormat="1" ht="12.75">
      <c r="A1" s="1642" t="s">
        <v>628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  <c r="P1" s="1642"/>
      <c r="Q1" s="1642"/>
      <c r="R1" s="1642"/>
      <c r="S1" s="1642"/>
      <c r="T1" s="1642"/>
      <c r="U1" s="1642"/>
    </row>
    <row r="2" spans="1:21" s="440" customFormat="1" ht="12.75">
      <c r="A2" s="1642" t="s">
        <v>219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  <c r="R2" s="1642"/>
      <c r="S2" s="1642"/>
      <c r="T2" s="1642"/>
      <c r="U2" s="1642"/>
    </row>
    <row r="3" spans="1:21" s="440" customFormat="1" ht="12.75">
      <c r="A3" s="1642" t="s">
        <v>242</v>
      </c>
      <c r="B3" s="1642"/>
      <c r="C3" s="1642"/>
      <c r="D3" s="1642"/>
      <c r="E3" s="1642"/>
      <c r="F3" s="1642"/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1642"/>
      <c r="R3" s="1642"/>
      <c r="S3" s="1642"/>
      <c r="T3" s="1642"/>
      <c r="U3" s="1642"/>
    </row>
    <row r="4" spans="1:26" ht="15.75" thickBot="1">
      <c r="A4" s="1642" t="s">
        <v>624</v>
      </c>
      <c r="B4" s="1642"/>
      <c r="C4" s="1642"/>
      <c r="D4" s="1642"/>
      <c r="E4" s="1642"/>
      <c r="F4" s="1642"/>
      <c r="G4" s="1642"/>
      <c r="H4" s="1642"/>
      <c r="I4" s="1642"/>
      <c r="J4" s="1642"/>
      <c r="K4" s="1642"/>
      <c r="L4" s="1642"/>
      <c r="M4" s="1642"/>
      <c r="N4" s="1642"/>
      <c r="O4" s="1642"/>
      <c r="P4" s="1642"/>
      <c r="Q4" s="1642"/>
      <c r="R4" s="1642"/>
      <c r="S4" s="1642"/>
      <c r="T4" s="1642"/>
      <c r="U4" s="474"/>
      <c r="V4" s="440"/>
      <c r="W4" s="440"/>
      <c r="X4" s="440"/>
      <c r="Y4" s="440"/>
      <c r="Z4" s="440"/>
    </row>
    <row r="5" spans="1:21" s="475" customFormat="1" ht="13.5" thickTop="1">
      <c r="A5" s="1643" t="s">
        <v>623</v>
      </c>
      <c r="B5" s="1645" t="s">
        <v>148</v>
      </c>
      <c r="C5" s="476" t="s">
        <v>54</v>
      </c>
      <c r="D5" s="1647"/>
      <c r="E5" s="1648"/>
      <c r="F5" s="476"/>
      <c r="G5" s="476"/>
      <c r="H5" s="476"/>
      <c r="I5" s="1649" t="s">
        <v>58</v>
      </c>
      <c r="J5" s="1650"/>
      <c r="K5" s="1650"/>
      <c r="L5" s="1650"/>
      <c r="M5" s="1650"/>
      <c r="N5" s="1650"/>
      <c r="O5" s="1650"/>
      <c r="P5" s="1651"/>
      <c r="Q5" s="476"/>
      <c r="R5" s="1652" t="s">
        <v>149</v>
      </c>
      <c r="S5" s="1653"/>
      <c r="T5" s="1653"/>
      <c r="U5" s="1654"/>
    </row>
    <row r="6" spans="1:21" s="456" customFormat="1" ht="12.75">
      <c r="A6" s="1644"/>
      <c r="B6" s="1646"/>
      <c r="C6" s="468" t="s">
        <v>607</v>
      </c>
      <c r="D6" s="468" t="s">
        <v>150</v>
      </c>
      <c r="E6" s="468" t="s">
        <v>607</v>
      </c>
      <c r="F6" s="466" t="s">
        <v>622</v>
      </c>
      <c r="G6" s="465" t="s">
        <v>621</v>
      </c>
      <c r="H6" s="461" t="s">
        <v>620</v>
      </c>
      <c r="I6" s="465" t="s">
        <v>619</v>
      </c>
      <c r="J6" s="465" t="s">
        <v>618</v>
      </c>
      <c r="K6" s="468" t="s">
        <v>617</v>
      </c>
      <c r="L6" s="468" t="s">
        <v>616</v>
      </c>
      <c r="M6" s="473" t="s">
        <v>615</v>
      </c>
      <c r="N6" s="472" t="s">
        <v>614</v>
      </c>
      <c r="O6" s="471" t="s">
        <v>151</v>
      </c>
      <c r="P6" s="468" t="s">
        <v>150</v>
      </c>
      <c r="Q6" s="468" t="s">
        <v>607</v>
      </c>
      <c r="R6" s="467" t="s">
        <v>152</v>
      </c>
      <c r="S6" s="465" t="s">
        <v>152</v>
      </c>
      <c r="T6" s="465" t="s">
        <v>153</v>
      </c>
      <c r="U6" s="470" t="s">
        <v>153</v>
      </c>
    </row>
    <row r="7" spans="1:21" s="456" customFormat="1" ht="12.75">
      <c r="A7" s="469">
        <v>1</v>
      </c>
      <c r="B7" s="468">
        <v>2</v>
      </c>
      <c r="C7" s="460">
        <v>3</v>
      </c>
      <c r="D7" s="461">
        <v>4</v>
      </c>
      <c r="E7" s="460">
        <v>5</v>
      </c>
      <c r="F7" s="458">
        <v>6</v>
      </c>
      <c r="G7" s="459">
        <v>6</v>
      </c>
      <c r="H7" s="459">
        <v>6</v>
      </c>
      <c r="I7" s="458">
        <v>6</v>
      </c>
      <c r="J7" s="458">
        <v>6</v>
      </c>
      <c r="K7" s="458">
        <v>6</v>
      </c>
      <c r="L7" s="458">
        <v>6</v>
      </c>
      <c r="M7" s="464">
        <v>6</v>
      </c>
      <c r="N7" s="463">
        <v>6</v>
      </c>
      <c r="O7" s="462">
        <v>6</v>
      </c>
      <c r="P7" s="461">
        <v>7</v>
      </c>
      <c r="Q7" s="460">
        <v>8</v>
      </c>
      <c r="R7" s="459" t="s">
        <v>154</v>
      </c>
      <c r="S7" s="458" t="s">
        <v>155</v>
      </c>
      <c r="T7" s="458" t="s">
        <v>156</v>
      </c>
      <c r="U7" s="457" t="s">
        <v>157</v>
      </c>
    </row>
    <row r="8" spans="1:21" s="454" customFormat="1" ht="15.75">
      <c r="A8" s="447" t="s">
        <v>220</v>
      </c>
      <c r="B8" s="455">
        <f>'[1]Index-Overall'!C13</f>
        <v>99.99999999999999</v>
      </c>
      <c r="C8" s="443">
        <f>'[1]Index-Overall'!GC13</f>
        <v>277.7215640690492</v>
      </c>
      <c r="D8" s="443">
        <f>'[1]Index-Overall'!GN13</f>
        <v>297.2192435284327</v>
      </c>
      <c r="E8" s="443">
        <f>'[1]Index-Overall'!GO13</f>
        <v>292.81879267702834</v>
      </c>
      <c r="F8" s="443">
        <f>'[1]Index-Overall'!GP13</f>
        <v>290.19245544744876</v>
      </c>
      <c r="G8" s="443">
        <f>'[1]Index-Overall'!GQ13</f>
        <v>293.0680760442564</v>
      </c>
      <c r="H8" s="443">
        <f>'[1]Index-Overall'!GR13</f>
        <v>292.0317148496093</v>
      </c>
      <c r="I8" s="443">
        <f>'[1]Index-Overall'!GS13</f>
        <v>297.0716018108867</v>
      </c>
      <c r="J8" s="443">
        <f>'[1]Index-Overall'!GT13</f>
        <v>299.5081092182832</v>
      </c>
      <c r="K8" s="443">
        <f>'[1]Index-Overall'!GU13</f>
        <v>304.4011539673996</v>
      </c>
      <c r="L8" s="443">
        <f>'[1]Index-Overall'!GV13</f>
        <v>309.2141751745819</v>
      </c>
      <c r="M8" s="443">
        <f>'[1]Index-Overall'!GW13</f>
        <v>314.4739411999262</v>
      </c>
      <c r="N8" s="443">
        <f>'[1]Index-Overall'!GX13</f>
        <v>317.6285467867761</v>
      </c>
      <c r="O8" s="443">
        <f>'[1]Index-Overall'!GY13</f>
        <v>322.1263609552701</v>
      </c>
      <c r="P8" s="443">
        <f>'[1]Index-Overall'!GZ13</f>
        <v>320.6523604510862</v>
      </c>
      <c r="Q8" s="443">
        <f>'[1]Index-Overall'!HA13</f>
        <v>315.16345996420114</v>
      </c>
      <c r="R8" s="444">
        <f aca="true" t="shared" si="0" ref="R8:R28">E8/C8*100-100</f>
        <v>5.436102399389341</v>
      </c>
      <c r="S8" s="443">
        <f aca="true" t="shared" si="1" ref="S8:S28">E8/D8*100-100</f>
        <v>-1.480540357738775</v>
      </c>
      <c r="T8" s="442">
        <f aca="true" t="shared" si="2" ref="T8:T28">Q8/E8*100-100</f>
        <v>7.630885669219452</v>
      </c>
      <c r="U8" s="441">
        <f aca="true" t="shared" si="3" ref="U8:U28">Q8/P8*100-100</f>
        <v>-1.7117916983874437</v>
      </c>
    </row>
    <row r="9" spans="1:21" s="440" customFormat="1" ht="12.75">
      <c r="A9" s="447" t="s">
        <v>221</v>
      </c>
      <c r="B9" s="453">
        <f>'[1]Index-Overall'!C14</f>
        <v>49.593021995747016</v>
      </c>
      <c r="C9" s="443">
        <f>'[1]Index-Overall'!GC14</f>
        <v>305.3696355874757</v>
      </c>
      <c r="D9" s="443">
        <f>'[1]Index-Overall'!GN14</f>
        <v>337.8521211876232</v>
      </c>
      <c r="E9" s="443">
        <f>'[1]Index-Overall'!GO14</f>
        <v>331.03600943113815</v>
      </c>
      <c r="F9" s="443">
        <f>'[1]Index-Overall'!GP14</f>
        <v>327.54141255360435</v>
      </c>
      <c r="G9" s="443">
        <f>'[1]Index-Overall'!GQ14</f>
        <v>332.66232626604966</v>
      </c>
      <c r="H9" s="443">
        <f>'[1]Index-Overall'!GR14</f>
        <v>330.3342014073089</v>
      </c>
      <c r="I9" s="443">
        <f>'[1]Index-Overall'!GS14</f>
        <v>340.7146820029681</v>
      </c>
      <c r="J9" s="443">
        <f>'[1]Index-Overall'!GT14</f>
        <v>345.334781883955</v>
      </c>
      <c r="K9" s="443">
        <f>'[1]Index-Overall'!GU14</f>
        <v>354.5119946780672</v>
      </c>
      <c r="L9" s="443">
        <f>'[1]Index-Overall'!GV14</f>
        <v>363.12946427797357</v>
      </c>
      <c r="M9" s="443">
        <f>'[1]Index-Overall'!GW14</f>
        <v>374.05562635393414</v>
      </c>
      <c r="N9" s="443">
        <f>'[1]Index-Overall'!GX14</f>
        <v>380.16795172133106</v>
      </c>
      <c r="O9" s="443">
        <f>'[1]Index-Overall'!GY14</f>
        <v>387.12689928473753</v>
      </c>
      <c r="P9" s="443">
        <f>'[1]Index-Overall'!GZ14</f>
        <v>383.1831885385128</v>
      </c>
      <c r="Q9" s="443">
        <f>'[1]Index-Overall'!HA14</f>
        <v>371.3473174479591</v>
      </c>
      <c r="R9" s="444">
        <f t="shared" si="0"/>
        <v>8.405018329437027</v>
      </c>
      <c r="S9" s="443">
        <f t="shared" si="1"/>
        <v>-2.017483783296953</v>
      </c>
      <c r="T9" s="442">
        <f t="shared" si="2"/>
        <v>12.177318137109339</v>
      </c>
      <c r="U9" s="441">
        <f t="shared" si="3"/>
        <v>-3.0888283840678383</v>
      </c>
    </row>
    <row r="10" spans="1:21" s="414" customFormat="1" ht="12.75">
      <c r="A10" s="433" t="s">
        <v>222</v>
      </c>
      <c r="B10" s="434">
        <f>'[1]Index-Overall'!C15-0.01</f>
        <v>16.575694084141823</v>
      </c>
      <c r="C10" s="429">
        <f>'[1]Index-Overall'!GC15-0.01</f>
        <v>249.2580478261571</v>
      </c>
      <c r="D10" s="437">
        <f>'[1]Index-Overall'!GN15-0.01</f>
        <v>262.5153042150656</v>
      </c>
      <c r="E10" s="437">
        <f>'[1]Index-Overall'!GO15-0.01</f>
        <v>266.2402753984463</v>
      </c>
      <c r="F10" s="429">
        <f>'[1]Index-Overall'!GP15-0.01</f>
        <v>269.036110827694</v>
      </c>
      <c r="G10" s="429">
        <f>'[1]Index-Overall'!GQ15</f>
        <v>271.7188764033707</v>
      </c>
      <c r="H10" s="429">
        <f>'[1]Index-Overall'!GR15</f>
        <v>265.2810923307605</v>
      </c>
      <c r="I10" s="429">
        <f>'[1]Index-Overall'!GS15</f>
        <v>271.7620015172695</v>
      </c>
      <c r="J10" s="429">
        <f>'[1]Index-Overall'!GT15</f>
        <v>272.85396252825905</v>
      </c>
      <c r="K10" s="429">
        <f>'[1]Index-Overall'!GU15</f>
        <v>274.8961673873158</v>
      </c>
      <c r="L10" s="429">
        <f>'[1]Index-Overall'!GV15</f>
        <v>263.3850950806913</v>
      </c>
      <c r="M10" s="429">
        <f>'[1]Index-Overall'!GW15-0.01</f>
        <v>264.75232196267996</v>
      </c>
      <c r="N10" s="429">
        <f>'[1]Index-Overall'!GX15-0.01</f>
        <v>268.12621722348166</v>
      </c>
      <c r="O10" s="429">
        <f>'[1]Index-Overall'!GY15-0.01</f>
        <v>277.0112398998113</v>
      </c>
      <c r="P10" s="437">
        <f>'[1]Index-Overall'!GZ15-0.01</f>
        <v>283.1394699001333</v>
      </c>
      <c r="Q10" s="437">
        <f>'[1]Index-Overall'!HA15-0.01</f>
        <v>280.9216229168535</v>
      </c>
      <c r="R10" s="438">
        <f t="shared" si="0"/>
        <v>6.813111039100022</v>
      </c>
      <c r="S10" s="437">
        <f t="shared" si="1"/>
        <v>1.4189539137607738</v>
      </c>
      <c r="T10" s="436">
        <f t="shared" si="2"/>
        <v>5.514322540583166</v>
      </c>
      <c r="U10" s="435">
        <f t="shared" si="3"/>
        <v>-0.7833054798266232</v>
      </c>
    </row>
    <row r="11" spans="1:21" s="414" customFormat="1" ht="12.75">
      <c r="A11" s="433" t="s">
        <v>223</v>
      </c>
      <c r="B11" s="434">
        <f>'[1]Index-Overall'!C16</f>
        <v>6.086031204033311</v>
      </c>
      <c r="C11" s="429">
        <f>'[1]Index-Overall'!GC16</f>
        <v>373.7179596448086</v>
      </c>
      <c r="D11" s="429">
        <f>'[1]Index-Overall'!GN16</f>
        <v>429.8694366285124</v>
      </c>
      <c r="E11" s="429">
        <f>'[1]Index-Overall'!GO16</f>
        <v>411.8320019854366</v>
      </c>
      <c r="F11" s="429">
        <f>'[1]Index-Overall'!GP16</f>
        <v>380.9402895815488</v>
      </c>
      <c r="G11" s="429">
        <f>'[1]Index-Overall'!GQ16</f>
        <v>376.6977910464479</v>
      </c>
      <c r="H11" s="429">
        <f>'[1]Index-Overall'!GR16</f>
        <v>366.86526941456134</v>
      </c>
      <c r="I11" s="429">
        <f>'[1]Index-Overall'!GS16</f>
        <v>359.9301801407448</v>
      </c>
      <c r="J11" s="429">
        <f>'[1]Index-Overall'!GT16</f>
        <v>349.12669749154884</v>
      </c>
      <c r="K11" s="429">
        <f>'[1]Index-Overall'!GU16</f>
        <v>349.7386615632755</v>
      </c>
      <c r="L11" s="429">
        <f>'[1]Index-Overall'!GV16</f>
        <v>356.9217598328785</v>
      </c>
      <c r="M11" s="429">
        <f>'[1]Index-Overall'!GW16</f>
        <v>379.2164951630293</v>
      </c>
      <c r="N11" s="429">
        <f>'[1]Index-Overall'!GX16</f>
        <v>392.11326902484643</v>
      </c>
      <c r="O11" s="429">
        <f>'[1]Index-Overall'!GY16</f>
        <v>470.102587306333</v>
      </c>
      <c r="P11" s="429">
        <f>'[1]Index-Overall'!GZ16</f>
        <v>450.2796851295127</v>
      </c>
      <c r="Q11" s="429">
        <f>'[1]Index-Overall'!HA16</f>
        <v>410.0544455536882</v>
      </c>
      <c r="R11" s="430">
        <f t="shared" si="0"/>
        <v>10.19861137443128</v>
      </c>
      <c r="S11" s="429">
        <f t="shared" si="1"/>
        <v>-4.196026306160377</v>
      </c>
      <c r="T11" s="428">
        <f t="shared" si="2"/>
        <v>-0.4316217348770408</v>
      </c>
      <c r="U11" s="427">
        <f t="shared" si="3"/>
        <v>-8.933389825093855</v>
      </c>
    </row>
    <row r="12" spans="1:21" s="414" customFormat="1" ht="12.75">
      <c r="A12" s="433" t="s">
        <v>224</v>
      </c>
      <c r="B12" s="434">
        <f>'[1]Index-Overall'!C17</f>
        <v>3.770519507075808</v>
      </c>
      <c r="C12" s="429">
        <f>'[1]Index-Overall'!GC17</f>
        <v>285.49544764834803</v>
      </c>
      <c r="D12" s="429">
        <f>'[1]Index-Overall'!GN17</f>
        <v>320.8577487145697</v>
      </c>
      <c r="E12" s="429">
        <f>'[1]Index-Overall'!GO17</f>
        <v>329.5668477735585</v>
      </c>
      <c r="F12" s="429">
        <f>'[1]Index-Overall'!GP17</f>
        <v>329.5668477735585</v>
      </c>
      <c r="G12" s="429">
        <f>'[1]Index-Overall'!GQ17</f>
        <v>330.9623118272852</v>
      </c>
      <c r="H12" s="429">
        <f>'[1]Index-Overall'!GR17</f>
        <v>331.615881638675</v>
      </c>
      <c r="I12" s="429">
        <f>'[1]Index-Overall'!GS17</f>
        <v>390.3213111214083</v>
      </c>
      <c r="J12" s="429">
        <f>'[1]Index-Overall'!GT17</f>
        <v>406.3588245113973</v>
      </c>
      <c r="K12" s="429">
        <f>'[1]Index-Overall'!GU17</f>
        <v>418.2831161831746</v>
      </c>
      <c r="L12" s="429">
        <f>'[1]Index-Overall'!GV17</f>
        <v>421.9711865436469</v>
      </c>
      <c r="M12" s="429">
        <f>'[1]Index-Overall'!GW17</f>
        <v>434.21745713472137</v>
      </c>
      <c r="N12" s="429">
        <f>'[1]Index-Overall'!GX17</f>
        <v>452.2203495870386</v>
      </c>
      <c r="O12" s="429">
        <f>'[1]Index-Overall'!GY17</f>
        <v>490.2212289510554</v>
      </c>
      <c r="P12" s="429">
        <f>'[1]Index-Overall'!GZ17</f>
        <v>510.10919792099594</v>
      </c>
      <c r="Q12" s="429">
        <f>'[1]Index-Overall'!HA17</f>
        <v>504.76375528111464</v>
      </c>
      <c r="R12" s="430">
        <f t="shared" si="0"/>
        <v>15.43681361234674</v>
      </c>
      <c r="S12" s="429">
        <f t="shared" si="1"/>
        <v>2.7143178227359215</v>
      </c>
      <c r="T12" s="428">
        <f t="shared" si="2"/>
        <v>53.159748527840975</v>
      </c>
      <c r="U12" s="427">
        <f t="shared" si="3"/>
        <v>-1.0479016378585584</v>
      </c>
    </row>
    <row r="13" spans="1:21" s="414" customFormat="1" ht="12.75">
      <c r="A13" s="433" t="s">
        <v>225</v>
      </c>
      <c r="B13" s="434">
        <f>'[1]Index-Overall'!C18</f>
        <v>11.183012678383857</v>
      </c>
      <c r="C13" s="429">
        <f>'[1]Index-Overall'!GC18</f>
        <v>238.52943098620324</v>
      </c>
      <c r="D13" s="429">
        <f>'[1]Index-Overall'!GN18</f>
        <v>321.5529394041913</v>
      </c>
      <c r="E13" s="429">
        <f>'[1]Index-Overall'!GO18</f>
        <v>285.1825215040993</v>
      </c>
      <c r="F13" s="429">
        <f>'[1]Index-Overall'!GP18</f>
        <v>279.6945538821366</v>
      </c>
      <c r="G13" s="429">
        <f>'[1]Index-Overall'!GQ18</f>
        <v>293.715860838686</v>
      </c>
      <c r="H13" s="429">
        <f>'[1]Index-Overall'!GR18</f>
        <v>299.53090742502064</v>
      </c>
      <c r="I13" s="429">
        <f>'[1]Index-Overall'!GS18</f>
        <v>319.0387965263252</v>
      </c>
      <c r="J13" s="429">
        <f>'[1]Index-Overall'!GT18</f>
        <v>334.6324770481388</v>
      </c>
      <c r="K13" s="429">
        <f>'[1]Index-Overall'!GU18</f>
        <v>366.27952680914484</v>
      </c>
      <c r="L13" s="429">
        <f>'[1]Index-Overall'!GV18</f>
        <v>394.201372810665</v>
      </c>
      <c r="M13" s="429">
        <f>'[1]Index-Overall'!GW18</f>
        <v>424.98031826324564</v>
      </c>
      <c r="N13" s="429">
        <f>'[1]Index-Overall'!GX18</f>
        <v>441.70661011521213</v>
      </c>
      <c r="O13" s="429">
        <f>'[1]Index-Overall'!GY18</f>
        <v>409.0830827017011</v>
      </c>
      <c r="P13" s="429">
        <f>'[1]Index-Overall'!GZ18</f>
        <v>380.53758745549715</v>
      </c>
      <c r="Q13" s="429">
        <f>'[1]Index-Overall'!HA18</f>
        <v>345.0239737887665</v>
      </c>
      <c r="R13" s="430">
        <f t="shared" si="0"/>
        <v>19.558630700206777</v>
      </c>
      <c r="S13" s="429">
        <f t="shared" si="1"/>
        <v>-11.310864695400738</v>
      </c>
      <c r="T13" s="428">
        <f t="shared" si="2"/>
        <v>20.983562375791337</v>
      </c>
      <c r="U13" s="427">
        <f t="shared" si="3"/>
        <v>-9.33248510461108</v>
      </c>
    </row>
    <row r="14" spans="1:21" s="414" customFormat="1" ht="12.75">
      <c r="A14" s="433" t="s">
        <v>226</v>
      </c>
      <c r="B14" s="434">
        <f>'[1]Index-Overall'!C19</f>
        <v>1.9487350779721184</v>
      </c>
      <c r="C14" s="429">
        <f>'[1]Index-Overall'!GC19</f>
        <v>319.59479360293415</v>
      </c>
      <c r="D14" s="429">
        <f>'[1]Index-Overall'!GN19</f>
        <v>297.69545771011764</v>
      </c>
      <c r="E14" s="429">
        <f>'[1]Index-Overall'!GO19</f>
        <v>297.17275902135975</v>
      </c>
      <c r="F14" s="429">
        <f>'[1]Index-Overall'!GP19</f>
        <v>303.73430187106345</v>
      </c>
      <c r="G14" s="429">
        <f>'[1]Index-Overall'!GQ19</f>
        <v>321.18182484542405</v>
      </c>
      <c r="H14" s="429">
        <f>'[1]Index-Overall'!GR19</f>
        <v>313.5485117547456</v>
      </c>
      <c r="I14" s="429">
        <f>'[1]Index-Overall'!GS19</f>
        <v>320.99784477989147</v>
      </c>
      <c r="J14" s="429">
        <f>'[1]Index-Overall'!GT19</f>
        <v>327.08045945342224</v>
      </c>
      <c r="K14" s="429">
        <f>'[1]Index-Overall'!GU19</f>
        <v>330.1403102555061</v>
      </c>
      <c r="L14" s="429">
        <f>'[1]Index-Overall'!GV19</f>
        <v>345.50804055966836</v>
      </c>
      <c r="M14" s="429">
        <f>'[1]Index-Overall'!GW19</f>
        <v>358.9215888819118</v>
      </c>
      <c r="N14" s="429">
        <f>'[1]Index-Overall'!GX19</f>
        <v>368.07764557604537</v>
      </c>
      <c r="O14" s="429">
        <f>'[1]Index-Overall'!GY19</f>
        <v>375.17940438145877</v>
      </c>
      <c r="P14" s="429">
        <f>'[1]Index-Overall'!GZ19</f>
        <v>378.22034821449216</v>
      </c>
      <c r="Q14" s="429">
        <f>'[1]Index-Overall'!HA19</f>
        <v>380.160862197795</v>
      </c>
      <c r="R14" s="430">
        <f t="shared" si="0"/>
        <v>-7.0157696653317885</v>
      </c>
      <c r="S14" s="429">
        <f t="shared" si="1"/>
        <v>-0.1755816809495485</v>
      </c>
      <c r="T14" s="428">
        <f t="shared" si="2"/>
        <v>27.9258783509394</v>
      </c>
      <c r="U14" s="427">
        <f t="shared" si="3"/>
        <v>0.5130644060965039</v>
      </c>
    </row>
    <row r="15" spans="1:21" s="414" customFormat="1" ht="12.75">
      <c r="A15" s="433" t="s">
        <v>227</v>
      </c>
      <c r="B15" s="434">
        <f>'[1]Index-Overall'!C20</f>
        <v>10.019129444140097</v>
      </c>
      <c r="C15" s="429">
        <f>'[1]Index-Overall'!GC20</f>
        <v>436.036976897139</v>
      </c>
      <c r="D15" s="450">
        <f>'[1]Index-Overall'!GN20</f>
        <v>439.04851536334047</v>
      </c>
      <c r="E15" s="450">
        <f>'[1]Index-Overall'!GO20</f>
        <v>447.51982972662097</v>
      </c>
      <c r="F15" s="429">
        <f>'[1]Index-Overall'!GP20</f>
        <v>449.2080739553845</v>
      </c>
      <c r="G15" s="429">
        <f>'[1]Index-Overall'!GQ20</f>
        <v>453.1394748747614</v>
      </c>
      <c r="H15" s="429">
        <f>'[1]Index-Overall'!GR20</f>
        <v>452.9936209754824</v>
      </c>
      <c r="I15" s="429">
        <f>'[1]Index-Overall'!GS20</f>
        <v>452.5437296244001</v>
      </c>
      <c r="J15" s="429">
        <f>'[1]Index-Overall'!GT20</f>
        <v>455.543653697935</v>
      </c>
      <c r="K15" s="429">
        <f>'[1]Index-Overall'!GU20</f>
        <v>456.81092216516566</v>
      </c>
      <c r="L15" s="429">
        <f>'[1]Index-Overall'!GV20</f>
        <v>478.61570970608716</v>
      </c>
      <c r="M15" s="429">
        <f>'[1]Index-Overall'!GW20</f>
        <v>475.3037538931017</v>
      </c>
      <c r="N15" s="429">
        <f>'[1]Index-Overall'!GX20</f>
        <v>464.9143086937213</v>
      </c>
      <c r="O15" s="450">
        <f>'[1]Index-Overall'!GY20</f>
        <v>458.0087550487937</v>
      </c>
      <c r="P15" s="450">
        <f>'[1]Index-Overall'!GZ20</f>
        <v>464.170167183052</v>
      </c>
      <c r="Q15" s="450">
        <f>'[1]Index-Overall'!HA20</f>
        <v>474.9637915271548</v>
      </c>
      <c r="R15" s="451">
        <f t="shared" si="0"/>
        <v>2.6334584995966424</v>
      </c>
      <c r="S15" s="450">
        <f t="shared" si="1"/>
        <v>1.9294711328815168</v>
      </c>
      <c r="T15" s="449">
        <f t="shared" si="2"/>
        <v>6.132457151071648</v>
      </c>
      <c r="U15" s="448">
        <f t="shared" si="3"/>
        <v>2.325359341727392</v>
      </c>
    </row>
    <row r="16" spans="1:21" s="440" customFormat="1" ht="12.75">
      <c r="A16" s="447" t="s">
        <v>228</v>
      </c>
      <c r="B16" s="453">
        <f>'[1]Index-Overall'!C21</f>
        <v>20.37273710722672</v>
      </c>
      <c r="C16" s="443">
        <f>'[1]Index-Overall'!GC21</f>
        <v>242.25475006603097</v>
      </c>
      <c r="D16" s="443">
        <f>'[1]Index-Overall'!GN21</f>
        <v>249.5765196911184</v>
      </c>
      <c r="E16" s="443">
        <f>'[1]Index-Overall'!GO21</f>
        <v>252.86875930022427</v>
      </c>
      <c r="F16" s="443">
        <f>'[1]Index-Overall'!GP21</f>
        <v>252.47797174812348</v>
      </c>
      <c r="G16" s="443">
        <f>'[1]Index-Overall'!GQ21</f>
        <v>253.9907880901493</v>
      </c>
      <c r="H16" s="443">
        <f>'[1]Index-Overall'!GR21</f>
        <v>254.57110421563806</v>
      </c>
      <c r="I16" s="443">
        <f>'[1]Index-Overall'!GS21</f>
        <v>254.78984183408437</v>
      </c>
      <c r="J16" s="443">
        <f>'[1]Index-Overall'!GT21</f>
        <v>255.05742428545108</v>
      </c>
      <c r="K16" s="443">
        <f>'[1]Index-Overall'!GU21</f>
        <v>256.177943882686</v>
      </c>
      <c r="L16" s="443">
        <f>'[1]Index-Overall'!GV21</f>
        <v>259.1865079807977</v>
      </c>
      <c r="M16" s="443">
        <f>'[1]Index-Overall'!GW21</f>
        <v>260.52141771167874</v>
      </c>
      <c r="N16" s="443">
        <f>'[1]Index-Overall'!GX21</f>
        <v>262.8806113800962</v>
      </c>
      <c r="O16" s="443">
        <f>'[1]Index-Overall'!GY21</f>
        <v>266.46996983422883</v>
      </c>
      <c r="P16" s="443">
        <f>'[1]Index-Overall'!GZ21</f>
        <v>268.2862826891476</v>
      </c>
      <c r="Q16" s="443">
        <f>'[1]Index-Overall'!HA21</f>
        <v>269.1530591814038</v>
      </c>
      <c r="R16" s="444">
        <f t="shared" si="0"/>
        <v>4.381342050589424</v>
      </c>
      <c r="S16" s="443">
        <f t="shared" si="1"/>
        <v>1.3191303465488033</v>
      </c>
      <c r="T16" s="442">
        <f t="shared" si="2"/>
        <v>6.439822746884147</v>
      </c>
      <c r="U16" s="441">
        <f t="shared" si="3"/>
        <v>0.3230789452103693</v>
      </c>
    </row>
    <row r="17" spans="1:21" s="414" customFormat="1" ht="12.75">
      <c r="A17" s="433" t="s">
        <v>229</v>
      </c>
      <c r="B17" s="452">
        <f>'[1]Index-Overall'!C22</f>
        <v>6.117694570987977</v>
      </c>
      <c r="C17" s="429">
        <f>'[1]Index-Overall'!GC22</f>
        <v>229.1289048805768</v>
      </c>
      <c r="D17" s="437">
        <f>'[1]Index-Overall'!GN22</f>
        <v>234.15697637208567</v>
      </c>
      <c r="E17" s="437">
        <f>'[1]Index-Overall'!GO22</f>
        <v>236.84949033951855</v>
      </c>
      <c r="F17" s="429">
        <f>'[1]Index-Overall'!GP22</f>
        <v>235.01772077499788</v>
      </c>
      <c r="G17" s="429">
        <f>'[1]Index-Overall'!GQ22</f>
        <v>234.64713748432757</v>
      </c>
      <c r="H17" s="429">
        <f>'[1]Index-Overall'!GR22</f>
        <v>234.61895574471896</v>
      </c>
      <c r="I17" s="429">
        <f>'[1]Index-Overall'!GS22</f>
        <v>234.62710185544893</v>
      </c>
      <c r="J17" s="429">
        <f>'[1]Index-Overall'!GT22</f>
        <v>235.3417028402509</v>
      </c>
      <c r="K17" s="429">
        <f>'[1]Index-Overall'!GU22</f>
        <v>235.9248061460209</v>
      </c>
      <c r="L17" s="429">
        <f>'[1]Index-Overall'!GV22</f>
        <v>236.63279045504493</v>
      </c>
      <c r="M17" s="429">
        <f>'[1]Index-Overall'!GW22</f>
        <v>237.87474597707606</v>
      </c>
      <c r="N17" s="429">
        <f>'[1]Index-Overall'!GX22</f>
        <v>240.764338370917</v>
      </c>
      <c r="O17" s="437">
        <f>'[1]Index-Overall'!GY22</f>
        <v>243.64409600181062</v>
      </c>
      <c r="P17" s="437">
        <f>'[1]Index-Overall'!GZ22</f>
        <v>246.54350274657708</v>
      </c>
      <c r="Q17" s="437">
        <f>'[1]Index-Overall'!HA22</f>
        <v>244.05391969217635</v>
      </c>
      <c r="R17" s="438">
        <f t="shared" si="0"/>
        <v>3.369537973816847</v>
      </c>
      <c r="S17" s="437">
        <f t="shared" si="1"/>
        <v>1.1498756129966239</v>
      </c>
      <c r="T17" s="436">
        <f t="shared" si="2"/>
        <v>3.0417753242071086</v>
      </c>
      <c r="U17" s="435">
        <f t="shared" si="3"/>
        <v>-1.0097946312378667</v>
      </c>
    </row>
    <row r="18" spans="1:21" s="414" customFormat="1" ht="12.75">
      <c r="A18" s="433" t="s">
        <v>230</v>
      </c>
      <c r="B18" s="434">
        <f>'[1]Index-Overall'!C23-0.01</f>
        <v>5.683628753648385</v>
      </c>
      <c r="C18" s="429">
        <f>'[1]Index-Overall'!GC23</f>
        <v>260.8549517355039</v>
      </c>
      <c r="D18" s="429">
        <f>'[1]Index-Overall'!GN23</f>
        <v>280.63551678897414</v>
      </c>
      <c r="E18" s="429">
        <f>'[1]Index-Overall'!GO23</f>
        <v>289.5468745656627</v>
      </c>
      <c r="F18" s="429">
        <f>'[1]Index-Overall'!GP23</f>
        <v>289.61368892347036</v>
      </c>
      <c r="G18" s="429">
        <f>'[1]Index-Overall'!GQ23</f>
        <v>290.6064407011102</v>
      </c>
      <c r="H18" s="429">
        <f>'[1]Index-Overall'!GR23</f>
        <v>291.8822801004435</v>
      </c>
      <c r="I18" s="429">
        <f>'[1]Index-Overall'!GS23</f>
        <v>291.8822801004435</v>
      </c>
      <c r="J18" s="429">
        <f>'[1]Index-Overall'!GT23</f>
        <v>291.8822801004435</v>
      </c>
      <c r="K18" s="429">
        <f>'[1]Index-Overall'!GU23</f>
        <v>291.8822801004435</v>
      </c>
      <c r="L18" s="429">
        <f>'[1]Index-Overall'!GV23</f>
        <v>301.08092261071965</v>
      </c>
      <c r="M18" s="429">
        <f>'[1]Index-Overall'!GW23</f>
        <v>302.3850049945675</v>
      </c>
      <c r="N18" s="429">
        <f>'[1]Index-Overall'!GX23</f>
        <v>305.61782627122165</v>
      </c>
      <c r="O18" s="429">
        <f>'[1]Index-Overall'!GY23</f>
        <v>310.46942823485045</v>
      </c>
      <c r="P18" s="429">
        <f>'[1]Index-Overall'!GZ23</f>
        <v>310.46942823485045</v>
      </c>
      <c r="Q18" s="429">
        <f>'[1]Index-Overall'!HA23</f>
        <v>312.4395722883315</v>
      </c>
      <c r="R18" s="430">
        <f t="shared" si="0"/>
        <v>10.999186574480362</v>
      </c>
      <c r="S18" s="429">
        <f t="shared" si="1"/>
        <v>3.1754205164948814</v>
      </c>
      <c r="T18" s="428">
        <f t="shared" si="2"/>
        <v>7.906387439688032</v>
      </c>
      <c r="U18" s="427">
        <f t="shared" si="3"/>
        <v>0.6345694211124453</v>
      </c>
    </row>
    <row r="19" spans="1:21" s="414" customFormat="1" ht="12.75">
      <c r="A19" s="433" t="s">
        <v>231</v>
      </c>
      <c r="B19" s="434">
        <f>'[1]Index-Overall'!C24</f>
        <v>4.4957766210627</v>
      </c>
      <c r="C19" s="429">
        <f>'[1]Index-Overall'!GC24</f>
        <v>273.8241732476792</v>
      </c>
      <c r="D19" s="429">
        <f>'[1]Index-Overall'!GN24</f>
        <v>286.32779127574173</v>
      </c>
      <c r="E19" s="429">
        <f>'[1]Index-Overall'!GO24</f>
        <v>285.775794915649</v>
      </c>
      <c r="F19" s="429">
        <f>'[1]Index-Overall'!GP24</f>
        <v>286.40802257027343</v>
      </c>
      <c r="G19" s="429">
        <f>'[1]Index-Overall'!GQ24</f>
        <v>290.3667286359913</v>
      </c>
      <c r="H19" s="429">
        <f>'[1]Index-Overall'!GR24</f>
        <v>290.3667286359913</v>
      </c>
      <c r="I19" s="429">
        <f>'[1]Index-Overall'!GS24</f>
        <v>291.3468593119764</v>
      </c>
      <c r="J19" s="429">
        <f>'[1]Index-Overall'!GT24</f>
        <v>291.587012785349</v>
      </c>
      <c r="K19" s="429">
        <f>'[1]Index-Overall'!GU24</f>
        <v>293.33476067210586</v>
      </c>
      <c r="L19" s="429">
        <f>'[1]Index-Overall'!GV24</f>
        <v>293.33476067210586</v>
      </c>
      <c r="M19" s="429">
        <f>'[1]Index-Overall'!GW24</f>
        <v>296.04209869721836</v>
      </c>
      <c r="N19" s="429">
        <f>'[1]Index-Overall'!GX24</f>
        <v>296.26456280872884</v>
      </c>
      <c r="O19" s="429">
        <f>'[1]Index-Overall'!GY24</f>
        <v>299.34731043537016</v>
      </c>
      <c r="P19" s="429">
        <f>'[1]Index-Overall'!GZ24</f>
        <v>298.43014010969375</v>
      </c>
      <c r="Q19" s="429">
        <f>'[1]Index-Overall'!HA24</f>
        <v>298.67409825073605</v>
      </c>
      <c r="R19" s="430">
        <f t="shared" si="0"/>
        <v>4.3647065656103905</v>
      </c>
      <c r="S19" s="429">
        <f t="shared" si="1"/>
        <v>-0.19278476519282606</v>
      </c>
      <c r="T19" s="428">
        <f t="shared" si="2"/>
        <v>4.513434505149121</v>
      </c>
      <c r="U19" s="427">
        <f t="shared" si="3"/>
        <v>0.08174715226572005</v>
      </c>
    </row>
    <row r="20" spans="1:21" s="414" customFormat="1" ht="12.75">
      <c r="A20" s="433" t="s">
        <v>232</v>
      </c>
      <c r="B20" s="434">
        <f>'[1]Index-Overall'!C25</f>
        <v>4.065637161527658</v>
      </c>
      <c r="C20" s="429">
        <f>'[1]Index-Overall'!GC25</f>
        <v>201.0479725689885</v>
      </c>
      <c r="D20" s="450">
        <f>'[1]Index-Overall'!GN25</f>
        <v>188.64342600174845</v>
      </c>
      <c r="E20" s="450">
        <f>'[1]Index-Overall'!GO25</f>
        <v>189.21987769567525</v>
      </c>
      <c r="F20" s="429">
        <f>'[1]Index-Overall'!GP25</f>
        <v>189.22529485366252</v>
      </c>
      <c r="G20" s="429">
        <f>'[1]Index-Overall'!GQ25</f>
        <v>191.59577367009993</v>
      </c>
      <c r="H20" s="429">
        <f>'[1]Index-Overall'!GR25</f>
        <v>192.75939921316527</v>
      </c>
      <c r="I20" s="429">
        <f>'[1]Index-Overall'!GS25</f>
        <v>192.75939921316527</v>
      </c>
      <c r="J20" s="429">
        <f>'[1]Index-Overall'!GT25</f>
        <v>192.75939921316527</v>
      </c>
      <c r="K20" s="429">
        <f>'[1]Index-Overall'!GU25</f>
        <v>195.56420414486044</v>
      </c>
      <c r="L20" s="429">
        <f>'[1]Index-Overall'!GV25</f>
        <v>196.69263691052456</v>
      </c>
      <c r="M20" s="429">
        <f>'[1]Index-Overall'!GW25</f>
        <v>196.69295973769985</v>
      </c>
      <c r="N20" s="429">
        <f>'[1]Index-Overall'!GX25</f>
        <v>199.393386541082</v>
      </c>
      <c r="O20" s="450">
        <f>'[1]Index-Overall'!GY25</f>
        <v>202.8430336291739</v>
      </c>
      <c r="P20" s="450">
        <f>'[1]Index-Overall'!GZ25</f>
        <v>208.59587663376516</v>
      </c>
      <c r="Q20" s="450">
        <f>'[1]Index-Overall'!HA25</f>
        <v>213.65660079266084</v>
      </c>
      <c r="R20" s="451">
        <f t="shared" si="0"/>
        <v>-5.883220169879863</v>
      </c>
      <c r="S20" s="450">
        <f t="shared" si="1"/>
        <v>0.3055774092660215</v>
      </c>
      <c r="T20" s="449">
        <f t="shared" si="2"/>
        <v>12.914458773875495</v>
      </c>
      <c r="U20" s="448">
        <f t="shared" si="3"/>
        <v>2.4260902183511917</v>
      </c>
    </row>
    <row r="21" spans="1:21" s="440" customFormat="1" ht="12.75">
      <c r="A21" s="447" t="s">
        <v>233</v>
      </c>
      <c r="B21" s="446">
        <f>'[1]Index-Overall'!C26+0.01</f>
        <v>30.044340897026256</v>
      </c>
      <c r="C21" s="445">
        <f>'[1]Index-Overall'!GC26</f>
        <v>256.12551454629954</v>
      </c>
      <c r="D21" s="445">
        <f>'[1]Index-Overall'!GN26</f>
        <v>262.44157908097674</v>
      </c>
      <c r="E21" s="445">
        <f>'[1]Index-Overall'!GO26</f>
        <v>256.81184219060754</v>
      </c>
      <c r="F21" s="445">
        <f>'[1]Index-Overall'!GP26</f>
        <v>254.10278686758966</v>
      </c>
      <c r="G21" s="443">
        <f>'[1]Index-Overall'!GQ26</f>
        <v>254.1953563593943</v>
      </c>
      <c r="H21" s="443">
        <f>'[1]Index-Overall'!GR26</f>
        <v>254.1953563593943</v>
      </c>
      <c r="I21" s="443">
        <f>'[1]Index-Overall'!GS26</f>
        <v>253.68703854987027</v>
      </c>
      <c r="J21" s="443">
        <f>'[1]Index-Overall'!GT26</f>
        <v>253.98918064828445</v>
      </c>
      <c r="K21" s="443">
        <f>'[1]Index-Overall'!GU26</f>
        <v>254.36710496546974</v>
      </c>
      <c r="L21" s="443">
        <f>'[1]Index-Overall'!GV26</f>
        <v>254.1221545547415</v>
      </c>
      <c r="M21" s="445">
        <f>'[1]Index-Overall'!GW26</f>
        <v>252.68777785959108</v>
      </c>
      <c r="N21" s="445">
        <f>'[1]Index-Overall'!GX26</f>
        <v>251.49809434964834</v>
      </c>
      <c r="O21" s="445">
        <f>'[1]Index-Overall'!GY26</f>
        <v>252.54826292863032</v>
      </c>
      <c r="P21" s="445">
        <f>'[1]Index-Overall'!GZ26</f>
        <v>252.92041090099917</v>
      </c>
      <c r="Q21" s="445">
        <f>'[1]Index-Overall'!HA26</f>
        <v>253.60056423303743</v>
      </c>
      <c r="R21" s="444">
        <f t="shared" si="0"/>
        <v>0.2679653550032839</v>
      </c>
      <c r="S21" s="443">
        <f t="shared" si="1"/>
        <v>-2.1451390858428567</v>
      </c>
      <c r="T21" s="442">
        <f t="shared" si="2"/>
        <v>-1.250439983677495</v>
      </c>
      <c r="U21" s="441">
        <f t="shared" si="3"/>
        <v>0.26891990631175133</v>
      </c>
    </row>
    <row r="22" spans="1:21" s="414" customFormat="1" ht="12.75">
      <c r="A22" s="433" t="s">
        <v>234</v>
      </c>
      <c r="B22" s="432">
        <f>'[1]Index-Overall'!C27</f>
        <v>5.397977971447429</v>
      </c>
      <c r="C22" s="431">
        <f>'[1]Index-Overall'!GC27</f>
        <v>557.5920847031757</v>
      </c>
      <c r="D22" s="439">
        <f>'[1]Index-Overall'!GN27</f>
        <v>542.0383393179544</v>
      </c>
      <c r="E22" s="439">
        <f>'[1]Index-Overall'!GO27</f>
        <v>508.86090209406615</v>
      </c>
      <c r="F22" s="431">
        <f>'[1]Index-Overall'!GP27</f>
        <v>491.72087259813566</v>
      </c>
      <c r="G22" s="429">
        <f>'[1]Index-Overall'!GQ27</f>
        <v>492.1764318305168</v>
      </c>
      <c r="H22" s="429">
        <f>'[1]Index-Overall'!GR27</f>
        <v>492.1764318305168</v>
      </c>
      <c r="I22" s="429">
        <f>'[1]Index-Overall'!GS27</f>
        <v>492.17643183051683</v>
      </c>
      <c r="J22" s="429">
        <f>'[1]Index-Overall'!GT27</f>
        <v>492.92867490623956</v>
      </c>
      <c r="K22" s="429">
        <f>'[1]Index-Overall'!GU27</f>
        <v>492.92867490623956</v>
      </c>
      <c r="L22" s="429">
        <f>'[1]Index-Overall'!GV27</f>
        <v>476.96314516227545</v>
      </c>
      <c r="M22" s="431">
        <f>'[1]Index-Overall'!GW27</f>
        <v>469.1686653373626</v>
      </c>
      <c r="N22" s="431">
        <f>'[1]Index-Overall'!GX27</f>
        <v>464.6520384725378</v>
      </c>
      <c r="O22" s="439">
        <f>'[1]Index-Overall'!GY27</f>
        <v>464.6520384725378</v>
      </c>
      <c r="P22" s="439">
        <f>'[1]Index-Overall'!GZ27</f>
        <v>464.96474698406735</v>
      </c>
      <c r="Q22" s="439">
        <f>'[1]Index-Overall'!HA27</f>
        <v>464.96474698406735</v>
      </c>
      <c r="R22" s="438">
        <f t="shared" si="0"/>
        <v>-8.739575748291102</v>
      </c>
      <c r="S22" s="437">
        <f t="shared" si="1"/>
        <v>-6.120865410671016</v>
      </c>
      <c r="T22" s="436">
        <f t="shared" si="2"/>
        <v>-8.62635642262103</v>
      </c>
      <c r="U22" s="435">
        <f t="shared" si="3"/>
        <v>0</v>
      </c>
    </row>
    <row r="23" spans="1:21" s="414" customFormat="1" ht="12.75">
      <c r="A23" s="433" t="s">
        <v>235</v>
      </c>
      <c r="B23" s="434">
        <f>'[1]Index-Overall'!C28</f>
        <v>2.4560330063653932</v>
      </c>
      <c r="C23" s="429">
        <f>'[1]Index-Overall'!GC28</f>
        <v>232.63415197120108</v>
      </c>
      <c r="D23" s="429">
        <f>'[1]Index-Overall'!GN28</f>
        <v>250.91641748980203</v>
      </c>
      <c r="E23" s="429">
        <f>'[1]Index-Overall'!GO28</f>
        <v>250.91641748980203</v>
      </c>
      <c r="F23" s="429">
        <f>'[1]Index-Overall'!GP28</f>
        <v>250.91641748980203</v>
      </c>
      <c r="G23" s="429">
        <f>'[1]Index-Overall'!GQ28</f>
        <v>250.91641748980203</v>
      </c>
      <c r="H23" s="429">
        <f>'[1]Index-Overall'!GR28</f>
        <v>250.91641748980203</v>
      </c>
      <c r="I23" s="429">
        <f>'[1]Index-Overall'!GS28</f>
        <v>250.91641748980203</v>
      </c>
      <c r="J23" s="429">
        <f>'[1]Index-Overall'!GT28</f>
        <v>250.91641748980203</v>
      </c>
      <c r="K23" s="429">
        <f>'[1]Index-Overall'!GU28</f>
        <v>250.91641748980203</v>
      </c>
      <c r="L23" s="429">
        <f>'[1]Index-Overall'!GV28</f>
        <v>250.91641748980203</v>
      </c>
      <c r="M23" s="429">
        <f>'[1]Index-Overall'!GW28</f>
        <v>250.91641748980203</v>
      </c>
      <c r="N23" s="429">
        <f>'[1]Index-Overall'!GX28</f>
        <v>250.91641748980203</v>
      </c>
      <c r="O23" s="429">
        <f>'[1]Index-Overall'!GY28</f>
        <v>252.815026921143</v>
      </c>
      <c r="P23" s="429">
        <f>'[1]Index-Overall'!GZ28</f>
        <v>252.815026921143</v>
      </c>
      <c r="Q23" s="429">
        <f>'[1]Index-Overall'!HA28</f>
        <v>252.815026921143</v>
      </c>
      <c r="R23" s="430">
        <f t="shared" si="0"/>
        <v>7.858805495103823</v>
      </c>
      <c r="S23" s="429">
        <f t="shared" si="1"/>
        <v>0</v>
      </c>
      <c r="T23" s="428">
        <f t="shared" si="2"/>
        <v>0.7566700697925199</v>
      </c>
      <c r="U23" s="427">
        <f t="shared" si="3"/>
        <v>0</v>
      </c>
    </row>
    <row r="24" spans="1:21" s="414" customFormat="1" ht="12.75">
      <c r="A24" s="433" t="s">
        <v>236</v>
      </c>
      <c r="B24" s="432">
        <f>'[1]Index-Overall'!C29</f>
        <v>6.973714820123034</v>
      </c>
      <c r="C24" s="431">
        <f>'[1]Index-Overall'!GC29</f>
        <v>185.8673645412247</v>
      </c>
      <c r="D24" s="431">
        <f>'[1]Index-Overall'!GN29</f>
        <v>189.86110888505647</v>
      </c>
      <c r="E24" s="431">
        <f>'[1]Index-Overall'!GO29</f>
        <v>189.86110888505647</v>
      </c>
      <c r="F24" s="431">
        <f>'[1]Index-Overall'!GP29</f>
        <v>190.05011237091617</v>
      </c>
      <c r="G24" s="429">
        <f>'[1]Index-Overall'!GQ29</f>
        <v>190.05011237091617</v>
      </c>
      <c r="H24" s="429">
        <f>'[1]Index-Overall'!GR29</f>
        <v>190.05011237091617</v>
      </c>
      <c r="I24" s="429">
        <f>'[1]Index-Overall'!GS29</f>
        <v>190.05011237091617</v>
      </c>
      <c r="J24" s="429">
        <f>'[1]Index-Overall'!GT29</f>
        <v>190.07510456739345</v>
      </c>
      <c r="K24" s="429">
        <f>'[1]Index-Overall'!GU29</f>
        <v>190.07510456739345</v>
      </c>
      <c r="L24" s="429">
        <f>'[1]Index-Overall'!GV29</f>
        <v>195.0168009354547</v>
      </c>
      <c r="M24" s="431">
        <f>'[1]Index-Overall'!GW29</f>
        <v>195.0168009354547</v>
      </c>
      <c r="N24" s="431">
        <f>'[1]Index-Overall'!GX29</f>
        <v>195.0168009354547</v>
      </c>
      <c r="O24" s="431">
        <f>'[1]Index-Overall'!GY29</f>
        <v>197.68398907371179</v>
      </c>
      <c r="P24" s="431">
        <f>'[1]Index-Overall'!GZ29</f>
        <v>197.68833428483342</v>
      </c>
      <c r="Q24" s="431">
        <f>'[1]Index-Overall'!HA29</f>
        <v>201.93638371035686</v>
      </c>
      <c r="R24" s="430">
        <f t="shared" si="0"/>
        <v>2.148706607902625</v>
      </c>
      <c r="S24" s="429">
        <f t="shared" si="1"/>
        <v>0</v>
      </c>
      <c r="T24" s="428">
        <f t="shared" si="2"/>
        <v>6.360057041808844</v>
      </c>
      <c r="U24" s="427">
        <f t="shared" si="3"/>
        <v>2.148861965422185</v>
      </c>
    </row>
    <row r="25" spans="1:21" s="414" customFormat="1" ht="12.75">
      <c r="A25" s="433" t="s">
        <v>237</v>
      </c>
      <c r="B25" s="432">
        <f>'[1]Index-Overall'!C30</f>
        <v>1.8659527269142209</v>
      </c>
      <c r="C25" s="431">
        <f>'[1]Index-Overall'!GC30</f>
        <v>124.56528492995382</v>
      </c>
      <c r="D25" s="431">
        <f>'[1]Index-Overall'!GN30</f>
        <v>122.67634478894402</v>
      </c>
      <c r="E25" s="431">
        <f>'[1]Index-Overall'!GO30</f>
        <v>122.67634478894402</v>
      </c>
      <c r="F25" s="431">
        <f>'[1]Index-Overall'!GP30</f>
        <v>124.32195046688975</v>
      </c>
      <c r="G25" s="429">
        <f>'[1]Index-Overall'!GQ30</f>
        <v>124.32195046688975</v>
      </c>
      <c r="H25" s="429">
        <f>'[1]Index-Overall'!GR30</f>
        <v>124.32195046688975</v>
      </c>
      <c r="I25" s="429">
        <f>'[1]Index-Overall'!GS30</f>
        <v>124.9417785974585</v>
      </c>
      <c r="J25" s="429">
        <f>'[1]Index-Overall'!GT30</f>
        <v>124.9417785974585</v>
      </c>
      <c r="K25" s="429">
        <f>'[1]Index-Overall'!GU30</f>
        <v>124.9417785974585</v>
      </c>
      <c r="L25" s="429">
        <f>'[1]Index-Overall'!GV30</f>
        <v>124.9417785974585</v>
      </c>
      <c r="M25" s="431">
        <f>'[1]Index-Overall'!GW30</f>
        <v>124.9417785974585</v>
      </c>
      <c r="N25" s="431">
        <f>'[1]Index-Overall'!GX30</f>
        <v>124.9417785974585</v>
      </c>
      <c r="O25" s="431">
        <f>'[1]Index-Overall'!GY30</f>
        <v>124.9417785974585</v>
      </c>
      <c r="P25" s="431">
        <f>'[1]Index-Overall'!GZ30</f>
        <v>124.9417785974585</v>
      </c>
      <c r="Q25" s="431">
        <f>'[1]Index-Overall'!HA30</f>
        <v>124.9417785974585</v>
      </c>
      <c r="R25" s="430">
        <f t="shared" si="0"/>
        <v>-1.5164258180535626</v>
      </c>
      <c r="S25" s="429">
        <f t="shared" si="1"/>
        <v>0</v>
      </c>
      <c r="T25" s="428">
        <f t="shared" si="2"/>
        <v>1.8466753410463923</v>
      </c>
      <c r="U25" s="427">
        <f t="shared" si="3"/>
        <v>0</v>
      </c>
    </row>
    <row r="26" spans="1:21" s="414" customFormat="1" ht="12.75">
      <c r="A26" s="433" t="s">
        <v>238</v>
      </c>
      <c r="B26" s="432">
        <f>'[1]Index-Overall'!C31</f>
        <v>2.731641690470963</v>
      </c>
      <c r="C26" s="431">
        <f>'[1]Index-Overall'!GC31</f>
        <v>139.41580006255947</v>
      </c>
      <c r="D26" s="431">
        <f>'[1]Index-Overall'!GN31</f>
        <v>153.96866097133392</v>
      </c>
      <c r="E26" s="431">
        <f>'[1]Index-Overall'!GO31</f>
        <v>153.98678356295525</v>
      </c>
      <c r="F26" s="431">
        <f>'[1]Index-Overall'!GP31</f>
        <v>153.98678356295525</v>
      </c>
      <c r="G26" s="429">
        <f>'[1]Index-Overall'!GQ31</f>
        <v>153.98678356295525</v>
      </c>
      <c r="H26" s="429">
        <f>'[1]Index-Overall'!GR31</f>
        <v>153.98678356295525</v>
      </c>
      <c r="I26" s="429">
        <f>'[1]Index-Overall'!GS31</f>
        <v>153.98678356295525</v>
      </c>
      <c r="J26" s="429">
        <f>'[1]Index-Overall'!GT31</f>
        <v>153.98678356295525</v>
      </c>
      <c r="K26" s="429">
        <f>'[1]Index-Overall'!GU31</f>
        <v>153.98678356295525</v>
      </c>
      <c r="L26" s="429">
        <f>'[1]Index-Overall'!GV31</f>
        <v>153.98678356295525</v>
      </c>
      <c r="M26" s="431">
        <f>'[1]Index-Overall'!GW31</f>
        <v>153.98678356295525</v>
      </c>
      <c r="N26" s="431">
        <f>'[1]Index-Overall'!GX31</f>
        <v>153.98678356295525</v>
      </c>
      <c r="O26" s="431">
        <f>'[1]Index-Overall'!GY31</f>
        <v>155.5475865961158</v>
      </c>
      <c r="P26" s="431">
        <f>'[1]Index-Overall'!GZ31</f>
        <v>155.5475865961158</v>
      </c>
      <c r="Q26" s="431">
        <f>'[1]Index-Overall'!HA31</f>
        <v>155.5475865961158</v>
      </c>
      <c r="R26" s="430">
        <f t="shared" si="0"/>
        <v>10.451457793060342</v>
      </c>
      <c r="S26" s="429">
        <f t="shared" si="1"/>
        <v>0.011770311897890906</v>
      </c>
      <c r="T26" s="428">
        <f t="shared" si="2"/>
        <v>1.0135954508864842</v>
      </c>
      <c r="U26" s="427">
        <f t="shared" si="3"/>
        <v>0</v>
      </c>
    </row>
    <row r="27" spans="1:21" s="414" customFormat="1" ht="12.75">
      <c r="A27" s="433" t="s">
        <v>239</v>
      </c>
      <c r="B27" s="432">
        <f>'[1]Index-Overall'!C32</f>
        <v>3.1001290737979397</v>
      </c>
      <c r="C27" s="431">
        <f>'[1]Index-Overall'!GC32</f>
        <v>177.03229474019602</v>
      </c>
      <c r="D27" s="431">
        <f>'[1]Index-Overall'!GN32</f>
        <v>191.79303126267783</v>
      </c>
      <c r="E27" s="431">
        <f>'[1]Index-Overall'!GO32</f>
        <v>191.79303126267783</v>
      </c>
      <c r="F27" s="431">
        <f>'[1]Index-Overall'!GP32</f>
        <v>191.79303126267783</v>
      </c>
      <c r="G27" s="429">
        <f>'[1]Index-Overall'!GQ32</f>
        <v>191.79303126267783</v>
      </c>
      <c r="H27" s="429">
        <f>'[1]Index-Overall'!GR32</f>
        <v>191.79303126267783</v>
      </c>
      <c r="I27" s="429">
        <f>'[1]Index-Overall'!GS32</f>
        <v>191.79303126267783</v>
      </c>
      <c r="J27" s="429">
        <f>'[1]Index-Overall'!GT32</f>
        <v>191.79303126267783</v>
      </c>
      <c r="K27" s="429">
        <f>'[1]Index-Overall'!GU32</f>
        <v>191.79303126267783</v>
      </c>
      <c r="L27" s="429">
        <f>'[1]Index-Overall'!GV32</f>
        <v>192.6906447020102</v>
      </c>
      <c r="M27" s="431">
        <f>'[1]Index-Overall'!GW32</f>
        <v>192.6906447020102</v>
      </c>
      <c r="N27" s="431">
        <f>'[1]Index-Overall'!GX32</f>
        <v>192.6906447020102</v>
      </c>
      <c r="O27" s="431">
        <f>'[1]Index-Overall'!GY32</f>
        <v>192.6906447020102</v>
      </c>
      <c r="P27" s="431">
        <f>'[1]Index-Overall'!GZ32</f>
        <v>192.6906447020102</v>
      </c>
      <c r="Q27" s="431">
        <f>'[1]Index-Overall'!HA32</f>
        <v>192.6906447020102</v>
      </c>
      <c r="R27" s="430">
        <f t="shared" si="0"/>
        <v>8.33787786807143</v>
      </c>
      <c r="S27" s="429">
        <f t="shared" si="1"/>
        <v>0</v>
      </c>
      <c r="T27" s="428">
        <f t="shared" si="2"/>
        <v>0.468011498344282</v>
      </c>
      <c r="U27" s="427">
        <f t="shared" si="3"/>
        <v>0</v>
      </c>
    </row>
    <row r="28" spans="1:21" s="414" customFormat="1" ht="13.5" thickBot="1">
      <c r="A28" s="426" t="s">
        <v>240</v>
      </c>
      <c r="B28" s="425">
        <f>'[1]Index-Overall'!C33</f>
        <v>7.508891607907275</v>
      </c>
      <c r="C28" s="424">
        <f>'[1]Index-Overall'!GC33</f>
        <v>220.14676109853937</v>
      </c>
      <c r="D28" s="424">
        <f>'[1]Index-Overall'!GN33</f>
        <v>235.98342752819934</v>
      </c>
      <c r="E28" s="424">
        <f>'[1]Index-Overall'!GO33</f>
        <v>237.30934011966866</v>
      </c>
      <c r="F28" s="424">
        <f>'[1]Index-Overall'!GP33</f>
        <v>238.21068909491038</v>
      </c>
      <c r="G28" s="422">
        <f>'[1]Index-Overall'!GQ33</f>
        <v>238.253460383832</v>
      </c>
      <c r="H28" s="422">
        <f>'[1]Index-Overall'!GR33</f>
        <v>238.253460383832</v>
      </c>
      <c r="I28" s="422">
        <f>'[1]Index-Overall'!GS33</f>
        <v>236.0662453828278</v>
      </c>
      <c r="J28" s="422">
        <f>'[1]Index-Overall'!GT33</f>
        <v>236.7107824241045</v>
      </c>
      <c r="K28" s="422">
        <f>'[1]Index-Overall'!GU33</f>
        <v>238.22241801139484</v>
      </c>
      <c r="L28" s="422">
        <f>'[1]Index-Overall'!GV33</f>
        <v>243.7598471253192</v>
      </c>
      <c r="M28" s="424">
        <f>'[1]Index-Overall'!GW33</f>
        <v>243.62585554631315</v>
      </c>
      <c r="N28" s="424">
        <f>'[1]Index-Overall'!GX33</f>
        <v>242.1142199590228</v>
      </c>
      <c r="O28" s="424">
        <f>'[1]Index-Overall'!GY33</f>
        <v>242.64882743462928</v>
      </c>
      <c r="P28" s="424">
        <f>'[1]Index-Overall'!GZ33</f>
        <v>243.90852375737117</v>
      </c>
      <c r="Q28" s="424">
        <f>'[1]Index-Overall'!HA33</f>
        <v>242.68374536411028</v>
      </c>
      <c r="R28" s="423">
        <f t="shared" si="0"/>
        <v>7.7959716216070944</v>
      </c>
      <c r="S28" s="422">
        <f t="shared" si="1"/>
        <v>0.5618668248688294</v>
      </c>
      <c r="T28" s="421">
        <f t="shared" si="2"/>
        <v>2.2647255441911653</v>
      </c>
      <c r="U28" s="420">
        <f t="shared" si="3"/>
        <v>-0.5021466139819069</v>
      </c>
    </row>
    <row r="29" spans="1:21" s="414" customFormat="1" ht="16.5" thickTop="1">
      <c r="A29" s="419"/>
      <c r="B29" s="418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6"/>
      <c r="S29" s="416"/>
      <c r="T29" s="416"/>
      <c r="U29" s="415"/>
    </row>
    <row r="30" spans="1:21" ht="15">
      <c r="A30" s="413" t="s">
        <v>613</v>
      </c>
      <c r="B30" s="408"/>
      <c r="C30" s="408"/>
      <c r="E30" s="408"/>
      <c r="F30" s="408"/>
      <c r="G30" s="408"/>
      <c r="H30" s="408"/>
      <c r="I30" s="408"/>
      <c r="J30" s="408"/>
      <c r="K30" s="408"/>
      <c r="Q30" s="408"/>
      <c r="R30" s="408"/>
      <c r="S30" s="408"/>
      <c r="T30" s="408"/>
      <c r="U30" s="408"/>
    </row>
    <row r="31" spans="1:21" ht="12.75">
      <c r="A31" s="412" t="s">
        <v>612</v>
      </c>
      <c r="B31" s="408"/>
      <c r="C31" s="408"/>
      <c r="E31" s="408"/>
      <c r="F31" s="408"/>
      <c r="G31" s="408"/>
      <c r="H31" s="408"/>
      <c r="I31" s="408"/>
      <c r="J31" s="408"/>
      <c r="K31" s="408"/>
      <c r="Q31" s="408"/>
      <c r="R31" s="408"/>
      <c r="S31" s="408"/>
      <c r="T31" s="408"/>
      <c r="U31" s="408"/>
    </row>
    <row r="32" spans="1:21" ht="12.75">
      <c r="A32" s="412" t="s">
        <v>611</v>
      </c>
      <c r="B32" s="408"/>
      <c r="C32" s="408"/>
      <c r="E32" s="408"/>
      <c r="F32" s="408"/>
      <c r="G32" s="408"/>
      <c r="H32" s="408"/>
      <c r="I32" s="408"/>
      <c r="J32" s="408"/>
      <c r="K32" s="408"/>
      <c r="Q32" s="408"/>
      <c r="R32" s="408"/>
      <c r="S32" s="408"/>
      <c r="T32" s="408"/>
      <c r="U32" s="408"/>
    </row>
    <row r="33" spans="1:21" ht="12.75">
      <c r="A33" s="412" t="s">
        <v>610</v>
      </c>
      <c r="B33" s="408"/>
      <c r="C33" s="408"/>
      <c r="E33" s="408"/>
      <c r="F33" s="408"/>
      <c r="G33" s="408"/>
      <c r="H33" s="408"/>
      <c r="I33" s="408"/>
      <c r="J33" s="408"/>
      <c r="K33" s="408"/>
      <c r="Q33" s="408"/>
      <c r="R33" s="408"/>
      <c r="S33" s="408"/>
      <c r="T33" s="408"/>
      <c r="U33" s="408"/>
    </row>
    <row r="34" spans="1:21" ht="12.75">
      <c r="A34" s="411"/>
      <c r="B34" s="411"/>
      <c r="C34" s="408"/>
      <c r="E34" s="408"/>
      <c r="F34" s="408"/>
      <c r="G34" s="408"/>
      <c r="H34" s="408"/>
      <c r="I34" s="408"/>
      <c r="J34" s="408"/>
      <c r="K34" s="408"/>
      <c r="Q34" s="408"/>
      <c r="R34" s="408"/>
      <c r="S34" s="408"/>
      <c r="T34" s="408"/>
      <c r="U34" s="408"/>
    </row>
  </sheetData>
  <sheetProtection/>
  <mergeCells count="9">
    <mergeCell ref="A4:T4"/>
    <mergeCell ref="A1:U1"/>
    <mergeCell ref="A5:A6"/>
    <mergeCell ref="B5:B6"/>
    <mergeCell ref="D5:E5"/>
    <mergeCell ref="I5:P5"/>
    <mergeCell ref="R5:U5"/>
    <mergeCell ref="A2:U2"/>
    <mergeCell ref="A3:U3"/>
  </mergeCells>
  <printOptions/>
  <pageMargins left="0.38" right="0.32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N41" sqref="N41"/>
    </sheetView>
  </sheetViews>
  <sheetFormatPr defaultColWidth="12.421875" defaultRowHeight="15"/>
  <cols>
    <col min="1" max="1" width="15.57421875" style="477" customWidth="1"/>
    <col min="2" max="2" width="12.421875" style="477" customWidth="1"/>
    <col min="3" max="3" width="14.00390625" style="477" customWidth="1"/>
    <col min="4" max="7" width="12.421875" style="477" customWidth="1"/>
    <col min="8" max="9" width="12.421875" style="477" hidden="1" customWidth="1"/>
    <col min="10" max="16384" width="12.421875" style="477" customWidth="1"/>
  </cols>
  <sheetData>
    <row r="1" spans="1:9" ht="12.75">
      <c r="A1" s="1655" t="s">
        <v>241</v>
      </c>
      <c r="B1" s="1655"/>
      <c r="C1" s="1655"/>
      <c r="D1" s="1655"/>
      <c r="E1" s="1655"/>
      <c r="F1" s="1655"/>
      <c r="G1" s="1655"/>
      <c r="H1" s="498"/>
      <c r="I1" s="498"/>
    </row>
    <row r="2" spans="1:10" ht="19.5" customHeight="1">
      <c r="A2" s="1656" t="s">
        <v>219</v>
      </c>
      <c r="B2" s="1656"/>
      <c r="C2" s="1656"/>
      <c r="D2" s="1656"/>
      <c r="E2" s="1656"/>
      <c r="F2" s="1656"/>
      <c r="G2" s="1656"/>
      <c r="H2" s="1656"/>
      <c r="I2" s="1656"/>
      <c r="J2" s="480"/>
    </row>
    <row r="3" spans="1:9" ht="14.25" customHeight="1">
      <c r="A3" s="1657" t="s">
        <v>242</v>
      </c>
      <c r="B3" s="1657"/>
      <c r="C3" s="1657"/>
      <c r="D3" s="1657"/>
      <c r="E3" s="1657"/>
      <c r="F3" s="1657"/>
      <c r="G3" s="1657"/>
      <c r="H3" s="1657"/>
      <c r="I3" s="1657"/>
    </row>
    <row r="4" spans="1:9" ht="15.75" customHeight="1" thickBot="1">
      <c r="A4" s="1658" t="s">
        <v>209</v>
      </c>
      <c r="B4" s="1659"/>
      <c r="C4" s="1659"/>
      <c r="D4" s="1659"/>
      <c r="E4" s="1659"/>
      <c r="F4" s="1659"/>
      <c r="G4" s="1659"/>
      <c r="H4" s="1659"/>
      <c r="I4" s="1659"/>
    </row>
    <row r="5" spans="1:13" ht="24.75" customHeight="1" thickTop="1">
      <c r="A5" s="1660" t="s">
        <v>243</v>
      </c>
      <c r="B5" s="1662" t="s">
        <v>54</v>
      </c>
      <c r="C5" s="1662"/>
      <c r="D5" s="1663" t="s">
        <v>55</v>
      </c>
      <c r="E5" s="1662"/>
      <c r="F5" s="1664" t="s">
        <v>56</v>
      </c>
      <c r="G5" s="1665"/>
      <c r="H5" s="497" t="s">
        <v>244</v>
      </c>
      <c r="I5" s="496"/>
      <c r="J5" s="482"/>
      <c r="K5" s="482"/>
      <c r="L5" s="482"/>
      <c r="M5" s="482"/>
    </row>
    <row r="6" spans="1:13" ht="24.75" customHeight="1">
      <c r="A6" s="1661"/>
      <c r="B6" s="494" t="s">
        <v>191</v>
      </c>
      <c r="C6" s="495" t="s">
        <v>192</v>
      </c>
      <c r="D6" s="495" t="s">
        <v>191</v>
      </c>
      <c r="E6" s="494" t="s">
        <v>192</v>
      </c>
      <c r="F6" s="493" t="s">
        <v>191</v>
      </c>
      <c r="G6" s="492" t="s">
        <v>192</v>
      </c>
      <c r="H6" s="491" t="s">
        <v>245</v>
      </c>
      <c r="I6" s="491" t="s">
        <v>246</v>
      </c>
      <c r="J6" s="482"/>
      <c r="K6" s="482"/>
      <c r="L6" s="482"/>
      <c r="M6" s="482"/>
    </row>
    <row r="7" spans="1:16" ht="24.75" customHeight="1">
      <c r="A7" s="490" t="s">
        <v>193</v>
      </c>
      <c r="B7" s="489">
        <v>273.2</v>
      </c>
      <c r="C7" s="489">
        <v>5.9</v>
      </c>
      <c r="D7" s="489">
        <v>293.5</v>
      </c>
      <c r="E7" s="489">
        <v>7.430453879941439</v>
      </c>
      <c r="F7" s="488">
        <v>309.2</v>
      </c>
      <c r="G7" s="487">
        <v>5.4</v>
      </c>
      <c r="H7" s="482"/>
      <c r="I7" s="482"/>
      <c r="J7" s="482"/>
      <c r="L7" s="482"/>
      <c r="M7" s="482"/>
      <c r="N7" s="482"/>
      <c r="O7" s="482"/>
      <c r="P7" s="482"/>
    </row>
    <row r="8" spans="1:16" ht="24.75" customHeight="1">
      <c r="A8" s="490" t="s">
        <v>194</v>
      </c>
      <c r="B8" s="489">
        <v>278.8</v>
      </c>
      <c r="C8" s="489">
        <v>7.6</v>
      </c>
      <c r="D8" s="489">
        <v>299.2</v>
      </c>
      <c r="E8" s="489">
        <v>7.317073170731689</v>
      </c>
      <c r="F8" s="488">
        <v>314.4739411999262</v>
      </c>
      <c r="G8" s="487">
        <v>5.098063068704704</v>
      </c>
      <c r="H8" s="482"/>
      <c r="I8" s="482"/>
      <c r="J8" s="482"/>
      <c r="L8" s="482"/>
      <c r="M8" s="482"/>
      <c r="N8" s="482"/>
      <c r="O8" s="482"/>
      <c r="P8" s="482"/>
    </row>
    <row r="9" spans="1:16" ht="24.75" customHeight="1">
      <c r="A9" s="490" t="s">
        <v>195</v>
      </c>
      <c r="B9" s="489">
        <v>279.7</v>
      </c>
      <c r="C9" s="489">
        <v>7.5</v>
      </c>
      <c r="D9" s="489">
        <v>299.8</v>
      </c>
      <c r="E9" s="489">
        <v>7.2</v>
      </c>
      <c r="F9" s="488">
        <v>317.6285467867761</v>
      </c>
      <c r="G9" s="487">
        <v>5.948689241718256</v>
      </c>
      <c r="H9" s="482"/>
      <c r="I9" s="482"/>
      <c r="J9" s="482"/>
      <c r="K9" s="482"/>
      <c r="L9" s="482"/>
      <c r="M9" s="482"/>
      <c r="N9" s="482"/>
      <c r="O9" s="482"/>
      <c r="P9" s="482"/>
    </row>
    <row r="10" spans="1:16" ht="24.75" customHeight="1">
      <c r="A10" s="490" t="s">
        <v>196</v>
      </c>
      <c r="B10" s="489">
        <v>281.8</v>
      </c>
      <c r="C10" s="489">
        <v>9</v>
      </c>
      <c r="D10" s="489">
        <v>300.8</v>
      </c>
      <c r="E10" s="489">
        <v>6.7</v>
      </c>
      <c r="F10" s="488">
        <v>322.1263609552701</v>
      </c>
      <c r="G10" s="487">
        <v>7.099144774973908</v>
      </c>
      <c r="H10" s="482"/>
      <c r="I10" s="482"/>
      <c r="J10" s="482"/>
      <c r="K10" s="482"/>
      <c r="L10" s="482"/>
      <c r="M10" s="482"/>
      <c r="N10" s="482"/>
      <c r="O10" s="482"/>
      <c r="P10" s="482"/>
    </row>
    <row r="11" spans="1:16" ht="24.75" customHeight="1">
      <c r="A11" s="490" t="s">
        <v>197</v>
      </c>
      <c r="B11" s="489">
        <v>278.8</v>
      </c>
      <c r="C11" s="489">
        <v>9.2</v>
      </c>
      <c r="D11" s="489">
        <v>297.2</v>
      </c>
      <c r="E11" s="489">
        <v>6.6</v>
      </c>
      <c r="F11" s="488">
        <v>320.6523604510862</v>
      </c>
      <c r="G11" s="487">
        <v>7.884118351311216</v>
      </c>
      <c r="H11" s="482"/>
      <c r="I11" s="482"/>
      <c r="J11" s="482"/>
      <c r="K11" s="482"/>
      <c r="L11" s="482"/>
      <c r="M11" s="482"/>
      <c r="N11" s="482"/>
      <c r="O11" s="482"/>
      <c r="P11" s="482"/>
    </row>
    <row r="12" spans="1:16" ht="24.75" customHeight="1">
      <c r="A12" s="490" t="s">
        <v>198</v>
      </c>
      <c r="B12" s="489">
        <v>277.7</v>
      </c>
      <c r="C12" s="489">
        <v>8.9</v>
      </c>
      <c r="D12" s="489">
        <v>292.8</v>
      </c>
      <c r="E12" s="489">
        <v>5.4</v>
      </c>
      <c r="F12" s="488">
        <v>315.2</v>
      </c>
      <c r="G12" s="487">
        <v>7.6</v>
      </c>
      <c r="H12" s="482"/>
      <c r="I12" s="482"/>
      <c r="J12" s="482"/>
      <c r="K12" s="482"/>
      <c r="L12" s="482"/>
      <c r="M12" s="482"/>
      <c r="N12" s="482"/>
      <c r="O12" s="482"/>
      <c r="P12" s="482"/>
    </row>
    <row r="13" spans="1:16" ht="24.75" customHeight="1">
      <c r="A13" s="490" t="s">
        <v>199</v>
      </c>
      <c r="B13" s="489">
        <v>275.1</v>
      </c>
      <c r="C13" s="489">
        <v>8.1</v>
      </c>
      <c r="D13" s="489">
        <v>290.2</v>
      </c>
      <c r="E13" s="489">
        <v>5.5</v>
      </c>
      <c r="F13" s="488"/>
      <c r="G13" s="487"/>
      <c r="H13" s="482"/>
      <c r="I13" s="482"/>
      <c r="J13" s="482"/>
      <c r="K13" s="482"/>
      <c r="L13" s="482"/>
      <c r="M13" s="482"/>
      <c r="N13" s="482"/>
      <c r="O13" s="482"/>
      <c r="P13" s="482"/>
    </row>
    <row r="14" spans="1:16" ht="24.75" customHeight="1">
      <c r="A14" s="490" t="s">
        <v>200</v>
      </c>
      <c r="B14" s="489">
        <v>277.9</v>
      </c>
      <c r="C14" s="489">
        <v>8.3</v>
      </c>
      <c r="D14" s="489">
        <v>293.1</v>
      </c>
      <c r="E14" s="489">
        <v>5.5</v>
      </c>
      <c r="F14" s="488"/>
      <c r="G14" s="487"/>
      <c r="H14" s="482"/>
      <c r="I14" s="482"/>
      <c r="J14" s="482"/>
      <c r="K14" s="482"/>
      <c r="L14" s="482"/>
      <c r="M14" s="482"/>
      <c r="N14" s="482"/>
      <c r="O14" s="482"/>
      <c r="P14" s="482"/>
    </row>
    <row r="15" spans="1:16" ht="24.75" customHeight="1">
      <c r="A15" s="490" t="s">
        <v>201</v>
      </c>
      <c r="B15" s="489">
        <v>277.4</v>
      </c>
      <c r="C15" s="489">
        <v>9</v>
      </c>
      <c r="D15" s="489">
        <v>292</v>
      </c>
      <c r="E15" s="489">
        <v>5.3</v>
      </c>
      <c r="F15" s="488"/>
      <c r="G15" s="487"/>
      <c r="K15" s="482"/>
      <c r="L15" s="482"/>
      <c r="M15" s="482"/>
      <c r="N15" s="482"/>
      <c r="O15" s="482"/>
      <c r="P15" s="482"/>
    </row>
    <row r="16" spans="1:16" ht="24.75" customHeight="1">
      <c r="A16" s="490" t="s">
        <v>202</v>
      </c>
      <c r="B16" s="489">
        <v>282.81431836721043</v>
      </c>
      <c r="C16" s="489">
        <v>9.1</v>
      </c>
      <c r="D16" s="489">
        <v>297.1</v>
      </c>
      <c r="E16" s="489">
        <v>5.1</v>
      </c>
      <c r="F16" s="488"/>
      <c r="G16" s="487"/>
      <c r="K16" s="482"/>
      <c r="L16" s="482"/>
      <c r="M16" s="482"/>
      <c r="N16" s="482"/>
      <c r="O16" s="482"/>
      <c r="P16" s="482"/>
    </row>
    <row r="17" spans="1:16" ht="24.75" customHeight="1">
      <c r="A17" s="490" t="s">
        <v>203</v>
      </c>
      <c r="B17" s="489">
        <v>284.2</v>
      </c>
      <c r="C17" s="489">
        <v>9.1</v>
      </c>
      <c r="D17" s="489">
        <v>299.5</v>
      </c>
      <c r="E17" s="489">
        <v>5.4</v>
      </c>
      <c r="F17" s="488"/>
      <c r="G17" s="487"/>
      <c r="K17" s="482"/>
      <c r="L17" s="482"/>
      <c r="M17" s="482"/>
      <c r="N17" s="482"/>
      <c r="O17" s="482"/>
      <c r="P17" s="482"/>
    </row>
    <row r="18" spans="1:16" ht="24.75" customHeight="1">
      <c r="A18" s="490" t="s">
        <v>204</v>
      </c>
      <c r="B18" s="489">
        <v>288.9</v>
      </c>
      <c r="C18" s="489">
        <v>7.8</v>
      </c>
      <c r="D18" s="489">
        <v>304.4</v>
      </c>
      <c r="E18" s="489">
        <v>5.4</v>
      </c>
      <c r="F18" s="488"/>
      <c r="G18" s="487"/>
      <c r="K18" s="482"/>
      <c r="L18" s="482"/>
      <c r="M18" s="482"/>
      <c r="N18" s="482"/>
      <c r="O18" s="482"/>
      <c r="P18" s="482"/>
    </row>
    <row r="19" spans="1:7" ht="24.75" customHeight="1" thickBot="1">
      <c r="A19" s="486" t="s">
        <v>205</v>
      </c>
      <c r="B19" s="485">
        <v>279.7</v>
      </c>
      <c r="C19" s="485">
        <v>8.3</v>
      </c>
      <c r="D19" s="485">
        <v>296.6</v>
      </c>
      <c r="E19" s="485">
        <v>6.1</v>
      </c>
      <c r="F19" s="484"/>
      <c r="G19" s="483"/>
    </row>
    <row r="20" spans="1:4" ht="19.5" customHeight="1" thickTop="1">
      <c r="A20" s="481"/>
      <c r="D20" s="482"/>
    </row>
    <row r="21" spans="1:7" ht="19.5" customHeight="1">
      <c r="A21" s="481"/>
      <c r="G21" s="480"/>
    </row>
    <row r="23" spans="1:2" ht="12.75">
      <c r="A23" s="478"/>
      <c r="B23" s="478"/>
    </row>
    <row r="24" spans="1:2" ht="12.75">
      <c r="A24" s="479"/>
      <c r="B24" s="478"/>
    </row>
    <row r="25" spans="1:2" ht="12.75">
      <c r="A25" s="479"/>
      <c r="B25" s="478"/>
    </row>
    <row r="26" spans="1:2" ht="12.75">
      <c r="A26" s="479"/>
      <c r="B26" s="478"/>
    </row>
    <row r="27" spans="1:2" ht="12.75">
      <c r="A27" s="478"/>
      <c r="B27" s="478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zoomScalePageLayoutView="0" workbookViewId="0" topLeftCell="A37">
      <selection activeCell="B49" sqref="B49"/>
    </sheetView>
  </sheetViews>
  <sheetFormatPr defaultColWidth="9.140625" defaultRowHeight="24.75" customHeight="1"/>
  <cols>
    <col min="1" max="1" width="6.28125" style="200" customWidth="1"/>
    <col min="2" max="2" width="34.28125" style="199" bestFit="1" customWidth="1"/>
    <col min="3" max="3" width="7.140625" style="199" customWidth="1"/>
    <col min="4" max="4" width="8.57421875" style="199" customWidth="1"/>
    <col min="5" max="6" width="8.7109375" style="199" customWidth="1"/>
    <col min="7" max="7" width="8.7109375" style="199" bestFit="1" customWidth="1"/>
    <col min="8" max="8" width="8.7109375" style="199" customWidth="1"/>
    <col min="9" max="9" width="8.8515625" style="199" customWidth="1"/>
    <col min="10" max="10" width="9.00390625" style="199" customWidth="1"/>
    <col min="11" max="11" width="9.28125" style="199" customWidth="1"/>
    <col min="12" max="12" width="8.28125" style="199" customWidth="1"/>
    <col min="13" max="13" width="10.00390625" style="199" customWidth="1"/>
    <col min="14" max="14" width="5.57421875" style="199" customWidth="1"/>
    <col min="15" max="16384" width="9.140625" style="199" customWidth="1"/>
  </cols>
  <sheetData>
    <row r="1" spans="1:13" ht="12.75">
      <c r="A1" s="1613" t="s">
        <v>626</v>
      </c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</row>
    <row r="2" spans="1:13" ht="15.75">
      <c r="A2" s="1679" t="s">
        <v>8</v>
      </c>
      <c r="B2" s="1679"/>
      <c r="C2" s="1679"/>
      <c r="D2" s="1679"/>
      <c r="E2" s="1679"/>
      <c r="F2" s="1679"/>
      <c r="G2" s="1679"/>
      <c r="H2" s="1679"/>
      <c r="I2" s="1679"/>
      <c r="J2" s="1679"/>
      <c r="K2" s="1679"/>
      <c r="L2" s="1679"/>
      <c r="M2" s="1679"/>
    </row>
    <row r="3" spans="1:13" ht="12.75">
      <c r="A3" s="1613" t="s">
        <v>247</v>
      </c>
      <c r="B3" s="1613"/>
      <c r="C3" s="1613"/>
      <c r="D3" s="1613"/>
      <c r="E3" s="1613"/>
      <c r="F3" s="1613"/>
      <c r="G3" s="1613"/>
      <c r="H3" s="1613"/>
      <c r="I3" s="1613"/>
      <c r="J3" s="1613"/>
      <c r="K3" s="1613"/>
      <c r="L3" s="1613"/>
      <c r="M3" s="1613"/>
    </row>
    <row r="4" spans="1:13" ht="13.5" thickBot="1">
      <c r="A4" s="1682" t="s">
        <v>625</v>
      </c>
      <c r="B4" s="1682"/>
      <c r="C4" s="1682"/>
      <c r="D4" s="1682"/>
      <c r="E4" s="1682"/>
      <c r="F4" s="1682"/>
      <c r="G4" s="1682"/>
      <c r="H4" s="1682"/>
      <c r="I4" s="1682"/>
      <c r="J4" s="1682"/>
      <c r="K4" s="1682"/>
      <c r="L4" s="1682"/>
      <c r="M4" s="1682"/>
    </row>
    <row r="5" spans="1:13" ht="13.5" thickTop="1">
      <c r="A5" s="1666" t="s">
        <v>248</v>
      </c>
      <c r="B5" s="1669" t="s">
        <v>249</v>
      </c>
      <c r="C5" s="517" t="s">
        <v>250</v>
      </c>
      <c r="D5" s="531" t="s">
        <v>54</v>
      </c>
      <c r="E5" s="1671" t="s">
        <v>55</v>
      </c>
      <c r="F5" s="1672"/>
      <c r="G5" s="1673" t="s">
        <v>58</v>
      </c>
      <c r="H5" s="1673"/>
      <c r="I5" s="1672"/>
      <c r="J5" s="1674" t="s">
        <v>149</v>
      </c>
      <c r="K5" s="1675"/>
      <c r="L5" s="1675"/>
      <c r="M5" s="1676"/>
    </row>
    <row r="6" spans="1:13" ht="12.75">
      <c r="A6" s="1667"/>
      <c r="B6" s="1670"/>
      <c r="C6" s="518" t="s">
        <v>251</v>
      </c>
      <c r="D6" s="465" t="s">
        <v>607</v>
      </c>
      <c r="E6" s="465" t="s">
        <v>150</v>
      </c>
      <c r="F6" s="465" t="str">
        <f>D6</f>
        <v>Dec/Jan</v>
      </c>
      <c r="G6" s="465" t="s">
        <v>151</v>
      </c>
      <c r="H6" s="465" t="str">
        <f>E6</f>
        <v>Nov/Dec</v>
      </c>
      <c r="I6" s="465" t="str">
        <f>F6</f>
        <v>Dec/Jan</v>
      </c>
      <c r="J6" s="1677" t="s">
        <v>252</v>
      </c>
      <c r="K6" s="1677" t="s">
        <v>253</v>
      </c>
      <c r="L6" s="1677" t="s">
        <v>254</v>
      </c>
      <c r="M6" s="1680" t="s">
        <v>255</v>
      </c>
    </row>
    <row r="7" spans="1:13" ht="15" customHeight="1">
      <c r="A7" s="1667"/>
      <c r="B7" s="516">
        <v>1</v>
      </c>
      <c r="C7" s="515">
        <v>2</v>
      </c>
      <c r="D7" s="519">
        <v>3</v>
      </c>
      <c r="E7" s="519">
        <v>4</v>
      </c>
      <c r="F7" s="519">
        <v>5</v>
      </c>
      <c r="G7" s="519">
        <v>6</v>
      </c>
      <c r="H7" s="519">
        <v>7</v>
      </c>
      <c r="I7" s="519">
        <v>8</v>
      </c>
      <c r="J7" s="1678"/>
      <c r="K7" s="1670"/>
      <c r="L7" s="1670"/>
      <c r="M7" s="1681"/>
    </row>
    <row r="8" spans="1:13" ht="18.75" customHeight="1">
      <c r="A8" s="1668"/>
      <c r="B8" s="520" t="s">
        <v>158</v>
      </c>
      <c r="C8" s="514">
        <v>100</v>
      </c>
      <c r="D8" s="513">
        <v>323.7</v>
      </c>
      <c r="E8" s="513">
        <v>340.1</v>
      </c>
      <c r="F8" s="513">
        <v>346.5</v>
      </c>
      <c r="G8" s="513">
        <v>361</v>
      </c>
      <c r="H8" s="513">
        <v>361.5</v>
      </c>
      <c r="I8" s="513">
        <v>362</v>
      </c>
      <c r="J8" s="201">
        <f aca="true" t="shared" si="0" ref="J8:J48">+F8/D8*100-100</f>
        <v>7.043558850787775</v>
      </c>
      <c r="K8" s="202">
        <f aca="true" t="shared" si="1" ref="K8:K48">+F8/E8*100-100</f>
        <v>1.8817994707438999</v>
      </c>
      <c r="L8" s="202">
        <f aca="true" t="shared" si="2" ref="L8:L48">+I8/F8*100-100</f>
        <v>4.4733044733044665</v>
      </c>
      <c r="M8" s="203">
        <f aca="true" t="shared" si="3" ref="M8:M48">+I8/H8*100-100</f>
        <v>0.13831258644536604</v>
      </c>
    </row>
    <row r="9" spans="1:13" ht="24.75" customHeight="1">
      <c r="A9" s="207">
        <v>1</v>
      </c>
      <c r="B9" s="204" t="s">
        <v>256</v>
      </c>
      <c r="C9" s="512">
        <v>26.97</v>
      </c>
      <c r="D9" s="506">
        <v>236.8</v>
      </c>
      <c r="E9" s="506">
        <v>254.7</v>
      </c>
      <c r="F9" s="506">
        <v>254.7</v>
      </c>
      <c r="G9" s="506">
        <v>256.7</v>
      </c>
      <c r="H9" s="506">
        <v>256.7</v>
      </c>
      <c r="I9" s="506">
        <v>256.7</v>
      </c>
      <c r="J9" s="521">
        <f t="shared" si="0"/>
        <v>7.5591216216216</v>
      </c>
      <c r="K9" s="521">
        <f t="shared" si="1"/>
        <v>0</v>
      </c>
      <c r="L9" s="521">
        <f t="shared" si="2"/>
        <v>0.7852375343541382</v>
      </c>
      <c r="M9" s="522">
        <f t="shared" si="3"/>
        <v>0</v>
      </c>
    </row>
    <row r="10" spans="1:13" ht="27.75" customHeight="1">
      <c r="A10" s="511"/>
      <c r="B10" s="205" t="s">
        <v>257</v>
      </c>
      <c r="C10" s="505">
        <v>9.8</v>
      </c>
      <c r="D10" s="504">
        <v>217</v>
      </c>
      <c r="E10" s="504">
        <v>234.2</v>
      </c>
      <c r="F10" s="504">
        <v>234.2</v>
      </c>
      <c r="G10" s="504">
        <v>236.5</v>
      </c>
      <c r="H10" s="504">
        <v>236.5</v>
      </c>
      <c r="I10" s="504">
        <v>236.5</v>
      </c>
      <c r="J10" s="523">
        <f t="shared" si="0"/>
        <v>7.926267281105993</v>
      </c>
      <c r="K10" s="523">
        <f t="shared" si="1"/>
        <v>0</v>
      </c>
      <c r="L10" s="523">
        <f t="shared" si="2"/>
        <v>0.9820666097352841</v>
      </c>
      <c r="M10" s="524">
        <f t="shared" si="3"/>
        <v>0</v>
      </c>
    </row>
    <row r="11" spans="1:13" ht="18.75" customHeight="1">
      <c r="A11" s="511"/>
      <c r="B11" s="205" t="s">
        <v>258</v>
      </c>
      <c r="C11" s="505">
        <v>17.17</v>
      </c>
      <c r="D11" s="504">
        <v>248.2</v>
      </c>
      <c r="E11" s="504">
        <v>266.3</v>
      </c>
      <c r="F11" s="504">
        <v>266.3</v>
      </c>
      <c r="G11" s="504">
        <v>268.2</v>
      </c>
      <c r="H11" s="504">
        <v>268.2</v>
      </c>
      <c r="I11" s="504">
        <v>268.2</v>
      </c>
      <c r="J11" s="523">
        <f t="shared" si="0"/>
        <v>7.292506043513299</v>
      </c>
      <c r="K11" s="523">
        <f t="shared" si="1"/>
        <v>0</v>
      </c>
      <c r="L11" s="523">
        <f t="shared" si="2"/>
        <v>0.7134810364250797</v>
      </c>
      <c r="M11" s="524">
        <f t="shared" si="3"/>
        <v>0</v>
      </c>
    </row>
    <row r="12" spans="1:13" ht="24.75" customHeight="1">
      <c r="A12" s="207">
        <v>1.1</v>
      </c>
      <c r="B12" s="204" t="s">
        <v>259</v>
      </c>
      <c r="C12" s="507">
        <v>2.82</v>
      </c>
      <c r="D12" s="506">
        <v>310.6</v>
      </c>
      <c r="E12" s="506">
        <v>340.7</v>
      </c>
      <c r="F12" s="506">
        <v>340.7</v>
      </c>
      <c r="G12" s="506">
        <v>340.7</v>
      </c>
      <c r="H12" s="506">
        <v>340.7</v>
      </c>
      <c r="I12" s="506">
        <v>340.7</v>
      </c>
      <c r="J12" s="521">
        <f t="shared" si="0"/>
        <v>9.690920798454599</v>
      </c>
      <c r="K12" s="521">
        <f t="shared" si="1"/>
        <v>0</v>
      </c>
      <c r="L12" s="521">
        <f t="shared" si="2"/>
        <v>0</v>
      </c>
      <c r="M12" s="522">
        <f t="shared" si="3"/>
        <v>0</v>
      </c>
    </row>
    <row r="13" spans="1:13" ht="24.75" customHeight="1">
      <c r="A13" s="207"/>
      <c r="B13" s="205" t="s">
        <v>257</v>
      </c>
      <c r="C13" s="510">
        <v>0.31</v>
      </c>
      <c r="D13" s="504">
        <v>262.2</v>
      </c>
      <c r="E13" s="504">
        <v>281.4</v>
      </c>
      <c r="F13" s="504">
        <v>281.4</v>
      </c>
      <c r="G13" s="504">
        <v>281.4</v>
      </c>
      <c r="H13" s="504">
        <v>281.4</v>
      </c>
      <c r="I13" s="504">
        <v>281.4</v>
      </c>
      <c r="J13" s="523">
        <f t="shared" si="0"/>
        <v>7.322654462242568</v>
      </c>
      <c r="K13" s="523">
        <f t="shared" si="1"/>
        <v>0</v>
      </c>
      <c r="L13" s="523">
        <f t="shared" si="2"/>
        <v>0</v>
      </c>
      <c r="M13" s="524">
        <f t="shared" si="3"/>
        <v>0</v>
      </c>
    </row>
    <row r="14" spans="1:13" ht="24.75" customHeight="1">
      <c r="A14" s="207"/>
      <c r="B14" s="205" t="s">
        <v>258</v>
      </c>
      <c r="C14" s="510">
        <v>2.51</v>
      </c>
      <c r="D14" s="504">
        <v>316.5</v>
      </c>
      <c r="E14" s="504">
        <v>347.9</v>
      </c>
      <c r="F14" s="504">
        <v>347.9</v>
      </c>
      <c r="G14" s="504">
        <v>347.9</v>
      </c>
      <c r="H14" s="504">
        <v>347.9</v>
      </c>
      <c r="I14" s="504">
        <v>347.9</v>
      </c>
      <c r="J14" s="523">
        <f t="shared" si="0"/>
        <v>9.921011058451796</v>
      </c>
      <c r="K14" s="523">
        <f t="shared" si="1"/>
        <v>0</v>
      </c>
      <c r="L14" s="523">
        <f t="shared" si="2"/>
        <v>0</v>
      </c>
      <c r="M14" s="524">
        <f t="shared" si="3"/>
        <v>0</v>
      </c>
    </row>
    <row r="15" spans="1:13" ht="24.75" customHeight="1">
      <c r="A15" s="207">
        <v>1.2</v>
      </c>
      <c r="B15" s="204" t="s">
        <v>260</v>
      </c>
      <c r="C15" s="507">
        <v>1.14</v>
      </c>
      <c r="D15" s="506">
        <v>268</v>
      </c>
      <c r="E15" s="506">
        <v>288.1</v>
      </c>
      <c r="F15" s="506">
        <v>288.1</v>
      </c>
      <c r="G15" s="506">
        <v>290.1</v>
      </c>
      <c r="H15" s="506">
        <v>290.1</v>
      </c>
      <c r="I15" s="506">
        <v>290.1</v>
      </c>
      <c r="J15" s="521">
        <f t="shared" si="0"/>
        <v>7.500000000000014</v>
      </c>
      <c r="K15" s="521">
        <f t="shared" si="1"/>
        <v>0</v>
      </c>
      <c r="L15" s="521">
        <f t="shared" si="2"/>
        <v>0.6942034015966669</v>
      </c>
      <c r="M15" s="522">
        <f t="shared" si="3"/>
        <v>0</v>
      </c>
    </row>
    <row r="16" spans="1:13" ht="24.75" customHeight="1">
      <c r="A16" s="207"/>
      <c r="B16" s="205" t="s">
        <v>257</v>
      </c>
      <c r="C16" s="510">
        <v>0.19</v>
      </c>
      <c r="D16" s="504">
        <v>216.8</v>
      </c>
      <c r="E16" s="504">
        <v>231.4</v>
      </c>
      <c r="F16" s="504">
        <v>231.4</v>
      </c>
      <c r="G16" s="504">
        <v>233</v>
      </c>
      <c r="H16" s="504">
        <v>233</v>
      </c>
      <c r="I16" s="504">
        <v>233</v>
      </c>
      <c r="J16" s="523">
        <f t="shared" si="0"/>
        <v>6.73431734317343</v>
      </c>
      <c r="K16" s="523">
        <f t="shared" si="1"/>
        <v>0</v>
      </c>
      <c r="L16" s="523">
        <f t="shared" si="2"/>
        <v>0.6914433880726136</v>
      </c>
      <c r="M16" s="524">
        <f t="shared" si="3"/>
        <v>0</v>
      </c>
    </row>
    <row r="17" spans="1:13" ht="24.75" customHeight="1">
      <c r="A17" s="207"/>
      <c r="B17" s="205" t="s">
        <v>258</v>
      </c>
      <c r="C17" s="510">
        <v>0.95</v>
      </c>
      <c r="D17" s="504">
        <v>278.2</v>
      </c>
      <c r="E17" s="504">
        <v>299.4</v>
      </c>
      <c r="F17" s="504">
        <v>299.4</v>
      </c>
      <c r="G17" s="504">
        <v>301.6</v>
      </c>
      <c r="H17" s="504">
        <v>301.6</v>
      </c>
      <c r="I17" s="504">
        <v>301.6</v>
      </c>
      <c r="J17" s="523">
        <f t="shared" si="0"/>
        <v>7.620416966211366</v>
      </c>
      <c r="K17" s="523">
        <f t="shared" si="1"/>
        <v>0</v>
      </c>
      <c r="L17" s="523">
        <f t="shared" si="2"/>
        <v>0.7348029392117752</v>
      </c>
      <c r="M17" s="524">
        <f t="shared" si="3"/>
        <v>0</v>
      </c>
    </row>
    <row r="18" spans="1:13" ht="24.75" customHeight="1">
      <c r="A18" s="207">
        <v>1.3</v>
      </c>
      <c r="B18" s="204" t="s">
        <v>261</v>
      </c>
      <c r="C18" s="507">
        <v>0.55</v>
      </c>
      <c r="D18" s="506">
        <v>429.1</v>
      </c>
      <c r="E18" s="506">
        <v>447.5</v>
      </c>
      <c r="F18" s="506">
        <v>447.5</v>
      </c>
      <c r="G18" s="506">
        <v>457.7</v>
      </c>
      <c r="H18" s="506">
        <v>457.7</v>
      </c>
      <c r="I18" s="506">
        <v>457.7</v>
      </c>
      <c r="J18" s="521">
        <f t="shared" si="0"/>
        <v>4.2880447448147265</v>
      </c>
      <c r="K18" s="521">
        <f t="shared" si="1"/>
        <v>0</v>
      </c>
      <c r="L18" s="521">
        <f t="shared" si="2"/>
        <v>2.2793296089385535</v>
      </c>
      <c r="M18" s="522">
        <f t="shared" si="3"/>
        <v>0</v>
      </c>
    </row>
    <row r="19" spans="1:13" ht="24.75" customHeight="1">
      <c r="A19" s="207"/>
      <c r="B19" s="205" t="s">
        <v>257</v>
      </c>
      <c r="C19" s="510">
        <v>0.1</v>
      </c>
      <c r="D19" s="504">
        <v>331</v>
      </c>
      <c r="E19" s="504">
        <v>341.8</v>
      </c>
      <c r="F19" s="504">
        <v>341.8</v>
      </c>
      <c r="G19" s="504">
        <v>352.3</v>
      </c>
      <c r="H19" s="504">
        <v>352.3</v>
      </c>
      <c r="I19" s="504">
        <v>352.3</v>
      </c>
      <c r="J19" s="523">
        <f t="shared" si="0"/>
        <v>3.262839879154072</v>
      </c>
      <c r="K19" s="523">
        <f t="shared" si="1"/>
        <v>0</v>
      </c>
      <c r="L19" s="523">
        <f t="shared" si="2"/>
        <v>3.0719719133996506</v>
      </c>
      <c r="M19" s="524">
        <f t="shared" si="3"/>
        <v>0</v>
      </c>
    </row>
    <row r="20" spans="1:13" ht="24.75" customHeight="1">
      <c r="A20" s="207"/>
      <c r="B20" s="205" t="s">
        <v>258</v>
      </c>
      <c r="C20" s="510">
        <v>0.45</v>
      </c>
      <c r="D20" s="504">
        <v>451.6</v>
      </c>
      <c r="E20" s="504">
        <v>471.7</v>
      </c>
      <c r="F20" s="504">
        <v>471.7</v>
      </c>
      <c r="G20" s="504">
        <v>481.8</v>
      </c>
      <c r="H20" s="504">
        <v>481.8</v>
      </c>
      <c r="I20" s="504">
        <v>481.8</v>
      </c>
      <c r="J20" s="523">
        <f t="shared" si="0"/>
        <v>4.45084145261292</v>
      </c>
      <c r="K20" s="523">
        <f t="shared" si="1"/>
        <v>0</v>
      </c>
      <c r="L20" s="523">
        <f t="shared" si="2"/>
        <v>2.141191435234262</v>
      </c>
      <c r="M20" s="524">
        <f t="shared" si="3"/>
        <v>0</v>
      </c>
    </row>
    <row r="21" spans="1:13" ht="24.75" customHeight="1">
      <c r="A21" s="207">
        <v>1.4</v>
      </c>
      <c r="B21" s="204" t="s">
        <v>262</v>
      </c>
      <c r="C21" s="507">
        <v>4.01</v>
      </c>
      <c r="D21" s="506">
        <v>306.5</v>
      </c>
      <c r="E21" s="506">
        <v>332.4</v>
      </c>
      <c r="F21" s="506">
        <v>332.4</v>
      </c>
      <c r="G21" s="506">
        <v>332.4</v>
      </c>
      <c r="H21" s="506">
        <v>332.4</v>
      </c>
      <c r="I21" s="506">
        <v>332.4</v>
      </c>
      <c r="J21" s="521">
        <f t="shared" si="0"/>
        <v>8.450244698205552</v>
      </c>
      <c r="K21" s="521">
        <f t="shared" si="1"/>
        <v>0</v>
      </c>
      <c r="L21" s="521">
        <f t="shared" si="2"/>
        <v>0</v>
      </c>
      <c r="M21" s="522">
        <f t="shared" si="3"/>
        <v>0</v>
      </c>
    </row>
    <row r="22" spans="1:13" ht="24.75" customHeight="1">
      <c r="A22" s="207"/>
      <c r="B22" s="205" t="s">
        <v>257</v>
      </c>
      <c r="C22" s="510">
        <v>0.17</v>
      </c>
      <c r="D22" s="504">
        <v>237.4</v>
      </c>
      <c r="E22" s="504">
        <v>259.3</v>
      </c>
      <c r="F22" s="504">
        <v>259.3</v>
      </c>
      <c r="G22" s="504">
        <v>259.3</v>
      </c>
      <c r="H22" s="504">
        <v>259.3</v>
      </c>
      <c r="I22" s="504">
        <v>259.3</v>
      </c>
      <c r="J22" s="523">
        <f t="shared" si="0"/>
        <v>9.224936815501266</v>
      </c>
      <c r="K22" s="523">
        <f t="shared" si="1"/>
        <v>0</v>
      </c>
      <c r="L22" s="523">
        <f t="shared" si="2"/>
        <v>0</v>
      </c>
      <c r="M22" s="524">
        <f t="shared" si="3"/>
        <v>0</v>
      </c>
    </row>
    <row r="23" spans="1:13" s="200" customFormat="1" ht="24.75" customHeight="1">
      <c r="A23" s="207"/>
      <c r="B23" s="205" t="s">
        <v>258</v>
      </c>
      <c r="C23" s="510">
        <v>3.84</v>
      </c>
      <c r="D23" s="504">
        <v>309.6</v>
      </c>
      <c r="E23" s="504">
        <v>335.7</v>
      </c>
      <c r="F23" s="504">
        <v>335.7</v>
      </c>
      <c r="G23" s="504">
        <v>335.7</v>
      </c>
      <c r="H23" s="504">
        <v>335.7</v>
      </c>
      <c r="I23" s="504">
        <v>335.7</v>
      </c>
      <c r="J23" s="523">
        <f t="shared" si="0"/>
        <v>8.430232558139522</v>
      </c>
      <c r="K23" s="523">
        <f t="shared" si="1"/>
        <v>0</v>
      </c>
      <c r="L23" s="523">
        <f t="shared" si="2"/>
        <v>0</v>
      </c>
      <c r="M23" s="524">
        <f t="shared" si="3"/>
        <v>0</v>
      </c>
    </row>
    <row r="24" spans="1:13" ht="24.75" customHeight="1">
      <c r="A24" s="207">
        <v>1.5</v>
      </c>
      <c r="B24" s="204" t="s">
        <v>181</v>
      </c>
      <c r="C24" s="507">
        <v>10.55</v>
      </c>
      <c r="D24" s="506">
        <v>271.2</v>
      </c>
      <c r="E24" s="506">
        <v>295.8</v>
      </c>
      <c r="F24" s="506">
        <v>295.8</v>
      </c>
      <c r="G24" s="506">
        <v>300.2</v>
      </c>
      <c r="H24" s="506">
        <v>300.2</v>
      </c>
      <c r="I24" s="506">
        <v>300.2</v>
      </c>
      <c r="J24" s="521">
        <f t="shared" si="0"/>
        <v>9.070796460177007</v>
      </c>
      <c r="K24" s="521">
        <f t="shared" si="1"/>
        <v>0</v>
      </c>
      <c r="L24" s="521">
        <f t="shared" si="2"/>
        <v>1.4874915483434705</v>
      </c>
      <c r="M24" s="522">
        <f t="shared" si="3"/>
        <v>0</v>
      </c>
    </row>
    <row r="25" spans="1:15" ht="24.75" customHeight="1">
      <c r="A25" s="207"/>
      <c r="B25" s="205" t="s">
        <v>257</v>
      </c>
      <c r="C25" s="510">
        <v>6.8</v>
      </c>
      <c r="D25" s="504">
        <v>246.1</v>
      </c>
      <c r="E25" s="504">
        <v>268.9</v>
      </c>
      <c r="F25" s="504">
        <v>268.9</v>
      </c>
      <c r="G25" s="504">
        <v>272.1</v>
      </c>
      <c r="H25" s="504">
        <v>272.1</v>
      </c>
      <c r="I25" s="504">
        <v>272.1</v>
      </c>
      <c r="J25" s="523">
        <f t="shared" si="0"/>
        <v>9.26452661519707</v>
      </c>
      <c r="K25" s="523">
        <f t="shared" si="1"/>
        <v>0</v>
      </c>
      <c r="L25" s="523">
        <f t="shared" si="2"/>
        <v>1.1900334696913575</v>
      </c>
      <c r="M25" s="524">
        <f t="shared" si="3"/>
        <v>0</v>
      </c>
      <c r="O25" s="206"/>
    </row>
    <row r="26" spans="1:13" s="200" customFormat="1" ht="24.75" customHeight="1">
      <c r="A26" s="207"/>
      <c r="B26" s="205" t="s">
        <v>258</v>
      </c>
      <c r="C26" s="510">
        <v>3.75</v>
      </c>
      <c r="D26" s="504">
        <v>316.9</v>
      </c>
      <c r="E26" s="504">
        <v>344.6</v>
      </c>
      <c r="F26" s="504">
        <v>344.6</v>
      </c>
      <c r="G26" s="504">
        <v>351.2</v>
      </c>
      <c r="H26" s="504">
        <v>351.2</v>
      </c>
      <c r="I26" s="504">
        <v>351.2</v>
      </c>
      <c r="J26" s="523">
        <f t="shared" si="0"/>
        <v>8.74092773745663</v>
      </c>
      <c r="K26" s="523">
        <f t="shared" si="1"/>
        <v>0</v>
      </c>
      <c r="L26" s="523">
        <f t="shared" si="2"/>
        <v>1.9152640742890128</v>
      </c>
      <c r="M26" s="524">
        <f t="shared" si="3"/>
        <v>0</v>
      </c>
    </row>
    <row r="27" spans="1:13" ht="24.75" customHeight="1">
      <c r="A27" s="207">
        <v>1.6</v>
      </c>
      <c r="B27" s="204" t="s">
        <v>263</v>
      </c>
      <c r="C27" s="507">
        <v>7.9</v>
      </c>
      <c r="D27" s="506">
        <v>111.3</v>
      </c>
      <c r="E27" s="506">
        <v>111.3</v>
      </c>
      <c r="F27" s="506">
        <v>111.3</v>
      </c>
      <c r="G27" s="506">
        <v>111.3</v>
      </c>
      <c r="H27" s="506">
        <v>111.3</v>
      </c>
      <c r="I27" s="506">
        <v>111.3</v>
      </c>
      <c r="J27" s="521">
        <f t="shared" si="0"/>
        <v>0</v>
      </c>
      <c r="K27" s="521">
        <f t="shared" si="1"/>
        <v>0</v>
      </c>
      <c r="L27" s="521">
        <f t="shared" si="2"/>
        <v>0</v>
      </c>
      <c r="M27" s="522">
        <f t="shared" si="3"/>
        <v>0</v>
      </c>
    </row>
    <row r="28" spans="1:13" ht="24.75" customHeight="1">
      <c r="A28" s="207"/>
      <c r="B28" s="205" t="s">
        <v>257</v>
      </c>
      <c r="C28" s="510">
        <v>2.24</v>
      </c>
      <c r="D28" s="504">
        <v>115.3</v>
      </c>
      <c r="E28" s="504">
        <v>115.3</v>
      </c>
      <c r="F28" s="504">
        <v>115.3</v>
      </c>
      <c r="G28" s="504">
        <v>115.3</v>
      </c>
      <c r="H28" s="504">
        <v>115.3</v>
      </c>
      <c r="I28" s="504">
        <v>115.3</v>
      </c>
      <c r="J28" s="523">
        <f t="shared" si="0"/>
        <v>0</v>
      </c>
      <c r="K28" s="523">
        <f t="shared" si="1"/>
        <v>0</v>
      </c>
      <c r="L28" s="523">
        <f t="shared" si="2"/>
        <v>0</v>
      </c>
      <c r="M28" s="524">
        <f t="shared" si="3"/>
        <v>0</v>
      </c>
    </row>
    <row r="29" spans="1:13" s="200" customFormat="1" ht="18.75" customHeight="1">
      <c r="A29" s="207"/>
      <c r="B29" s="205" t="s">
        <v>258</v>
      </c>
      <c r="C29" s="510">
        <v>5.66</v>
      </c>
      <c r="D29" s="504">
        <v>109.7</v>
      </c>
      <c r="E29" s="504">
        <v>109.7</v>
      </c>
      <c r="F29" s="504">
        <v>109.7</v>
      </c>
      <c r="G29" s="504">
        <v>109.7</v>
      </c>
      <c r="H29" s="504">
        <v>109.7</v>
      </c>
      <c r="I29" s="504">
        <v>109.7</v>
      </c>
      <c r="J29" s="523">
        <f t="shared" si="0"/>
        <v>0</v>
      </c>
      <c r="K29" s="523">
        <f t="shared" si="1"/>
        <v>0</v>
      </c>
      <c r="L29" s="523">
        <f t="shared" si="2"/>
        <v>0</v>
      </c>
      <c r="M29" s="524">
        <f t="shared" si="3"/>
        <v>0</v>
      </c>
    </row>
    <row r="30" spans="1:13" ht="18" customHeight="1">
      <c r="A30" s="509">
        <v>2</v>
      </c>
      <c r="B30" s="525" t="s">
        <v>264</v>
      </c>
      <c r="C30" s="508">
        <v>73.03</v>
      </c>
      <c r="D30" s="506">
        <v>355.8</v>
      </c>
      <c r="E30" s="506">
        <v>371.7</v>
      </c>
      <c r="F30" s="506">
        <v>380.4</v>
      </c>
      <c r="G30" s="506">
        <v>399.5</v>
      </c>
      <c r="H30" s="506">
        <v>400.2</v>
      </c>
      <c r="I30" s="506">
        <v>400.9</v>
      </c>
      <c r="J30" s="526">
        <f t="shared" si="0"/>
        <v>6.91399662731871</v>
      </c>
      <c r="K30" s="526">
        <f t="shared" si="1"/>
        <v>2.340597255851492</v>
      </c>
      <c r="L30" s="526">
        <f t="shared" si="2"/>
        <v>5.389064143007374</v>
      </c>
      <c r="M30" s="527">
        <f t="shared" si="3"/>
        <v>0.17491254372812648</v>
      </c>
    </row>
    <row r="31" spans="1:13" ht="24.75" customHeight="1">
      <c r="A31" s="207">
        <v>2.1</v>
      </c>
      <c r="B31" s="204" t="s">
        <v>265</v>
      </c>
      <c r="C31" s="507">
        <v>39.49</v>
      </c>
      <c r="D31" s="506">
        <v>400.1</v>
      </c>
      <c r="E31" s="506">
        <v>418.5</v>
      </c>
      <c r="F31" s="506">
        <v>431.8</v>
      </c>
      <c r="G31" s="506">
        <v>456.1</v>
      </c>
      <c r="H31" s="506">
        <v>456.1</v>
      </c>
      <c r="I31" s="506">
        <v>456.1</v>
      </c>
      <c r="J31" s="521">
        <f t="shared" si="0"/>
        <v>7.923019245188698</v>
      </c>
      <c r="K31" s="521">
        <f t="shared" si="1"/>
        <v>3.1780167264038255</v>
      </c>
      <c r="L31" s="521">
        <f t="shared" si="2"/>
        <v>5.627605372857801</v>
      </c>
      <c r="M31" s="528">
        <f t="shared" si="3"/>
        <v>0</v>
      </c>
    </row>
    <row r="32" spans="1:13" ht="24.75" customHeight="1">
      <c r="A32" s="207"/>
      <c r="B32" s="205" t="s">
        <v>266</v>
      </c>
      <c r="C32" s="505">
        <v>20.49</v>
      </c>
      <c r="D32" s="504">
        <v>384.4</v>
      </c>
      <c r="E32" s="504">
        <v>412.2</v>
      </c>
      <c r="F32" s="504">
        <v>430.5</v>
      </c>
      <c r="G32" s="504">
        <v>449.4</v>
      </c>
      <c r="H32" s="504">
        <v>449.4</v>
      </c>
      <c r="I32" s="504">
        <v>449.4</v>
      </c>
      <c r="J32" s="523">
        <f t="shared" si="0"/>
        <v>11.992715920915714</v>
      </c>
      <c r="K32" s="523">
        <f t="shared" si="1"/>
        <v>4.439592430858809</v>
      </c>
      <c r="L32" s="523">
        <f t="shared" si="2"/>
        <v>4.390243902439025</v>
      </c>
      <c r="M32" s="524">
        <f t="shared" si="3"/>
        <v>0</v>
      </c>
    </row>
    <row r="33" spans="1:13" ht="24.75" customHeight="1">
      <c r="A33" s="207"/>
      <c r="B33" s="205" t="s">
        <v>267</v>
      </c>
      <c r="C33" s="505">
        <v>19</v>
      </c>
      <c r="D33" s="504">
        <v>417</v>
      </c>
      <c r="E33" s="504">
        <v>425.2</v>
      </c>
      <c r="F33" s="504">
        <v>433.3</v>
      </c>
      <c r="G33" s="504">
        <v>463.4</v>
      </c>
      <c r="H33" s="504">
        <v>463.4</v>
      </c>
      <c r="I33" s="504">
        <v>463.4</v>
      </c>
      <c r="J33" s="523">
        <f t="shared" si="0"/>
        <v>3.9088729016786488</v>
      </c>
      <c r="K33" s="523">
        <f t="shared" si="1"/>
        <v>1.9049858889934228</v>
      </c>
      <c r="L33" s="523">
        <f t="shared" si="2"/>
        <v>6.946688206785126</v>
      </c>
      <c r="M33" s="524">
        <f t="shared" si="3"/>
        <v>0</v>
      </c>
    </row>
    <row r="34" spans="1:13" ht="24.75" customHeight="1">
      <c r="A34" s="207">
        <v>2.2</v>
      </c>
      <c r="B34" s="204" t="s">
        <v>268</v>
      </c>
      <c r="C34" s="507">
        <v>25.25</v>
      </c>
      <c r="D34" s="506">
        <v>309.8</v>
      </c>
      <c r="E34" s="506">
        <v>316.3</v>
      </c>
      <c r="F34" s="506">
        <v>318.2</v>
      </c>
      <c r="G34" s="506">
        <v>327.7</v>
      </c>
      <c r="H34" s="506">
        <v>327.7</v>
      </c>
      <c r="I34" s="506">
        <v>329.6</v>
      </c>
      <c r="J34" s="521">
        <f t="shared" si="0"/>
        <v>2.7114267269205925</v>
      </c>
      <c r="K34" s="521">
        <f t="shared" si="1"/>
        <v>0.6006955422067648</v>
      </c>
      <c r="L34" s="521">
        <f t="shared" si="2"/>
        <v>3.5826524198617307</v>
      </c>
      <c r="M34" s="522">
        <f t="shared" si="3"/>
        <v>0.5797985962771008</v>
      </c>
    </row>
    <row r="35" spans="1:13" ht="24.75" customHeight="1">
      <c r="A35" s="207"/>
      <c r="B35" s="205" t="s">
        <v>269</v>
      </c>
      <c r="C35" s="505">
        <v>6.31</v>
      </c>
      <c r="D35" s="504">
        <v>289</v>
      </c>
      <c r="E35" s="504">
        <v>298.1</v>
      </c>
      <c r="F35" s="504">
        <v>301.9</v>
      </c>
      <c r="G35" s="504">
        <v>320.6</v>
      </c>
      <c r="H35" s="504">
        <v>320.6</v>
      </c>
      <c r="I35" s="504">
        <v>321.7</v>
      </c>
      <c r="J35" s="523">
        <f t="shared" si="0"/>
        <v>4.46366782006919</v>
      </c>
      <c r="K35" s="523">
        <f t="shared" si="1"/>
        <v>1.2747400201274672</v>
      </c>
      <c r="L35" s="523">
        <f t="shared" si="2"/>
        <v>6.558463067240822</v>
      </c>
      <c r="M35" s="524">
        <f t="shared" si="3"/>
        <v>0.34310667498438363</v>
      </c>
    </row>
    <row r="36" spans="1:13" ht="24.75" customHeight="1">
      <c r="A36" s="207"/>
      <c r="B36" s="205" t="s">
        <v>270</v>
      </c>
      <c r="C36" s="505">
        <v>6.31</v>
      </c>
      <c r="D36" s="504">
        <v>306.8</v>
      </c>
      <c r="E36" s="504">
        <v>313.9</v>
      </c>
      <c r="F36" s="504">
        <v>314.5</v>
      </c>
      <c r="G36" s="504">
        <v>326.5</v>
      </c>
      <c r="H36" s="504">
        <v>326.5</v>
      </c>
      <c r="I36" s="504">
        <v>326.9</v>
      </c>
      <c r="J36" s="523">
        <f t="shared" si="0"/>
        <v>2.5097783572359873</v>
      </c>
      <c r="K36" s="523">
        <f t="shared" si="1"/>
        <v>0.19114367633004292</v>
      </c>
      <c r="L36" s="523">
        <f t="shared" si="2"/>
        <v>3.9427662957074716</v>
      </c>
      <c r="M36" s="524">
        <f t="shared" si="3"/>
        <v>0.12251148545175283</v>
      </c>
    </row>
    <row r="37" spans="1:13" ht="24.75" customHeight="1">
      <c r="A37" s="207"/>
      <c r="B37" s="205" t="s">
        <v>271</v>
      </c>
      <c r="C37" s="505">
        <v>6.31</v>
      </c>
      <c r="D37" s="504">
        <v>307</v>
      </c>
      <c r="E37" s="504">
        <v>315.7</v>
      </c>
      <c r="F37" s="504">
        <v>315.9</v>
      </c>
      <c r="G37" s="504">
        <v>322.1</v>
      </c>
      <c r="H37" s="504">
        <v>322.1</v>
      </c>
      <c r="I37" s="504">
        <v>322.1</v>
      </c>
      <c r="J37" s="523">
        <f t="shared" si="0"/>
        <v>2.8990228013029196</v>
      </c>
      <c r="K37" s="523">
        <f t="shared" si="1"/>
        <v>0.06335128286347924</v>
      </c>
      <c r="L37" s="523">
        <f t="shared" si="2"/>
        <v>1.9626464070908725</v>
      </c>
      <c r="M37" s="524">
        <f t="shared" si="3"/>
        <v>0</v>
      </c>
    </row>
    <row r="38" spans="1:13" ht="24.75" customHeight="1">
      <c r="A38" s="207"/>
      <c r="B38" s="205" t="s">
        <v>272</v>
      </c>
      <c r="C38" s="505">
        <v>6.32</v>
      </c>
      <c r="D38" s="504">
        <v>336.2</v>
      </c>
      <c r="E38" s="504">
        <v>337.6</v>
      </c>
      <c r="F38" s="504">
        <v>340.4</v>
      </c>
      <c r="G38" s="504">
        <v>341.7</v>
      </c>
      <c r="H38" s="504">
        <v>341.7</v>
      </c>
      <c r="I38" s="504">
        <v>347.5</v>
      </c>
      <c r="J38" s="523">
        <f t="shared" si="0"/>
        <v>1.2492563950029734</v>
      </c>
      <c r="K38" s="523">
        <f t="shared" si="1"/>
        <v>0.8293838862559113</v>
      </c>
      <c r="L38" s="523">
        <f t="shared" si="2"/>
        <v>2.0857814336075364</v>
      </c>
      <c r="M38" s="524">
        <f t="shared" si="3"/>
        <v>1.6973953760608822</v>
      </c>
    </row>
    <row r="39" spans="1:13" s="200" customFormat="1" ht="24.75" customHeight="1">
      <c r="A39" s="207">
        <v>2.3</v>
      </c>
      <c r="B39" s="204" t="s">
        <v>273</v>
      </c>
      <c r="C39" s="507">
        <v>8.29</v>
      </c>
      <c r="D39" s="506">
        <v>285.1</v>
      </c>
      <c r="E39" s="506">
        <v>317.5</v>
      </c>
      <c r="F39" s="506">
        <v>325</v>
      </c>
      <c r="G39" s="506">
        <v>348.5</v>
      </c>
      <c r="H39" s="506">
        <v>354.4</v>
      </c>
      <c r="I39" s="506">
        <v>355.2</v>
      </c>
      <c r="J39" s="521">
        <f t="shared" si="0"/>
        <v>13.995089442300952</v>
      </c>
      <c r="K39" s="521">
        <f t="shared" si="1"/>
        <v>2.3622047244094517</v>
      </c>
      <c r="L39" s="521">
        <f t="shared" si="2"/>
        <v>9.292307692307688</v>
      </c>
      <c r="M39" s="528">
        <f t="shared" si="3"/>
        <v>0.22573363431150995</v>
      </c>
    </row>
    <row r="40" spans="1:13" ht="24.75" customHeight="1">
      <c r="A40" s="207"/>
      <c r="B40" s="204" t="s">
        <v>274</v>
      </c>
      <c r="C40" s="507">
        <v>2.76</v>
      </c>
      <c r="D40" s="506">
        <v>265</v>
      </c>
      <c r="E40" s="506">
        <v>296.5</v>
      </c>
      <c r="F40" s="506">
        <v>302.8</v>
      </c>
      <c r="G40" s="506">
        <v>322.5</v>
      </c>
      <c r="H40" s="506">
        <v>331.5</v>
      </c>
      <c r="I40" s="506">
        <v>331.5</v>
      </c>
      <c r="J40" s="521">
        <f t="shared" si="0"/>
        <v>14.264150943396231</v>
      </c>
      <c r="K40" s="521">
        <f t="shared" si="1"/>
        <v>2.1247892074198944</v>
      </c>
      <c r="L40" s="521">
        <f t="shared" si="2"/>
        <v>9.478203434610293</v>
      </c>
      <c r="M40" s="522">
        <f t="shared" si="3"/>
        <v>0</v>
      </c>
    </row>
    <row r="41" spans="1:13" ht="24.75" customHeight="1">
      <c r="A41" s="207"/>
      <c r="B41" s="205" t="s">
        <v>270</v>
      </c>
      <c r="C41" s="505">
        <v>1.38</v>
      </c>
      <c r="D41" s="504">
        <v>257</v>
      </c>
      <c r="E41" s="504">
        <v>286.2</v>
      </c>
      <c r="F41" s="504">
        <v>293.7</v>
      </c>
      <c r="G41" s="504">
        <v>307.7</v>
      </c>
      <c r="H41" s="504">
        <v>318.5</v>
      </c>
      <c r="I41" s="504">
        <v>318.5</v>
      </c>
      <c r="J41" s="523">
        <f t="shared" si="0"/>
        <v>14.280155642023345</v>
      </c>
      <c r="K41" s="523">
        <f t="shared" si="1"/>
        <v>2.620545073375254</v>
      </c>
      <c r="L41" s="523">
        <f t="shared" si="2"/>
        <v>8.443990466462381</v>
      </c>
      <c r="M41" s="524">
        <f t="shared" si="3"/>
        <v>0</v>
      </c>
    </row>
    <row r="42" spans="1:13" ht="24.75" customHeight="1">
      <c r="A42" s="208"/>
      <c r="B42" s="205" t="s">
        <v>272</v>
      </c>
      <c r="C42" s="505">
        <v>1.38</v>
      </c>
      <c r="D42" s="504">
        <v>273</v>
      </c>
      <c r="E42" s="504">
        <v>306.9</v>
      </c>
      <c r="F42" s="504">
        <v>311.9</v>
      </c>
      <c r="G42" s="504">
        <v>337.3</v>
      </c>
      <c r="H42" s="504">
        <v>344.5</v>
      </c>
      <c r="I42" s="504">
        <v>344.5</v>
      </c>
      <c r="J42" s="523">
        <f t="shared" si="0"/>
        <v>14.249084249084248</v>
      </c>
      <c r="K42" s="523">
        <f t="shared" si="1"/>
        <v>1.629195177582261</v>
      </c>
      <c r="L42" s="523">
        <f t="shared" si="2"/>
        <v>10.452067970503379</v>
      </c>
      <c r="M42" s="524">
        <f t="shared" si="3"/>
        <v>0</v>
      </c>
    </row>
    <row r="43" spans="1:13" ht="24.75" customHeight="1">
      <c r="A43" s="207"/>
      <c r="B43" s="204" t="s">
        <v>275</v>
      </c>
      <c r="C43" s="507">
        <v>2.76</v>
      </c>
      <c r="D43" s="506">
        <v>250.9</v>
      </c>
      <c r="E43" s="506">
        <v>280.2</v>
      </c>
      <c r="F43" s="506">
        <v>285.9</v>
      </c>
      <c r="G43" s="506">
        <v>305.9</v>
      </c>
      <c r="H43" s="506">
        <v>314.6</v>
      </c>
      <c r="I43" s="506">
        <v>317.1</v>
      </c>
      <c r="J43" s="521">
        <f t="shared" si="0"/>
        <v>13.949780789159007</v>
      </c>
      <c r="K43" s="521">
        <f t="shared" si="1"/>
        <v>2.0342612419700146</v>
      </c>
      <c r="L43" s="521">
        <f t="shared" si="2"/>
        <v>10.912906610703061</v>
      </c>
      <c r="M43" s="522">
        <f t="shared" si="3"/>
        <v>0.7946598855689757</v>
      </c>
    </row>
    <row r="44" spans="1:13" ht="24.75" customHeight="1">
      <c r="A44" s="207"/>
      <c r="B44" s="205" t="s">
        <v>270</v>
      </c>
      <c r="C44" s="505">
        <v>1.38</v>
      </c>
      <c r="D44" s="504">
        <v>242.6</v>
      </c>
      <c r="E44" s="504">
        <v>272.4</v>
      </c>
      <c r="F44" s="504">
        <v>279.1</v>
      </c>
      <c r="G44" s="504">
        <v>296.4</v>
      </c>
      <c r="H44" s="504">
        <v>307.1</v>
      </c>
      <c r="I44" s="504">
        <v>312.1</v>
      </c>
      <c r="J44" s="523">
        <f t="shared" si="0"/>
        <v>15.045342126957962</v>
      </c>
      <c r="K44" s="523">
        <f t="shared" si="1"/>
        <v>2.4596182085169005</v>
      </c>
      <c r="L44" s="523">
        <f t="shared" si="2"/>
        <v>11.823719097097808</v>
      </c>
      <c r="M44" s="524">
        <f t="shared" si="3"/>
        <v>1.6281341582546531</v>
      </c>
    </row>
    <row r="45" spans="1:13" ht="24.75" customHeight="1">
      <c r="A45" s="207"/>
      <c r="B45" s="205" t="s">
        <v>272</v>
      </c>
      <c r="C45" s="505">
        <v>1.38</v>
      </c>
      <c r="D45" s="504">
        <v>259.2</v>
      </c>
      <c r="E45" s="504">
        <v>288</v>
      </c>
      <c r="F45" s="504">
        <v>292.6</v>
      </c>
      <c r="G45" s="504">
        <v>315.4</v>
      </c>
      <c r="H45" s="504">
        <v>322.1</v>
      </c>
      <c r="I45" s="504">
        <v>322.1</v>
      </c>
      <c r="J45" s="523">
        <f t="shared" si="0"/>
        <v>12.885802469135825</v>
      </c>
      <c r="K45" s="523">
        <f t="shared" si="1"/>
        <v>1.5972222222222285</v>
      </c>
      <c r="L45" s="523">
        <f t="shared" si="2"/>
        <v>10.082023239917987</v>
      </c>
      <c r="M45" s="524">
        <f t="shared" si="3"/>
        <v>0</v>
      </c>
    </row>
    <row r="46" spans="1:13" ht="24.75" customHeight="1">
      <c r="A46" s="207"/>
      <c r="B46" s="204" t="s">
        <v>276</v>
      </c>
      <c r="C46" s="507">
        <v>2.77</v>
      </c>
      <c r="D46" s="506">
        <v>339.1</v>
      </c>
      <c r="E46" s="506">
        <v>375.8</v>
      </c>
      <c r="F46" s="506">
        <v>386</v>
      </c>
      <c r="G46" s="506">
        <v>417</v>
      </c>
      <c r="H46" s="506">
        <v>417</v>
      </c>
      <c r="I46" s="506">
        <v>417</v>
      </c>
      <c r="J46" s="521">
        <f t="shared" si="0"/>
        <v>13.830728398702433</v>
      </c>
      <c r="K46" s="521">
        <f t="shared" si="1"/>
        <v>2.7142096860032012</v>
      </c>
      <c r="L46" s="521">
        <f t="shared" si="2"/>
        <v>8.031088082901562</v>
      </c>
      <c r="M46" s="522">
        <f t="shared" si="3"/>
        <v>0</v>
      </c>
    </row>
    <row r="47" spans="1:13" ht="24.75" customHeight="1">
      <c r="A47" s="207"/>
      <c r="B47" s="205" t="s">
        <v>266</v>
      </c>
      <c r="C47" s="505">
        <v>1.38</v>
      </c>
      <c r="D47" s="504">
        <v>343.7</v>
      </c>
      <c r="E47" s="504">
        <v>384</v>
      </c>
      <c r="F47" s="504">
        <v>396.4</v>
      </c>
      <c r="G47" s="504">
        <v>422.6</v>
      </c>
      <c r="H47" s="504">
        <v>422.6</v>
      </c>
      <c r="I47" s="504">
        <v>422.6</v>
      </c>
      <c r="J47" s="523">
        <f t="shared" si="0"/>
        <v>15.333139365725913</v>
      </c>
      <c r="K47" s="523">
        <f t="shared" si="1"/>
        <v>3.229166666666657</v>
      </c>
      <c r="L47" s="523">
        <f t="shared" si="2"/>
        <v>6.60948536831485</v>
      </c>
      <c r="M47" s="524">
        <f t="shared" si="3"/>
        <v>0</v>
      </c>
    </row>
    <row r="48" spans="1:13" ht="16.5" customHeight="1" thickBot="1">
      <c r="A48" s="209"/>
      <c r="B48" s="210" t="s">
        <v>267</v>
      </c>
      <c r="C48" s="503">
        <v>1.39</v>
      </c>
      <c r="D48" s="502">
        <v>334.5</v>
      </c>
      <c r="E48" s="502">
        <v>367.6</v>
      </c>
      <c r="F48" s="502">
        <v>375.8</v>
      </c>
      <c r="G48" s="502">
        <v>411.4</v>
      </c>
      <c r="H48" s="502">
        <v>411.4</v>
      </c>
      <c r="I48" s="502">
        <v>411.4</v>
      </c>
      <c r="J48" s="529">
        <f t="shared" si="0"/>
        <v>12.34678624813155</v>
      </c>
      <c r="K48" s="529">
        <f t="shared" si="1"/>
        <v>2.2306855277475393</v>
      </c>
      <c r="L48" s="529">
        <f t="shared" si="2"/>
        <v>9.473124002128785</v>
      </c>
      <c r="M48" s="530">
        <f t="shared" si="3"/>
        <v>0</v>
      </c>
    </row>
    <row r="49" spans="1:13" ht="24.75" customHeight="1" thickTop="1">
      <c r="A49" s="501"/>
      <c r="B49" s="500"/>
      <c r="C49" s="411"/>
      <c r="D49" s="410"/>
      <c r="E49" s="410"/>
      <c r="F49" s="410"/>
      <c r="G49" s="410"/>
      <c r="H49" s="410"/>
      <c r="I49" s="499"/>
      <c r="J49" s="499"/>
      <c r="K49" s="499"/>
      <c r="L49" s="499"/>
      <c r="M49" s="410"/>
    </row>
    <row r="50" spans="4:13" ht="24.75" customHeight="1">
      <c r="D50" s="211"/>
      <c r="E50" s="211"/>
      <c r="F50" s="211"/>
      <c r="G50" s="211"/>
      <c r="H50" s="211"/>
      <c r="I50" s="211"/>
      <c r="J50" s="211"/>
      <c r="K50" s="211"/>
      <c r="L50" s="211"/>
      <c r="M50" s="211"/>
    </row>
    <row r="51" spans="4:13" ht="24.75" customHeight="1"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4:13" ht="24.75" customHeight="1">
      <c r="D52" s="211"/>
      <c r="E52" s="211"/>
      <c r="F52" s="211"/>
      <c r="G52" s="211"/>
      <c r="H52" s="211"/>
      <c r="I52" s="211"/>
      <c r="J52" s="211"/>
      <c r="K52" s="211"/>
      <c r="L52" s="211"/>
      <c r="M52" s="211"/>
    </row>
    <row r="53" spans="4:13" ht="24.75" customHeight="1">
      <c r="D53" s="211"/>
      <c r="E53" s="211"/>
      <c r="F53" s="211"/>
      <c r="G53" s="211"/>
      <c r="H53" s="211"/>
      <c r="I53" s="211"/>
      <c r="J53" s="211"/>
      <c r="K53" s="211"/>
      <c r="L53" s="211"/>
      <c r="M53" s="211"/>
    </row>
    <row r="54" spans="4:13" ht="24.75" customHeight="1">
      <c r="D54" s="211"/>
      <c r="E54" s="211"/>
      <c r="F54" s="211"/>
      <c r="G54" s="211"/>
      <c r="H54" s="211"/>
      <c r="I54" s="211"/>
      <c r="J54" s="211"/>
      <c r="K54" s="211"/>
      <c r="L54" s="211"/>
      <c r="M54" s="211"/>
    </row>
    <row r="55" spans="4:13" ht="24.75" customHeight="1"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4:13" ht="24.75" customHeight="1">
      <c r="D56" s="211"/>
      <c r="E56" s="211"/>
      <c r="F56" s="211"/>
      <c r="G56" s="211"/>
      <c r="H56" s="211"/>
      <c r="I56" s="211"/>
      <c r="J56" s="211"/>
      <c r="K56" s="211"/>
      <c r="L56" s="211"/>
      <c r="M56" s="211"/>
    </row>
    <row r="57" spans="4:13" ht="24.75" customHeight="1">
      <c r="D57" s="211"/>
      <c r="E57" s="211"/>
      <c r="F57" s="211"/>
      <c r="G57" s="211"/>
      <c r="H57" s="211"/>
      <c r="I57" s="211"/>
      <c r="J57" s="211"/>
      <c r="K57" s="211"/>
      <c r="L57" s="211"/>
      <c r="M57" s="211"/>
    </row>
    <row r="58" spans="4:13" ht="24.75" customHeight="1">
      <c r="D58" s="211"/>
      <c r="E58" s="211"/>
      <c r="F58" s="211"/>
      <c r="G58" s="211"/>
      <c r="H58" s="211"/>
      <c r="I58" s="211"/>
      <c r="J58" s="211"/>
      <c r="K58" s="211"/>
      <c r="L58" s="211"/>
      <c r="M58" s="211"/>
    </row>
    <row r="59" spans="4:13" ht="24.75" customHeight="1">
      <c r="D59" s="211"/>
      <c r="E59" s="211"/>
      <c r="F59" s="211"/>
      <c r="G59" s="211"/>
      <c r="H59" s="211"/>
      <c r="I59" s="211"/>
      <c r="J59" s="211"/>
      <c r="K59" s="211"/>
      <c r="L59" s="211"/>
      <c r="M59" s="211"/>
    </row>
    <row r="60" spans="4:13" ht="24.75" customHeight="1">
      <c r="D60" s="211"/>
      <c r="E60" s="211"/>
      <c r="F60" s="211"/>
      <c r="G60" s="211"/>
      <c r="H60" s="211"/>
      <c r="I60" s="211"/>
      <c r="J60" s="211"/>
      <c r="K60" s="211"/>
      <c r="L60" s="211"/>
      <c r="M60" s="211"/>
    </row>
    <row r="61" spans="4:13" ht="24.75" customHeight="1">
      <c r="D61" s="211"/>
      <c r="E61" s="211"/>
      <c r="F61" s="211"/>
      <c r="G61" s="211"/>
      <c r="H61" s="211"/>
      <c r="I61" s="211"/>
      <c r="J61" s="211"/>
      <c r="K61" s="211"/>
      <c r="L61" s="211"/>
      <c r="M61" s="211"/>
    </row>
    <row r="62" spans="4:13" ht="24.75" customHeight="1">
      <c r="D62" s="211"/>
      <c r="E62" s="211"/>
      <c r="F62" s="211"/>
      <c r="G62" s="211"/>
      <c r="H62" s="211"/>
      <c r="I62" s="211"/>
      <c r="J62" s="211"/>
      <c r="K62" s="211"/>
      <c r="L62" s="211"/>
      <c r="M62" s="211"/>
    </row>
    <row r="63" spans="1:13" ht="24.75" customHeight="1">
      <c r="A63" s="199"/>
      <c r="D63" s="211"/>
      <c r="E63" s="211"/>
      <c r="F63" s="211"/>
      <c r="G63" s="211"/>
      <c r="H63" s="211"/>
      <c r="I63" s="211"/>
      <c r="J63" s="211"/>
      <c r="K63" s="211"/>
      <c r="L63" s="211"/>
      <c r="M63" s="211"/>
    </row>
    <row r="64" spans="1:13" ht="24.75" customHeight="1">
      <c r="A64" s="199"/>
      <c r="D64" s="211"/>
      <c r="E64" s="211"/>
      <c r="F64" s="211"/>
      <c r="G64" s="211"/>
      <c r="H64" s="211"/>
      <c r="I64" s="211"/>
      <c r="J64" s="211"/>
      <c r="K64" s="211"/>
      <c r="L64" s="211"/>
      <c r="M64" s="211"/>
    </row>
    <row r="65" spans="1:13" ht="24.75" customHeight="1">
      <c r="A65" s="199"/>
      <c r="D65" s="211"/>
      <c r="E65" s="211"/>
      <c r="F65" s="211"/>
      <c r="G65" s="211"/>
      <c r="H65" s="211"/>
      <c r="I65" s="211"/>
      <c r="J65" s="211"/>
      <c r="K65" s="211"/>
      <c r="L65" s="211"/>
      <c r="M65" s="211"/>
    </row>
    <row r="66" spans="1:13" ht="24.75" customHeight="1">
      <c r="A66" s="199"/>
      <c r="D66" s="211"/>
      <c r="E66" s="211"/>
      <c r="F66" s="211"/>
      <c r="G66" s="211"/>
      <c r="H66" s="211"/>
      <c r="I66" s="211"/>
      <c r="J66" s="211"/>
      <c r="K66" s="211"/>
      <c r="L66" s="211"/>
      <c r="M66" s="211"/>
    </row>
    <row r="67" spans="1:13" ht="24.75" customHeight="1">
      <c r="A67" s="199"/>
      <c r="D67" s="211"/>
      <c r="E67" s="211"/>
      <c r="F67" s="211"/>
      <c r="G67" s="211"/>
      <c r="H67" s="211"/>
      <c r="I67" s="211"/>
      <c r="J67" s="211"/>
      <c r="K67" s="211"/>
      <c r="L67" s="211"/>
      <c r="M67" s="211"/>
    </row>
    <row r="68" spans="1:13" ht="24.75" customHeight="1">
      <c r="A68" s="199"/>
      <c r="D68" s="211"/>
      <c r="E68" s="211"/>
      <c r="F68" s="211"/>
      <c r="G68" s="211"/>
      <c r="H68" s="211"/>
      <c r="I68" s="211"/>
      <c r="J68" s="211"/>
      <c r="K68" s="211"/>
      <c r="L68" s="211"/>
      <c r="M68" s="211"/>
    </row>
    <row r="69" spans="1:13" ht="24.75" customHeight="1">
      <c r="A69" s="199"/>
      <c r="D69" s="211"/>
      <c r="E69" s="211"/>
      <c r="F69" s="211"/>
      <c r="G69" s="211"/>
      <c r="H69" s="211"/>
      <c r="I69" s="211"/>
      <c r="J69" s="211"/>
      <c r="K69" s="211"/>
      <c r="L69" s="211"/>
      <c r="M69" s="211"/>
    </row>
    <row r="70" spans="1:13" ht="24.75" customHeight="1">
      <c r="A70" s="199"/>
      <c r="D70" s="211"/>
      <c r="E70" s="211"/>
      <c r="F70" s="211"/>
      <c r="G70" s="211"/>
      <c r="H70" s="211"/>
      <c r="I70" s="211"/>
      <c r="J70" s="211"/>
      <c r="K70" s="211"/>
      <c r="L70" s="211"/>
      <c r="M70" s="211"/>
    </row>
    <row r="71" spans="1:13" ht="24.75" customHeight="1">
      <c r="A71" s="199"/>
      <c r="D71" s="211"/>
      <c r="E71" s="211"/>
      <c r="F71" s="211"/>
      <c r="G71" s="211"/>
      <c r="H71" s="211"/>
      <c r="I71" s="211"/>
      <c r="J71" s="211"/>
      <c r="K71" s="211"/>
      <c r="L71" s="211"/>
      <c r="M71" s="211"/>
    </row>
    <row r="72" spans="1:13" ht="24.75" customHeight="1">
      <c r="A72" s="199"/>
      <c r="D72" s="211"/>
      <c r="E72" s="211"/>
      <c r="F72" s="211"/>
      <c r="G72" s="211"/>
      <c r="H72" s="211"/>
      <c r="I72" s="211"/>
      <c r="J72" s="211"/>
      <c r="K72" s="211"/>
      <c r="L72" s="211"/>
      <c r="M72" s="211"/>
    </row>
    <row r="73" spans="1:13" ht="24.75" customHeight="1">
      <c r="A73" s="199"/>
      <c r="D73" s="211"/>
      <c r="E73" s="211"/>
      <c r="F73" s="211"/>
      <c r="G73" s="211"/>
      <c r="H73" s="211"/>
      <c r="I73" s="211"/>
      <c r="J73" s="211"/>
      <c r="K73" s="211"/>
      <c r="L73" s="211"/>
      <c r="M73" s="211"/>
    </row>
    <row r="74" spans="1:13" ht="24.75" customHeight="1">
      <c r="A74" s="199"/>
      <c r="D74" s="211"/>
      <c r="E74" s="211"/>
      <c r="F74" s="211"/>
      <c r="G74" s="211"/>
      <c r="H74" s="211"/>
      <c r="I74" s="211"/>
      <c r="J74" s="211"/>
      <c r="K74" s="211"/>
      <c r="L74" s="211"/>
      <c r="M74" s="211"/>
    </row>
    <row r="75" spans="1:13" ht="24.75" customHeight="1">
      <c r="A75" s="199"/>
      <c r="D75" s="211"/>
      <c r="E75" s="211"/>
      <c r="F75" s="211"/>
      <c r="G75" s="211"/>
      <c r="H75" s="211"/>
      <c r="I75" s="211"/>
      <c r="J75" s="211"/>
      <c r="K75" s="211"/>
      <c r="L75" s="211"/>
      <c r="M75" s="211"/>
    </row>
    <row r="76" spans="1:13" ht="24.75" customHeight="1">
      <c r="A76" s="199"/>
      <c r="D76" s="211"/>
      <c r="E76" s="211"/>
      <c r="F76" s="211"/>
      <c r="G76" s="211"/>
      <c r="H76" s="211"/>
      <c r="I76" s="211"/>
      <c r="J76" s="211"/>
      <c r="K76" s="211"/>
      <c r="L76" s="211"/>
      <c r="M76" s="211"/>
    </row>
    <row r="77" spans="1:13" ht="24.75" customHeight="1">
      <c r="A77" s="199"/>
      <c r="D77" s="211"/>
      <c r="E77" s="211"/>
      <c r="F77" s="211"/>
      <c r="G77" s="211"/>
      <c r="H77" s="211"/>
      <c r="I77" s="211"/>
      <c r="J77" s="211"/>
      <c r="K77" s="211"/>
      <c r="L77" s="211"/>
      <c r="M77" s="211"/>
    </row>
    <row r="78" spans="1:13" ht="24.75" customHeight="1">
      <c r="A78" s="199"/>
      <c r="D78" s="211"/>
      <c r="E78" s="211"/>
      <c r="F78" s="211"/>
      <c r="G78" s="211"/>
      <c r="H78" s="211"/>
      <c r="I78" s="211"/>
      <c r="J78" s="211"/>
      <c r="K78" s="211"/>
      <c r="L78" s="211"/>
      <c r="M78" s="211"/>
    </row>
    <row r="79" spans="1:13" ht="24.75" customHeight="1">
      <c r="A79" s="199"/>
      <c r="D79" s="211"/>
      <c r="E79" s="211"/>
      <c r="F79" s="211"/>
      <c r="G79" s="211"/>
      <c r="H79" s="211"/>
      <c r="I79" s="211"/>
      <c r="J79" s="211"/>
      <c r="K79" s="211"/>
      <c r="L79" s="211"/>
      <c r="M79" s="211"/>
    </row>
    <row r="80" spans="1:13" ht="24.75" customHeight="1">
      <c r="A80" s="199"/>
      <c r="D80" s="211"/>
      <c r="E80" s="211"/>
      <c r="F80" s="211"/>
      <c r="G80" s="211"/>
      <c r="H80" s="211"/>
      <c r="I80" s="211"/>
      <c r="J80" s="211"/>
      <c r="K80" s="211"/>
      <c r="L80" s="211"/>
      <c r="M80" s="211"/>
    </row>
    <row r="81" spans="1:13" ht="24.75" customHeight="1">
      <c r="A81" s="199"/>
      <c r="D81" s="211"/>
      <c r="E81" s="211"/>
      <c r="F81" s="211"/>
      <c r="G81" s="211"/>
      <c r="H81" s="211"/>
      <c r="I81" s="211"/>
      <c r="J81" s="211"/>
      <c r="K81" s="211"/>
      <c r="L81" s="211"/>
      <c r="M81" s="211"/>
    </row>
    <row r="82" spans="1:13" ht="24.75" customHeight="1">
      <c r="A82" s="199"/>
      <c r="D82" s="211"/>
      <c r="E82" s="211"/>
      <c r="F82" s="211"/>
      <c r="G82" s="211"/>
      <c r="H82" s="211"/>
      <c r="I82" s="211"/>
      <c r="J82" s="211"/>
      <c r="K82" s="211"/>
      <c r="L82" s="211"/>
      <c r="M82" s="211"/>
    </row>
    <row r="83" spans="1:13" ht="24.75" customHeight="1">
      <c r="A83" s="199"/>
      <c r="D83" s="211"/>
      <c r="E83" s="211"/>
      <c r="F83" s="211"/>
      <c r="G83" s="211"/>
      <c r="H83" s="211"/>
      <c r="I83" s="211"/>
      <c r="J83" s="211"/>
      <c r="K83" s="211"/>
      <c r="L83" s="211"/>
      <c r="M83" s="211"/>
    </row>
    <row r="84" spans="1:13" ht="24.75" customHeight="1">
      <c r="A84" s="199"/>
      <c r="D84" s="211"/>
      <c r="E84" s="211"/>
      <c r="F84" s="211"/>
      <c r="G84" s="211"/>
      <c r="H84" s="211"/>
      <c r="I84" s="211"/>
      <c r="J84" s="211"/>
      <c r="K84" s="211"/>
      <c r="L84" s="211"/>
      <c r="M84" s="211"/>
    </row>
    <row r="85" spans="1:13" ht="24.75" customHeight="1">
      <c r="A85" s="199"/>
      <c r="D85" s="211"/>
      <c r="E85" s="211"/>
      <c r="F85" s="211"/>
      <c r="G85" s="211"/>
      <c r="H85" s="211"/>
      <c r="I85" s="211"/>
      <c r="J85" s="211"/>
      <c r="K85" s="211"/>
      <c r="L85" s="211"/>
      <c r="M85" s="211"/>
    </row>
    <row r="86" spans="1:13" ht="24.75" customHeight="1">
      <c r="A86" s="199"/>
      <c r="D86" s="211"/>
      <c r="E86" s="211"/>
      <c r="F86" s="211"/>
      <c r="G86" s="211"/>
      <c r="H86" s="211"/>
      <c r="I86" s="211"/>
      <c r="J86" s="211"/>
      <c r="K86" s="211"/>
      <c r="L86" s="211"/>
      <c r="M86" s="211"/>
    </row>
    <row r="87" spans="1:13" ht="24.75" customHeight="1">
      <c r="A87" s="199"/>
      <c r="D87" s="211"/>
      <c r="E87" s="211"/>
      <c r="F87" s="211"/>
      <c r="G87" s="211"/>
      <c r="H87" s="211"/>
      <c r="I87" s="211"/>
      <c r="J87" s="211"/>
      <c r="K87" s="211"/>
      <c r="L87" s="211"/>
      <c r="M87" s="211"/>
    </row>
    <row r="88" spans="1:13" ht="24.75" customHeight="1">
      <c r="A88" s="199"/>
      <c r="D88" s="211"/>
      <c r="E88" s="211"/>
      <c r="F88" s="211"/>
      <c r="G88" s="211"/>
      <c r="H88" s="211"/>
      <c r="I88" s="211"/>
      <c r="J88" s="211"/>
      <c r="K88" s="211"/>
      <c r="L88" s="211"/>
      <c r="M88" s="211"/>
    </row>
    <row r="89" spans="1:13" ht="24.75" customHeight="1">
      <c r="A89" s="199"/>
      <c r="D89" s="211"/>
      <c r="E89" s="211"/>
      <c r="F89" s="211"/>
      <c r="G89" s="211"/>
      <c r="H89" s="211"/>
      <c r="I89" s="211"/>
      <c r="J89" s="211"/>
      <c r="K89" s="211"/>
      <c r="L89" s="211"/>
      <c r="M89" s="211"/>
    </row>
    <row r="90" spans="1:13" ht="24.75" customHeight="1">
      <c r="A90" s="199"/>
      <c r="D90" s="211"/>
      <c r="E90" s="211"/>
      <c r="F90" s="211"/>
      <c r="G90" s="211"/>
      <c r="H90" s="211"/>
      <c r="I90" s="211"/>
      <c r="J90" s="211"/>
      <c r="K90" s="211"/>
      <c r="L90" s="211"/>
      <c r="M90" s="211"/>
    </row>
    <row r="91" spans="1:13" ht="24.75" customHeight="1">
      <c r="A91" s="199"/>
      <c r="D91" s="211"/>
      <c r="E91" s="211"/>
      <c r="F91" s="211"/>
      <c r="G91" s="211"/>
      <c r="H91" s="211"/>
      <c r="I91" s="211"/>
      <c r="J91" s="211"/>
      <c r="K91" s="211"/>
      <c r="L91" s="211"/>
      <c r="M91" s="211"/>
    </row>
    <row r="92" spans="1:13" ht="24.75" customHeight="1">
      <c r="A92" s="199"/>
      <c r="D92" s="211"/>
      <c r="E92" s="211"/>
      <c r="F92" s="211"/>
      <c r="G92" s="211"/>
      <c r="H92" s="211"/>
      <c r="I92" s="211"/>
      <c r="J92" s="211"/>
      <c r="K92" s="211"/>
      <c r="L92" s="211"/>
      <c r="M92" s="211"/>
    </row>
    <row r="93" spans="1:13" ht="24.75" customHeight="1">
      <c r="A93" s="199"/>
      <c r="D93" s="211"/>
      <c r="E93" s="211"/>
      <c r="F93" s="211"/>
      <c r="G93" s="211"/>
      <c r="H93" s="211"/>
      <c r="I93" s="211"/>
      <c r="J93" s="211"/>
      <c r="K93" s="211"/>
      <c r="L93" s="211"/>
      <c r="M93" s="211"/>
    </row>
    <row r="94" spans="1:13" ht="24.75" customHeight="1">
      <c r="A94" s="199"/>
      <c r="D94" s="211"/>
      <c r="E94" s="211"/>
      <c r="F94" s="211"/>
      <c r="G94" s="211"/>
      <c r="H94" s="211"/>
      <c r="I94" s="211"/>
      <c r="J94" s="211"/>
      <c r="K94" s="211"/>
      <c r="L94" s="211"/>
      <c r="M94" s="211"/>
    </row>
    <row r="95" spans="1:13" ht="24.75" customHeight="1">
      <c r="A95" s="199"/>
      <c r="D95" s="211"/>
      <c r="E95" s="211"/>
      <c r="F95" s="211"/>
      <c r="G95" s="211"/>
      <c r="H95" s="211"/>
      <c r="I95" s="211"/>
      <c r="J95" s="211"/>
      <c r="K95" s="211"/>
      <c r="L95" s="211"/>
      <c r="M95" s="211"/>
    </row>
    <row r="96" spans="1:13" ht="24.75" customHeight="1">
      <c r="A96" s="199"/>
      <c r="D96" s="211"/>
      <c r="E96" s="211"/>
      <c r="F96" s="211"/>
      <c r="G96" s="211"/>
      <c r="H96" s="211"/>
      <c r="I96" s="211"/>
      <c r="J96" s="211"/>
      <c r="K96" s="211"/>
      <c r="L96" s="211"/>
      <c r="M96" s="211"/>
    </row>
    <row r="97" spans="1:13" ht="24.75" customHeight="1">
      <c r="A97" s="199"/>
      <c r="D97" s="211"/>
      <c r="E97" s="211"/>
      <c r="F97" s="211"/>
      <c r="G97" s="211"/>
      <c r="H97" s="211"/>
      <c r="I97" s="211"/>
      <c r="J97" s="211"/>
      <c r="K97" s="211"/>
      <c r="L97" s="211"/>
      <c r="M97" s="211"/>
    </row>
    <row r="98" spans="1:13" ht="24.75" customHeight="1">
      <c r="A98" s="199"/>
      <c r="D98" s="211"/>
      <c r="E98" s="211"/>
      <c r="F98" s="211"/>
      <c r="G98" s="211"/>
      <c r="H98" s="211"/>
      <c r="I98" s="211"/>
      <c r="J98" s="211"/>
      <c r="K98" s="211"/>
      <c r="L98" s="211"/>
      <c r="M98" s="211"/>
    </row>
    <row r="99" spans="1:13" ht="24.75" customHeight="1">
      <c r="A99" s="199"/>
      <c r="D99" s="211"/>
      <c r="E99" s="211"/>
      <c r="F99" s="211"/>
      <c r="G99" s="211"/>
      <c r="H99" s="211"/>
      <c r="I99" s="211"/>
      <c r="J99" s="211"/>
      <c r="K99" s="211"/>
      <c r="L99" s="211"/>
      <c r="M99" s="211"/>
    </row>
    <row r="100" spans="1:13" ht="24.75" customHeight="1">
      <c r="A100" s="199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</row>
    <row r="101" spans="1:13" ht="24.75" customHeight="1">
      <c r="A101" s="199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</row>
    <row r="102" spans="1:13" ht="24.75" customHeight="1">
      <c r="A102" s="199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</row>
    <row r="103" spans="1:13" ht="24.75" customHeight="1">
      <c r="A103" s="199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</row>
    <row r="104" spans="1:13" ht="24.75" customHeight="1">
      <c r="A104" s="199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</row>
    <row r="105" spans="1:13" ht="24.75" customHeight="1">
      <c r="A105" s="199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</row>
    <row r="106" spans="1:13" ht="24.75" customHeight="1">
      <c r="A106" s="199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</row>
    <row r="107" spans="1:13" ht="24.75" customHeight="1">
      <c r="A107" s="199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</row>
    <row r="108" spans="1:13" ht="24.75" customHeight="1">
      <c r="A108" s="199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</row>
    <row r="109" spans="1:13" ht="24.75" customHeight="1">
      <c r="A109" s="199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</row>
    <row r="110" spans="1:13" ht="24.75" customHeight="1">
      <c r="A110" s="199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</row>
    <row r="111" spans="1:13" ht="24.75" customHeight="1">
      <c r="A111" s="199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</row>
    <row r="112" spans="1:13" ht="24.75" customHeight="1">
      <c r="A112" s="199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</row>
    <row r="113" spans="1:13" ht="24.75" customHeight="1">
      <c r="A113" s="199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</row>
    <row r="114" spans="1:13" ht="24.75" customHeight="1">
      <c r="A114" s="199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</row>
    <row r="115" spans="1:13" ht="24.75" customHeight="1">
      <c r="A115" s="199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</row>
    <row r="116" spans="1:13" ht="24.75" customHeight="1">
      <c r="A116" s="199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</row>
    <row r="117" spans="1:13" ht="24.75" customHeight="1">
      <c r="A117" s="199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</row>
    <row r="118" spans="1:13" ht="24.75" customHeight="1">
      <c r="A118" s="199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</row>
    <row r="119" spans="1:13" ht="24.75" customHeight="1">
      <c r="A119" s="199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</row>
    <row r="120" spans="1:13" ht="24.75" customHeight="1">
      <c r="A120" s="199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</row>
    <row r="121" spans="1:13" ht="24.75" customHeight="1">
      <c r="A121" s="199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</row>
    <row r="122" spans="1:13" ht="24.75" customHeight="1">
      <c r="A122" s="199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</row>
    <row r="123" spans="1:13" ht="24.75" customHeight="1">
      <c r="A123" s="199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</row>
    <row r="124" spans="1:13" ht="24.75" customHeight="1">
      <c r="A124" s="199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</row>
    <row r="125" spans="1:13" ht="24.75" customHeight="1">
      <c r="A125" s="199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</row>
    <row r="126" spans="1:13" ht="24.75" customHeight="1">
      <c r="A126" s="199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</row>
    <row r="127" spans="1:13" ht="24.75" customHeight="1">
      <c r="A127" s="199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</row>
    <row r="128" spans="1:13" ht="24.75" customHeight="1">
      <c r="A128" s="199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</row>
  </sheetData>
  <sheetProtection/>
  <mergeCells count="13">
    <mergeCell ref="A1:M1"/>
    <mergeCell ref="A2:M2"/>
    <mergeCell ref="A3:M3"/>
    <mergeCell ref="K6:K7"/>
    <mergeCell ref="L6:L7"/>
    <mergeCell ref="M6:M7"/>
    <mergeCell ref="A4:M4"/>
    <mergeCell ref="A5:A8"/>
    <mergeCell ref="B5:B6"/>
    <mergeCell ref="E5:F5"/>
    <mergeCell ref="G5:I5"/>
    <mergeCell ref="J5:M5"/>
    <mergeCell ref="J6:J7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9.140625" style="778" customWidth="1"/>
    <col min="2" max="2" width="23.00390625" style="778" bestFit="1" customWidth="1"/>
    <col min="3" max="3" width="9.00390625" style="778" bestFit="1" customWidth="1"/>
    <col min="4" max="4" width="12.00390625" style="778" bestFit="1" customWidth="1"/>
    <col min="5" max="5" width="9.00390625" style="778" bestFit="1" customWidth="1"/>
    <col min="6" max="6" width="10.28125" style="778" customWidth="1"/>
    <col min="7" max="7" width="12.00390625" style="778" bestFit="1" customWidth="1"/>
    <col min="8" max="8" width="7.57421875" style="778" bestFit="1" customWidth="1"/>
    <col min="9" max="16384" width="9.140625" style="778" customWidth="1"/>
  </cols>
  <sheetData>
    <row r="1" spans="2:9" ht="12.75">
      <c r="B1" s="1690" t="s">
        <v>756</v>
      </c>
      <c r="C1" s="1690"/>
      <c r="D1" s="1690"/>
      <c r="E1" s="1690"/>
      <c r="F1" s="1690"/>
      <c r="G1" s="1690"/>
      <c r="H1" s="1690"/>
      <c r="I1" s="1690"/>
    </row>
    <row r="2" spans="2:9" ht="15.75">
      <c r="B2" s="1691" t="s">
        <v>757</v>
      </c>
      <c r="C2" s="1691"/>
      <c r="D2" s="1691"/>
      <c r="E2" s="1691"/>
      <c r="F2" s="1691"/>
      <c r="G2" s="1691"/>
      <c r="H2" s="1691"/>
      <c r="I2" s="1691"/>
    </row>
    <row r="3" spans="2:9" ht="15.75" customHeight="1">
      <c r="B3" s="1692" t="s">
        <v>601</v>
      </c>
      <c r="C3" s="1692"/>
      <c r="D3" s="1692"/>
      <c r="E3" s="1692"/>
      <c r="F3" s="1692"/>
      <c r="G3" s="1692"/>
      <c r="H3" s="1692"/>
      <c r="I3" s="1692"/>
    </row>
    <row r="4" spans="2:9" ht="17.25" customHeight="1" thickBot="1">
      <c r="B4" s="779" t="s">
        <v>35</v>
      </c>
      <c r="C4" s="779"/>
      <c r="D4" s="779"/>
      <c r="E4" s="779"/>
      <c r="F4" s="780"/>
      <c r="G4" s="780"/>
      <c r="H4" s="779"/>
      <c r="I4" s="781" t="s">
        <v>74</v>
      </c>
    </row>
    <row r="5" spans="2:9" ht="15" customHeight="1" thickTop="1">
      <c r="B5" s="1693"/>
      <c r="C5" s="1695" t="s">
        <v>54</v>
      </c>
      <c r="D5" s="1695"/>
      <c r="E5" s="1683" t="s">
        <v>758</v>
      </c>
      <c r="F5" s="1683"/>
      <c r="G5" s="782" t="s">
        <v>99</v>
      </c>
      <c r="H5" s="1684" t="s">
        <v>192</v>
      </c>
      <c r="I5" s="1685"/>
    </row>
    <row r="6" spans="2:9" ht="15" customHeight="1">
      <c r="B6" s="1694"/>
      <c r="C6" s="783" t="s">
        <v>59</v>
      </c>
      <c r="D6" s="784" t="s">
        <v>601</v>
      </c>
      <c r="E6" s="783" t="s">
        <v>59</v>
      </c>
      <c r="F6" s="783" t="s">
        <v>601</v>
      </c>
      <c r="G6" s="783" t="s">
        <v>601</v>
      </c>
      <c r="H6" s="785" t="s">
        <v>55</v>
      </c>
      <c r="I6" s="786" t="s">
        <v>99</v>
      </c>
    </row>
    <row r="7" spans="2:9" ht="15" customHeight="1">
      <c r="B7" s="787"/>
      <c r="C7" s="788"/>
      <c r="D7" s="788"/>
      <c r="E7" s="788"/>
      <c r="F7" s="788"/>
      <c r="G7" s="788"/>
      <c r="H7" s="788"/>
      <c r="I7" s="789"/>
    </row>
    <row r="8" spans="2:9" ht="15" customHeight="1">
      <c r="B8" s="790" t="s">
        <v>759</v>
      </c>
      <c r="C8" s="791">
        <v>91991.29999999999</v>
      </c>
      <c r="D8" s="791">
        <v>45142.9086854</v>
      </c>
      <c r="E8" s="791">
        <v>85319.1</v>
      </c>
      <c r="F8" s="791">
        <v>43391.028640000004</v>
      </c>
      <c r="G8" s="791">
        <v>31592.164886</v>
      </c>
      <c r="H8" s="792">
        <v>-3.880742505115947</v>
      </c>
      <c r="I8" s="793">
        <v>-27.19194295182767</v>
      </c>
    </row>
    <row r="9" spans="2:9" ht="15" customHeight="1">
      <c r="B9" s="794"/>
      <c r="C9" s="791"/>
      <c r="D9" s="792"/>
      <c r="E9" s="792"/>
      <c r="F9" s="792"/>
      <c r="G9" s="792"/>
      <c r="H9" s="792"/>
      <c r="I9" s="793"/>
    </row>
    <row r="10" spans="2:12" ht="15" customHeight="1">
      <c r="B10" s="794" t="s">
        <v>760</v>
      </c>
      <c r="C10" s="795">
        <v>59613.7</v>
      </c>
      <c r="D10" s="796">
        <v>29566.069627000004</v>
      </c>
      <c r="E10" s="796">
        <v>55864.6</v>
      </c>
      <c r="F10" s="796">
        <v>27163.936873000006</v>
      </c>
      <c r="G10" s="796">
        <v>17409.194822999998</v>
      </c>
      <c r="H10" s="796">
        <v>-8.124626588196719</v>
      </c>
      <c r="I10" s="797">
        <v>-35.91063436646357</v>
      </c>
      <c r="L10" s="798"/>
    </row>
    <row r="11" spans="2:12" ht="15" customHeight="1">
      <c r="B11" s="794" t="s">
        <v>761</v>
      </c>
      <c r="C11" s="795">
        <v>2840.7</v>
      </c>
      <c r="D11" s="796">
        <v>1341.267903</v>
      </c>
      <c r="E11" s="796">
        <v>2229.9</v>
      </c>
      <c r="F11" s="796">
        <v>1567.7087609999999</v>
      </c>
      <c r="G11" s="796">
        <v>598.164493</v>
      </c>
      <c r="H11" s="796">
        <v>16.882597242021674</v>
      </c>
      <c r="I11" s="797">
        <v>-61.84466733359028</v>
      </c>
      <c r="L11" s="798"/>
    </row>
    <row r="12" spans="2:12" ht="15" customHeight="1">
      <c r="B12" s="799" t="s">
        <v>762</v>
      </c>
      <c r="C12" s="800">
        <v>29536.9</v>
      </c>
      <c r="D12" s="801">
        <v>14235.549324</v>
      </c>
      <c r="E12" s="801">
        <v>27224.6</v>
      </c>
      <c r="F12" s="801">
        <v>14659.383006</v>
      </c>
      <c r="G12" s="801">
        <v>13584.805569999999</v>
      </c>
      <c r="H12" s="801">
        <v>2.9772906710768865</v>
      </c>
      <c r="I12" s="802">
        <v>-7.330304662619042</v>
      </c>
      <c r="L12" s="798"/>
    </row>
    <row r="13" spans="2:13" ht="15" customHeight="1">
      <c r="B13" s="787"/>
      <c r="C13" s="795"/>
      <c r="D13" s="792"/>
      <c r="E13" s="792"/>
      <c r="F13" s="792"/>
      <c r="G13" s="792"/>
      <c r="H13" s="792"/>
      <c r="I13" s="793"/>
      <c r="L13" s="798"/>
      <c r="M13" s="798"/>
    </row>
    <row r="14" spans="2:12" ht="15" customHeight="1">
      <c r="B14" s="790" t="s">
        <v>763</v>
      </c>
      <c r="C14" s="791">
        <v>714365.8888999999</v>
      </c>
      <c r="D14" s="791">
        <v>333907.4</v>
      </c>
      <c r="E14" s="791">
        <v>774684.2000000001</v>
      </c>
      <c r="F14" s="791">
        <v>374002.06415999995</v>
      </c>
      <c r="G14" s="791">
        <v>277792.244676</v>
      </c>
      <c r="H14" s="792">
        <v>12.00771955338513</v>
      </c>
      <c r="I14" s="793">
        <v>-25.72440868744536</v>
      </c>
      <c r="L14" s="798"/>
    </row>
    <row r="15" spans="2:12" ht="15" customHeight="1">
      <c r="B15" s="794"/>
      <c r="C15" s="791"/>
      <c r="D15" s="792"/>
      <c r="E15" s="792"/>
      <c r="F15" s="792"/>
      <c r="G15" s="792"/>
      <c r="H15" s="792"/>
      <c r="I15" s="793"/>
      <c r="L15" s="798"/>
    </row>
    <row r="16" spans="2:12" ht="15" customHeight="1">
      <c r="B16" s="794" t="s">
        <v>764</v>
      </c>
      <c r="C16" s="795">
        <v>477947</v>
      </c>
      <c r="D16" s="796">
        <v>220516.9</v>
      </c>
      <c r="E16" s="796">
        <v>491655.9</v>
      </c>
      <c r="F16" s="796">
        <v>236984.243318</v>
      </c>
      <c r="G16" s="796">
        <v>156792.432335</v>
      </c>
      <c r="H16" s="796">
        <v>7.467610563181324</v>
      </c>
      <c r="I16" s="797">
        <v>-33.838456878077636</v>
      </c>
      <c r="L16" s="798"/>
    </row>
    <row r="17" spans="2:12" ht="15" customHeight="1">
      <c r="B17" s="794" t="s">
        <v>765</v>
      </c>
      <c r="C17" s="795">
        <v>73318.6445</v>
      </c>
      <c r="D17" s="803">
        <v>36168.4</v>
      </c>
      <c r="E17" s="803">
        <v>100166.4</v>
      </c>
      <c r="F17" s="803">
        <v>53956.51166999999</v>
      </c>
      <c r="G17" s="803">
        <v>46196.813481</v>
      </c>
      <c r="H17" s="796">
        <v>49.181361824133745</v>
      </c>
      <c r="I17" s="804">
        <v>-14.381393364453572</v>
      </c>
      <c r="L17" s="798"/>
    </row>
    <row r="18" spans="2:12" ht="15" customHeight="1">
      <c r="B18" s="799" t="s">
        <v>766</v>
      </c>
      <c r="C18" s="800">
        <v>163100.2444</v>
      </c>
      <c r="D18" s="801">
        <v>77222.1</v>
      </c>
      <c r="E18" s="801">
        <v>182861.9</v>
      </c>
      <c r="F18" s="801">
        <v>83061.309172</v>
      </c>
      <c r="G18" s="801">
        <v>74803</v>
      </c>
      <c r="H18" s="801">
        <v>7.561577802209456</v>
      </c>
      <c r="I18" s="802">
        <v>-9.942425967424882</v>
      </c>
      <c r="L18" s="798"/>
    </row>
    <row r="19" spans="2:12" ht="15" customHeight="1">
      <c r="B19" s="787"/>
      <c r="C19" s="791"/>
      <c r="D19" s="791"/>
      <c r="E19" s="791"/>
      <c r="F19" s="791"/>
      <c r="G19" s="791"/>
      <c r="H19" s="792"/>
      <c r="I19" s="793"/>
      <c r="L19" s="798"/>
    </row>
    <row r="20" spans="2:12" ht="15" customHeight="1">
      <c r="B20" s="790" t="s">
        <v>767</v>
      </c>
      <c r="C20" s="791">
        <v>-622374.5888999999</v>
      </c>
      <c r="D20" s="791">
        <v>-288764.47659</v>
      </c>
      <c r="E20" s="791">
        <v>-689365.1000000001</v>
      </c>
      <c r="F20" s="791">
        <v>-330611.0355199999</v>
      </c>
      <c r="G20" s="791">
        <v>-246199.87979</v>
      </c>
      <c r="H20" s="792">
        <v>14.491588239718098</v>
      </c>
      <c r="I20" s="793">
        <v>-25.53186272116848</v>
      </c>
      <c r="L20" s="798"/>
    </row>
    <row r="21" spans="2:12" ht="15" customHeight="1">
      <c r="B21" s="794"/>
      <c r="C21" s="795"/>
      <c r="D21" s="795"/>
      <c r="E21" s="795"/>
      <c r="F21" s="795"/>
      <c r="G21" s="795"/>
      <c r="H21" s="792"/>
      <c r="I21" s="793"/>
      <c r="L21" s="798"/>
    </row>
    <row r="22" spans="2:12" ht="15" customHeight="1">
      <c r="B22" s="794" t="s">
        <v>768</v>
      </c>
      <c r="C22" s="795">
        <v>-418333.3</v>
      </c>
      <c r="D22" s="795">
        <v>-190950.84446300002</v>
      </c>
      <c r="E22" s="795">
        <v>-435791.30000000005</v>
      </c>
      <c r="F22" s="795">
        <v>-209820.306445</v>
      </c>
      <c r="G22" s="795">
        <v>-139383.237512</v>
      </c>
      <c r="H22" s="796">
        <v>9.881842646501752</v>
      </c>
      <c r="I22" s="797">
        <v>-33.570186854847435</v>
      </c>
      <c r="L22" s="798"/>
    </row>
    <row r="23" spans="2:12" ht="15" customHeight="1">
      <c r="B23" s="794" t="s">
        <v>769</v>
      </c>
      <c r="C23" s="795">
        <v>-70477.9445</v>
      </c>
      <c r="D23" s="795">
        <v>-34827.178302</v>
      </c>
      <c r="E23" s="795">
        <v>-97936.5</v>
      </c>
      <c r="F23" s="795">
        <v>-52388.80290899999</v>
      </c>
      <c r="G23" s="795">
        <v>-45598.648988</v>
      </c>
      <c r="H23" s="796">
        <v>50.425057277728115</v>
      </c>
      <c r="I23" s="804">
        <v>-12.9610785968799</v>
      </c>
      <c r="L23" s="798"/>
    </row>
    <row r="24" spans="2:12" ht="15" customHeight="1">
      <c r="B24" s="799" t="s">
        <v>770</v>
      </c>
      <c r="C24" s="800">
        <v>-133563.3444</v>
      </c>
      <c r="D24" s="801">
        <v>-62986.6</v>
      </c>
      <c r="E24" s="801">
        <v>-155637.3</v>
      </c>
      <c r="F24" s="801">
        <v>-68401.92616599999</v>
      </c>
      <c r="G24" s="801">
        <v>-61218.2</v>
      </c>
      <c r="H24" s="801">
        <v>8.597584511626266</v>
      </c>
      <c r="I24" s="802">
        <v>-10.502227888387665</v>
      </c>
      <c r="L24" s="798"/>
    </row>
    <row r="25" spans="2:12" ht="15" customHeight="1">
      <c r="B25" s="787"/>
      <c r="C25" s="795"/>
      <c r="D25" s="795"/>
      <c r="E25" s="795"/>
      <c r="F25" s="795"/>
      <c r="G25" s="795"/>
      <c r="H25" s="792"/>
      <c r="I25" s="793"/>
      <c r="L25" s="798"/>
    </row>
    <row r="26" spans="2:12" ht="15" customHeight="1">
      <c r="B26" s="790" t="s">
        <v>771</v>
      </c>
      <c r="C26" s="791">
        <v>806357.1889</v>
      </c>
      <c r="D26" s="791">
        <v>379050.321367</v>
      </c>
      <c r="E26" s="791">
        <v>860003.3</v>
      </c>
      <c r="F26" s="791">
        <v>417393.0928</v>
      </c>
      <c r="G26" s="791">
        <v>309384.209562</v>
      </c>
      <c r="H26" s="792">
        <v>10.115483161898226</v>
      </c>
      <c r="I26" s="793">
        <v>-25.877017397064122</v>
      </c>
      <c r="L26" s="798"/>
    </row>
    <row r="27" spans="2:12" ht="15" customHeight="1">
      <c r="B27" s="794"/>
      <c r="C27" s="795"/>
      <c r="D27" s="795"/>
      <c r="E27" s="795"/>
      <c r="F27" s="795"/>
      <c r="G27" s="795"/>
      <c r="H27" s="792"/>
      <c r="I27" s="793"/>
      <c r="L27" s="798"/>
    </row>
    <row r="28" spans="2:12" ht="15" customHeight="1">
      <c r="B28" s="794" t="s">
        <v>768</v>
      </c>
      <c r="C28" s="795">
        <v>537560.7</v>
      </c>
      <c r="D28" s="795">
        <v>250082.983717</v>
      </c>
      <c r="E28" s="795">
        <v>547520.5</v>
      </c>
      <c r="F28" s="795">
        <v>264148.180191</v>
      </c>
      <c r="G28" s="795">
        <v>174201.627158</v>
      </c>
      <c r="H28" s="796">
        <v>5.624211717625911</v>
      </c>
      <c r="I28" s="797">
        <v>-34.051551280028335</v>
      </c>
      <c r="L28" s="798"/>
    </row>
    <row r="29" spans="2:12" ht="15" customHeight="1">
      <c r="B29" s="794" t="s">
        <v>769</v>
      </c>
      <c r="C29" s="795">
        <v>76159.34449999999</v>
      </c>
      <c r="D29" s="795">
        <v>37509.714108</v>
      </c>
      <c r="E29" s="795">
        <v>102396.29999999999</v>
      </c>
      <c r="F29" s="795">
        <v>55524.220430999994</v>
      </c>
      <c r="G29" s="795">
        <v>46794.977973999994</v>
      </c>
      <c r="H29" s="796">
        <v>48.02624267178271</v>
      </c>
      <c r="I29" s="804">
        <v>-15.721503857668452</v>
      </c>
      <c r="L29" s="798"/>
    </row>
    <row r="30" spans="2:12" ht="15" customHeight="1" thickBot="1">
      <c r="B30" s="805" t="s">
        <v>770</v>
      </c>
      <c r="C30" s="806">
        <v>192637.1444</v>
      </c>
      <c r="D30" s="806">
        <v>91457.62354199999</v>
      </c>
      <c r="E30" s="806">
        <v>210086.5</v>
      </c>
      <c r="F30" s="806">
        <v>97720.692178</v>
      </c>
      <c r="G30" s="806">
        <v>88387.80443</v>
      </c>
      <c r="H30" s="806">
        <v>6.848055299757291</v>
      </c>
      <c r="I30" s="807">
        <v>-9.55057474521361</v>
      </c>
      <c r="L30" s="798"/>
    </row>
    <row r="31" spans="2:12" ht="13.5" thickTop="1">
      <c r="B31" s="779"/>
      <c r="C31" s="808"/>
      <c r="D31" s="808"/>
      <c r="E31" s="808"/>
      <c r="F31" s="808"/>
      <c r="G31" s="808"/>
      <c r="H31" s="779"/>
      <c r="I31" s="779"/>
      <c r="L31" s="798"/>
    </row>
    <row r="32" spans="2:9" ht="12.75">
      <c r="B32" s="779"/>
      <c r="C32" s="780"/>
      <c r="D32" s="780"/>
      <c r="E32" s="780"/>
      <c r="F32" s="780"/>
      <c r="G32" s="780"/>
      <c r="H32" s="779"/>
      <c r="I32" s="779"/>
    </row>
    <row r="33" spans="2:9" ht="12.75">
      <c r="B33" s="779"/>
      <c r="C33" s="808"/>
      <c r="D33" s="808"/>
      <c r="E33" s="808"/>
      <c r="F33" s="809"/>
      <c r="G33" s="809"/>
      <c r="H33" s="779"/>
      <c r="I33" s="779"/>
    </row>
    <row r="34" spans="2:9" ht="15" customHeight="1">
      <c r="B34" s="810" t="s">
        <v>772</v>
      </c>
      <c r="C34" s="811">
        <v>12.877336590308182</v>
      </c>
      <c r="D34" s="811">
        <v>13.519589169152885</v>
      </c>
      <c r="E34" s="811">
        <v>11.013403913491459</v>
      </c>
      <c r="F34" s="811">
        <v>11.601815283414346</v>
      </c>
      <c r="G34" s="811">
        <v>11.37258706514546</v>
      </c>
      <c r="H34" s="779"/>
      <c r="I34" s="779"/>
    </row>
    <row r="35" spans="2:19" ht="15" customHeight="1">
      <c r="B35" s="812" t="s">
        <v>214</v>
      </c>
      <c r="C35" s="811">
        <v>12.472868330588955</v>
      </c>
      <c r="D35" s="811">
        <v>13.40762074335346</v>
      </c>
      <c r="E35" s="811">
        <v>11.362540345798758</v>
      </c>
      <c r="F35" s="811">
        <v>11.462338800537793</v>
      </c>
      <c r="G35" s="811">
        <v>11.103338703110246</v>
      </c>
      <c r="H35" s="779"/>
      <c r="I35" s="779"/>
      <c r="J35" s="798"/>
      <c r="K35" s="798"/>
      <c r="L35" s="798"/>
      <c r="M35" s="798"/>
      <c r="N35" s="798"/>
      <c r="O35" s="798"/>
      <c r="P35" s="798"/>
      <c r="Q35" s="798"/>
      <c r="R35" s="798"/>
      <c r="S35" s="798"/>
    </row>
    <row r="36" spans="2:19" ht="15" customHeight="1">
      <c r="B36" s="813" t="s">
        <v>773</v>
      </c>
      <c r="C36" s="814">
        <v>3.8744578809009487</v>
      </c>
      <c r="D36" s="814">
        <v>3.7083971173731767</v>
      </c>
      <c r="E36" s="814">
        <v>2.2261956105041216</v>
      </c>
      <c r="F36" s="814">
        <v>2.9055042894325047</v>
      </c>
      <c r="G36" s="814">
        <v>1.2948176463426755</v>
      </c>
      <c r="H36" s="779"/>
      <c r="I36" s="779"/>
      <c r="J36" s="798"/>
      <c r="K36" s="798"/>
      <c r="L36" s="798"/>
      <c r="M36" s="798"/>
      <c r="N36" s="798"/>
      <c r="O36" s="798"/>
      <c r="P36" s="798"/>
      <c r="Q36" s="798"/>
      <c r="R36" s="798"/>
      <c r="S36" s="798"/>
    </row>
    <row r="37" spans="2:19" ht="15" customHeight="1">
      <c r="B37" s="815" t="s">
        <v>774</v>
      </c>
      <c r="C37" s="816">
        <v>18.109660171668022</v>
      </c>
      <c r="D37" s="816">
        <v>18.43455348145155</v>
      </c>
      <c r="E37" s="816">
        <v>14.888065802663103</v>
      </c>
      <c r="F37" s="816">
        <v>17.64887063800541</v>
      </c>
      <c r="G37" s="816">
        <v>18.16077639934227</v>
      </c>
      <c r="H37" s="779"/>
      <c r="I37" s="779"/>
      <c r="J37" s="798"/>
      <c r="K37" s="798"/>
      <c r="L37" s="798"/>
      <c r="M37" s="798"/>
      <c r="N37" s="798"/>
      <c r="O37" s="798"/>
      <c r="P37" s="798"/>
      <c r="Q37" s="798"/>
      <c r="R37" s="798"/>
      <c r="S37" s="798"/>
    </row>
    <row r="38" spans="2:9" ht="15" customHeight="1">
      <c r="B38" s="1686" t="s">
        <v>775</v>
      </c>
      <c r="C38" s="1687"/>
      <c r="D38" s="1687"/>
      <c r="E38" s="1687"/>
      <c r="F38" s="1687"/>
      <c r="G38" s="1688"/>
      <c r="H38" s="779"/>
      <c r="I38" s="779"/>
    </row>
    <row r="39" spans="2:19" ht="15" customHeight="1">
      <c r="B39" s="817" t="s">
        <v>214</v>
      </c>
      <c r="C39" s="811">
        <v>64.80362816918557</v>
      </c>
      <c r="D39" s="811">
        <v>65.49438325528675</v>
      </c>
      <c r="E39" s="811">
        <v>65.47724952560446</v>
      </c>
      <c r="F39" s="811">
        <v>62.602657103083615</v>
      </c>
      <c r="G39" s="811">
        <v>55.10605204113392</v>
      </c>
      <c r="H39" s="779"/>
      <c r="I39" s="779"/>
      <c r="J39" s="798"/>
      <c r="K39" s="798"/>
      <c r="L39" s="798"/>
      <c r="M39" s="798"/>
      <c r="N39" s="798"/>
      <c r="O39" s="798"/>
      <c r="P39" s="798"/>
      <c r="Q39" s="798"/>
      <c r="R39" s="798"/>
      <c r="S39" s="798"/>
    </row>
    <row r="40" spans="2:19" ht="15" customHeight="1">
      <c r="B40" s="813" t="s">
        <v>773</v>
      </c>
      <c r="C40" s="814">
        <v>3.088009409585472</v>
      </c>
      <c r="D40" s="814">
        <v>2.971159683899122</v>
      </c>
      <c r="E40" s="814">
        <v>2.6136000028129693</v>
      </c>
      <c r="F40" s="814">
        <v>3.6129790192500946</v>
      </c>
      <c r="G40" s="814">
        <v>1.893395071716264</v>
      </c>
      <c r="H40" s="779"/>
      <c r="I40" s="779"/>
      <c r="J40" s="798"/>
      <c r="K40" s="798"/>
      <c r="L40" s="798"/>
      <c r="M40" s="798"/>
      <c r="N40" s="798"/>
      <c r="O40" s="798"/>
      <c r="P40" s="798"/>
      <c r="Q40" s="798"/>
      <c r="R40" s="798"/>
      <c r="S40" s="798"/>
    </row>
    <row r="41" spans="2:19" ht="15" customHeight="1">
      <c r="B41" s="818" t="s">
        <v>774</v>
      </c>
      <c r="C41" s="816">
        <v>32.10836242122897</v>
      </c>
      <c r="D41" s="816">
        <v>31.534408700173156</v>
      </c>
      <c r="E41" s="816">
        <v>31.90915047158256</v>
      </c>
      <c r="F41" s="816">
        <v>33.7843638776663</v>
      </c>
      <c r="G41" s="816">
        <v>43.0005528871498</v>
      </c>
      <c r="H41" s="779"/>
      <c r="I41" s="779"/>
      <c r="J41" s="798"/>
      <c r="K41" s="798"/>
      <c r="L41" s="798"/>
      <c r="M41" s="798"/>
      <c r="N41" s="798"/>
      <c r="O41" s="798"/>
      <c r="P41" s="798"/>
      <c r="Q41" s="798"/>
      <c r="R41" s="798"/>
      <c r="S41" s="798"/>
    </row>
    <row r="42" spans="2:9" ht="15" customHeight="1">
      <c r="B42" s="1686" t="s">
        <v>776</v>
      </c>
      <c r="C42" s="1687"/>
      <c r="D42" s="1687"/>
      <c r="E42" s="1687"/>
      <c r="F42" s="1687"/>
      <c r="G42" s="1688"/>
      <c r="H42" s="779"/>
      <c r="I42" s="779"/>
    </row>
    <row r="43" spans="2:9" ht="15" customHeight="1">
      <c r="B43" s="817" t="s">
        <v>214</v>
      </c>
      <c r="C43" s="819">
        <v>66.90507027651556</v>
      </c>
      <c r="D43" s="819">
        <v>66.04133361524781</v>
      </c>
      <c r="E43" s="819">
        <v>63.465332066924816</v>
      </c>
      <c r="F43" s="819">
        <v>63.36442122325211</v>
      </c>
      <c r="G43" s="819">
        <v>56.44233607668679</v>
      </c>
      <c r="H43" s="779"/>
      <c r="I43" s="779"/>
    </row>
    <row r="44" spans="2:9" ht="15" customHeight="1">
      <c r="B44" s="820" t="s">
        <v>773</v>
      </c>
      <c r="C44" s="821">
        <v>10.263458213675074</v>
      </c>
      <c r="D44" s="821">
        <v>10.831865361474469</v>
      </c>
      <c r="E44" s="821">
        <v>12.929965526597803</v>
      </c>
      <c r="F44" s="821">
        <v>14.426795154509394</v>
      </c>
      <c r="G44" s="821">
        <v>16.629986749587324</v>
      </c>
      <c r="H44" s="779"/>
      <c r="I44" s="779"/>
    </row>
    <row r="45" spans="2:9" ht="15" customHeight="1">
      <c r="B45" s="818" t="s">
        <v>774</v>
      </c>
      <c r="C45" s="821">
        <v>22.83147150980938</v>
      </c>
      <c r="D45" s="821">
        <v>23.12680102327771</v>
      </c>
      <c r="E45" s="821">
        <v>23.604702406477372</v>
      </c>
      <c r="F45" s="821">
        <v>22.2087836222385</v>
      </c>
      <c r="G45" s="816">
        <v>26.927677584104508</v>
      </c>
      <c r="H45" s="779"/>
      <c r="I45" s="779"/>
    </row>
    <row r="46" spans="2:9" ht="15" customHeight="1">
      <c r="B46" s="1686" t="s">
        <v>777</v>
      </c>
      <c r="C46" s="1687"/>
      <c r="D46" s="1687"/>
      <c r="E46" s="1687"/>
      <c r="F46" s="1687"/>
      <c r="G46" s="1688"/>
      <c r="H46" s="779"/>
      <c r="I46" s="779"/>
    </row>
    <row r="47" spans="2:9" ht="15" customHeight="1">
      <c r="B47" s="817" t="s">
        <v>214</v>
      </c>
      <c r="C47" s="819">
        <v>67.21567805963488</v>
      </c>
      <c r="D47" s="819">
        <v>66.12684729019495</v>
      </c>
      <c r="E47" s="819">
        <v>63.216327603471655</v>
      </c>
      <c r="F47" s="819">
        <v>63.464398916686235</v>
      </c>
      <c r="G47" s="819">
        <v>56.61385278940391</v>
      </c>
      <c r="H47" s="779"/>
      <c r="I47" s="779"/>
    </row>
    <row r="48" spans="2:9" ht="15" customHeight="1">
      <c r="B48" s="820" t="s">
        <v>773</v>
      </c>
      <c r="C48" s="821">
        <v>11.324039534545337</v>
      </c>
      <c r="D48" s="821">
        <v>12.06075578037568</v>
      </c>
      <c r="E48" s="821">
        <v>14.206767937628403</v>
      </c>
      <c r="F48" s="821">
        <v>15.84605390639805</v>
      </c>
      <c r="G48" s="821">
        <v>18.520987510998815</v>
      </c>
      <c r="H48" s="779"/>
      <c r="I48" s="779"/>
    </row>
    <row r="49" spans="2:9" ht="15" customHeight="1">
      <c r="B49" s="818" t="s">
        <v>774</v>
      </c>
      <c r="C49" s="822">
        <v>21.460282405819804</v>
      </c>
      <c r="D49" s="822">
        <v>21.812447550268114</v>
      </c>
      <c r="E49" s="822">
        <v>22.57690445889993</v>
      </c>
      <c r="F49" s="822">
        <v>20.689547176915728</v>
      </c>
      <c r="G49" s="822">
        <v>24.865243659833226</v>
      </c>
      <c r="H49" s="779"/>
      <c r="I49" s="779"/>
    </row>
    <row r="50" spans="2:9" ht="15" customHeight="1">
      <c r="B50" s="1686" t="s">
        <v>778</v>
      </c>
      <c r="C50" s="1687"/>
      <c r="D50" s="1687"/>
      <c r="E50" s="1687"/>
      <c r="F50" s="1687"/>
      <c r="G50" s="1688"/>
      <c r="H50" s="779"/>
      <c r="I50" s="779"/>
    </row>
    <row r="51" spans="2:9" ht="15" customHeight="1">
      <c r="B51" s="817" t="s">
        <v>214</v>
      </c>
      <c r="C51" s="819">
        <v>66.66533236137184</v>
      </c>
      <c r="D51" s="819">
        <v>65.97619619872775</v>
      </c>
      <c r="E51" s="819">
        <v>63.66493012294255</v>
      </c>
      <c r="F51" s="819">
        <v>63.28523033742929</v>
      </c>
      <c r="G51" s="819">
        <v>56.305920526655164</v>
      </c>
      <c r="H51" s="779"/>
      <c r="I51" s="779"/>
    </row>
    <row r="52" spans="2:9" ht="15" customHeight="1">
      <c r="B52" s="820" t="s">
        <v>773</v>
      </c>
      <c r="C52" s="821">
        <v>9.444864577184896</v>
      </c>
      <c r="D52" s="821">
        <v>9.895708298762463</v>
      </c>
      <c r="E52" s="821">
        <v>11.906500823892186</v>
      </c>
      <c r="F52" s="821">
        <v>13.302620812080674</v>
      </c>
      <c r="G52" s="821">
        <v>15.125199194958386</v>
      </c>
      <c r="H52" s="779"/>
      <c r="I52" s="779"/>
    </row>
    <row r="53" spans="2:9" ht="15" customHeight="1">
      <c r="B53" s="818" t="s">
        <v>774</v>
      </c>
      <c r="C53" s="822">
        <v>23.88980306144326</v>
      </c>
      <c r="D53" s="822">
        <v>24.128095502509776</v>
      </c>
      <c r="E53" s="822">
        <v>24.428569053165262</v>
      </c>
      <c r="F53" s="822">
        <v>23.412148850490034</v>
      </c>
      <c r="G53" s="822">
        <v>28.568944922926732</v>
      </c>
      <c r="H53" s="779"/>
      <c r="I53" s="779"/>
    </row>
    <row r="54" spans="2:9" ht="15" customHeight="1">
      <c r="B54" s="1689" t="s">
        <v>779</v>
      </c>
      <c r="C54" s="1689"/>
      <c r="D54" s="1689"/>
      <c r="E54" s="1689"/>
      <c r="F54" s="1689"/>
      <c r="G54" s="1689"/>
      <c r="H54" s="779"/>
      <c r="I54" s="779"/>
    </row>
    <row r="55" spans="2:9" ht="15" customHeight="1">
      <c r="B55" s="813" t="s">
        <v>780</v>
      </c>
      <c r="C55" s="823">
        <v>11.408256944480252</v>
      </c>
      <c r="D55" s="823">
        <v>11.909476431149683</v>
      </c>
      <c r="E55" s="823">
        <v>9.920787513257217</v>
      </c>
      <c r="F55" s="823">
        <v>10.395722734394038</v>
      </c>
      <c r="G55" s="824">
        <v>10.21130487904522</v>
      </c>
      <c r="H55" s="779"/>
      <c r="I55" s="779"/>
    </row>
    <row r="56" spans="2:9" ht="15" customHeight="1">
      <c r="B56" s="815" t="s">
        <v>781</v>
      </c>
      <c r="C56" s="825">
        <v>88.59174305551974</v>
      </c>
      <c r="D56" s="825">
        <v>88.09052022322594</v>
      </c>
      <c r="E56" s="825">
        <v>90.07921248674279</v>
      </c>
      <c r="F56" s="825">
        <v>89.60427726560596</v>
      </c>
      <c r="G56" s="826">
        <v>89.78875976549506</v>
      </c>
      <c r="H56" s="779"/>
      <c r="I56" s="779"/>
    </row>
    <row r="57" spans="2:9" ht="12.75">
      <c r="B57" s="827" t="s">
        <v>782</v>
      </c>
      <c r="C57" s="779"/>
      <c r="D57" s="779"/>
      <c r="E57" s="779"/>
      <c r="F57" s="779"/>
      <c r="G57" s="779"/>
      <c r="H57" s="779"/>
      <c r="I57" s="779"/>
    </row>
    <row r="58" spans="2:9" ht="12.75">
      <c r="B58" s="779" t="s">
        <v>783</v>
      </c>
      <c r="C58" s="779"/>
      <c r="D58" s="779"/>
      <c r="E58" s="779"/>
      <c r="F58" s="779"/>
      <c r="G58" s="779"/>
      <c r="H58" s="779"/>
      <c r="I58" s="779"/>
    </row>
    <row r="59" spans="2:9" ht="12.75">
      <c r="B59" s="779" t="s">
        <v>784</v>
      </c>
      <c r="C59" s="779"/>
      <c r="D59" s="779"/>
      <c r="E59" s="779"/>
      <c r="F59" s="779"/>
      <c r="G59" s="779"/>
      <c r="H59" s="779"/>
      <c r="I59" s="779"/>
    </row>
    <row r="60" spans="3:9" ht="12.75">
      <c r="C60" s="779"/>
      <c r="D60" s="779"/>
      <c r="E60" s="779"/>
      <c r="F60" s="779"/>
      <c r="G60" s="779"/>
      <c r="H60" s="779"/>
      <c r="I60" s="779"/>
    </row>
  </sheetData>
  <sheetProtection/>
  <mergeCells count="12">
    <mergeCell ref="B54:G54"/>
    <mergeCell ref="B1:I1"/>
    <mergeCell ref="B2:I2"/>
    <mergeCell ref="B3:I3"/>
    <mergeCell ref="B5:B6"/>
    <mergeCell ref="C5:D5"/>
    <mergeCell ref="E5:F5"/>
    <mergeCell ref="H5:I5"/>
    <mergeCell ref="B38:G38"/>
    <mergeCell ref="B42:G42"/>
    <mergeCell ref="B46:G46"/>
    <mergeCell ref="B50:G50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9.140625" style="44" customWidth="1"/>
    <col min="2" max="2" width="5.00390625" style="44" customWidth="1"/>
    <col min="3" max="3" width="20.7109375" style="44" customWidth="1"/>
    <col min="4" max="8" width="10.7109375" style="44" customWidth="1"/>
    <col min="9" max="16384" width="9.140625" style="44" customWidth="1"/>
  </cols>
  <sheetData>
    <row r="1" spans="2:8" ht="15" customHeight="1">
      <c r="B1" s="1696" t="s">
        <v>822</v>
      </c>
      <c r="C1" s="1697"/>
      <c r="D1" s="1697"/>
      <c r="E1" s="1697"/>
      <c r="F1" s="1697"/>
      <c r="G1" s="1697"/>
      <c r="H1" s="1698"/>
    </row>
    <row r="2" spans="2:8" ht="15" customHeight="1">
      <c r="B2" s="1699" t="s">
        <v>823</v>
      </c>
      <c r="C2" s="1700"/>
      <c r="D2" s="1700"/>
      <c r="E2" s="1700"/>
      <c r="F2" s="1700"/>
      <c r="G2" s="1700"/>
      <c r="H2" s="1701"/>
    </row>
    <row r="3" spans="2:8" ht="15" customHeight="1" thickBot="1">
      <c r="B3" s="1702" t="s">
        <v>74</v>
      </c>
      <c r="C3" s="1703"/>
      <c r="D3" s="1703"/>
      <c r="E3" s="1703"/>
      <c r="F3" s="1703"/>
      <c r="G3" s="1703"/>
      <c r="H3" s="1704"/>
    </row>
    <row r="4" spans="2:8" ht="15" customHeight="1" thickTop="1">
      <c r="B4" s="893"/>
      <c r="C4" s="894"/>
      <c r="D4" s="1705" t="s">
        <v>601</v>
      </c>
      <c r="E4" s="1705"/>
      <c r="F4" s="1705"/>
      <c r="G4" s="1706" t="s">
        <v>192</v>
      </c>
      <c r="H4" s="1707"/>
    </row>
    <row r="5" spans="2:8" ht="15" customHeight="1">
      <c r="B5" s="895"/>
      <c r="C5" s="896"/>
      <c r="D5" s="897" t="s">
        <v>54</v>
      </c>
      <c r="E5" s="897" t="s">
        <v>824</v>
      </c>
      <c r="F5" s="898" t="s">
        <v>825</v>
      </c>
      <c r="G5" s="898" t="s">
        <v>55</v>
      </c>
      <c r="H5" s="899" t="s">
        <v>825</v>
      </c>
    </row>
    <row r="6" spans="2:8" ht="15" customHeight="1">
      <c r="B6" s="900"/>
      <c r="C6" s="901" t="s">
        <v>826</v>
      </c>
      <c r="D6" s="901">
        <v>24643.50718800001</v>
      </c>
      <c r="E6" s="901">
        <v>22669.085866</v>
      </c>
      <c r="F6" s="901">
        <v>14918.606727999999</v>
      </c>
      <c r="G6" s="902">
        <v>-8.011933151144333</v>
      </c>
      <c r="H6" s="903">
        <v>-34.1896412754097</v>
      </c>
    </row>
    <row r="7" spans="2:8" ht="15" customHeight="1">
      <c r="B7" s="904">
        <v>1</v>
      </c>
      <c r="C7" s="905" t="s">
        <v>827</v>
      </c>
      <c r="D7" s="906">
        <v>192.136102</v>
      </c>
      <c r="E7" s="906">
        <v>245.40546899999998</v>
      </c>
      <c r="F7" s="906">
        <v>63.137730000000005</v>
      </c>
      <c r="G7" s="906">
        <v>27.72480884409741</v>
      </c>
      <c r="H7" s="907">
        <v>-74.27207704160823</v>
      </c>
    </row>
    <row r="8" spans="2:8" ht="15" customHeight="1">
      <c r="B8" s="904">
        <v>2</v>
      </c>
      <c r="C8" s="905" t="s">
        <v>828</v>
      </c>
      <c r="D8" s="906">
        <v>0.840528</v>
      </c>
      <c r="E8" s="906">
        <v>1.56869</v>
      </c>
      <c r="F8" s="906">
        <v>0</v>
      </c>
      <c r="G8" s="906">
        <v>86.63149829630896</v>
      </c>
      <c r="H8" s="907">
        <v>-100</v>
      </c>
    </row>
    <row r="9" spans="2:8" ht="15" customHeight="1">
      <c r="B9" s="904">
        <v>3</v>
      </c>
      <c r="C9" s="905" t="s">
        <v>829</v>
      </c>
      <c r="D9" s="906">
        <v>95.268757</v>
      </c>
      <c r="E9" s="906">
        <v>94.448542</v>
      </c>
      <c r="F9" s="906">
        <v>23.592019999999998</v>
      </c>
      <c r="G9" s="906">
        <v>-0.8609485688996585</v>
      </c>
      <c r="H9" s="907">
        <v>-75.02129784068028</v>
      </c>
    </row>
    <row r="10" spans="2:8" ht="15" customHeight="1">
      <c r="B10" s="904">
        <v>4</v>
      </c>
      <c r="C10" s="905" t="s">
        <v>830</v>
      </c>
      <c r="D10" s="906">
        <v>0.643</v>
      </c>
      <c r="E10" s="906">
        <v>0.816</v>
      </c>
      <c r="F10" s="906">
        <v>0.201</v>
      </c>
      <c r="G10" s="906">
        <v>26.905132192846025</v>
      </c>
      <c r="H10" s="907">
        <v>-75.36764705882352</v>
      </c>
    </row>
    <row r="11" spans="2:8" ht="15" customHeight="1">
      <c r="B11" s="904">
        <v>5</v>
      </c>
      <c r="C11" s="905" t="s">
        <v>831</v>
      </c>
      <c r="D11" s="906">
        <v>2537.152465</v>
      </c>
      <c r="E11" s="906">
        <v>1480.37124</v>
      </c>
      <c r="F11" s="906">
        <v>2386.12824</v>
      </c>
      <c r="G11" s="906">
        <v>-41.652255415403275</v>
      </c>
      <c r="H11" s="907">
        <v>61.184449922169534</v>
      </c>
    </row>
    <row r="12" spans="2:8" ht="15" customHeight="1">
      <c r="B12" s="904">
        <v>6</v>
      </c>
      <c r="C12" s="905" t="s">
        <v>832</v>
      </c>
      <c r="D12" s="906">
        <v>0</v>
      </c>
      <c r="E12" s="906">
        <v>0</v>
      </c>
      <c r="F12" s="906">
        <v>0</v>
      </c>
      <c r="G12" s="906" t="s">
        <v>142</v>
      </c>
      <c r="H12" s="907" t="s">
        <v>142</v>
      </c>
    </row>
    <row r="13" spans="2:8" ht="15" customHeight="1">
      <c r="B13" s="904">
        <v>7</v>
      </c>
      <c r="C13" s="905" t="s">
        <v>833</v>
      </c>
      <c r="D13" s="906">
        <v>106.695</v>
      </c>
      <c r="E13" s="906">
        <v>232.845738</v>
      </c>
      <c r="F13" s="906">
        <v>117.452236</v>
      </c>
      <c r="G13" s="906">
        <v>118.2349107268382</v>
      </c>
      <c r="H13" s="907">
        <v>-49.55791889993709</v>
      </c>
    </row>
    <row r="14" spans="2:8" ht="15" customHeight="1">
      <c r="B14" s="904">
        <v>8</v>
      </c>
      <c r="C14" s="905" t="s">
        <v>834</v>
      </c>
      <c r="D14" s="906">
        <v>0</v>
      </c>
      <c r="E14" s="906">
        <v>7.4690449999999995</v>
      </c>
      <c r="F14" s="906">
        <v>3.4297839999999997</v>
      </c>
      <c r="G14" s="906" t="s">
        <v>142</v>
      </c>
      <c r="H14" s="907">
        <v>-54.08001960089945</v>
      </c>
    </row>
    <row r="15" spans="2:8" ht="15" customHeight="1">
      <c r="B15" s="904">
        <v>9</v>
      </c>
      <c r="C15" s="905" t="s">
        <v>835</v>
      </c>
      <c r="D15" s="906">
        <v>18.216625999999998</v>
      </c>
      <c r="E15" s="906">
        <v>16.163946000000003</v>
      </c>
      <c r="F15" s="906">
        <v>15.109193999999999</v>
      </c>
      <c r="G15" s="906">
        <v>-11.268167881362857</v>
      </c>
      <c r="H15" s="907">
        <v>-6.525337315529285</v>
      </c>
    </row>
    <row r="16" spans="2:8" ht="15" customHeight="1">
      <c r="B16" s="904">
        <v>10</v>
      </c>
      <c r="C16" s="905" t="s">
        <v>836</v>
      </c>
      <c r="D16" s="906">
        <v>766.8736210000001</v>
      </c>
      <c r="E16" s="906">
        <v>592.8936110000001</v>
      </c>
      <c r="F16" s="906">
        <v>410.821242</v>
      </c>
      <c r="G16" s="906">
        <v>-22.6869206653804</v>
      </c>
      <c r="H16" s="907">
        <v>-30.709113004761335</v>
      </c>
    </row>
    <row r="17" spans="2:8" ht="15" customHeight="1">
      <c r="B17" s="904">
        <v>11</v>
      </c>
      <c r="C17" s="905" t="s">
        <v>837</v>
      </c>
      <c r="D17" s="906">
        <v>5.535340000000001</v>
      </c>
      <c r="E17" s="906">
        <v>6.436639</v>
      </c>
      <c r="F17" s="906">
        <v>11.727126</v>
      </c>
      <c r="G17" s="906">
        <v>16.28263123855082</v>
      </c>
      <c r="H17" s="907">
        <v>82.19331548654506</v>
      </c>
    </row>
    <row r="18" spans="2:8" ht="15" customHeight="1">
      <c r="B18" s="904">
        <v>12</v>
      </c>
      <c r="C18" s="905" t="s">
        <v>838</v>
      </c>
      <c r="D18" s="906">
        <v>1159.692104</v>
      </c>
      <c r="E18" s="906">
        <v>1458.026694</v>
      </c>
      <c r="F18" s="906">
        <v>353.46961200000004</v>
      </c>
      <c r="G18" s="906">
        <v>25.725327349473787</v>
      </c>
      <c r="H18" s="907">
        <v>-75.75698624349054</v>
      </c>
    </row>
    <row r="19" spans="2:8" ht="15" customHeight="1">
      <c r="B19" s="904">
        <v>13</v>
      </c>
      <c r="C19" s="905" t="s">
        <v>839</v>
      </c>
      <c r="D19" s="906">
        <v>0</v>
      </c>
      <c r="E19" s="906">
        <v>0</v>
      </c>
      <c r="F19" s="906">
        <v>0</v>
      </c>
      <c r="G19" s="906" t="s">
        <v>142</v>
      </c>
      <c r="H19" s="907" t="s">
        <v>142</v>
      </c>
    </row>
    <row r="20" spans="2:8" ht="15" customHeight="1">
      <c r="B20" s="904">
        <v>14</v>
      </c>
      <c r="C20" s="905" t="s">
        <v>840</v>
      </c>
      <c r="D20" s="906">
        <v>67.77782</v>
      </c>
      <c r="E20" s="906">
        <v>75.474</v>
      </c>
      <c r="F20" s="906">
        <v>52.33524</v>
      </c>
      <c r="G20" s="906">
        <v>11.355012598516751</v>
      </c>
      <c r="H20" s="907">
        <v>-30.657921933381033</v>
      </c>
    </row>
    <row r="21" spans="2:8" ht="15" customHeight="1">
      <c r="B21" s="904">
        <v>15</v>
      </c>
      <c r="C21" s="905" t="s">
        <v>841</v>
      </c>
      <c r="D21" s="906">
        <v>288.35754799999995</v>
      </c>
      <c r="E21" s="906">
        <v>201.134024</v>
      </c>
      <c r="F21" s="906">
        <v>239.058362</v>
      </c>
      <c r="G21" s="906">
        <v>-30.2483928736972</v>
      </c>
      <c r="H21" s="907">
        <v>18.85525742775374</v>
      </c>
    </row>
    <row r="22" spans="2:8" ht="15" customHeight="1">
      <c r="B22" s="904">
        <v>16</v>
      </c>
      <c r="C22" s="905" t="s">
        <v>842</v>
      </c>
      <c r="D22" s="906">
        <v>10.147295</v>
      </c>
      <c r="E22" s="906">
        <v>13.275155000000002</v>
      </c>
      <c r="F22" s="906">
        <v>10.571912</v>
      </c>
      <c r="G22" s="906">
        <v>30.824569503498225</v>
      </c>
      <c r="H22" s="907">
        <v>-20.363174667263777</v>
      </c>
    </row>
    <row r="23" spans="2:8" ht="15" customHeight="1">
      <c r="B23" s="904">
        <v>17</v>
      </c>
      <c r="C23" s="905" t="s">
        <v>843</v>
      </c>
      <c r="D23" s="906">
        <v>92.398377</v>
      </c>
      <c r="E23" s="906">
        <v>237.345031</v>
      </c>
      <c r="F23" s="906">
        <v>128.078751</v>
      </c>
      <c r="G23" s="906">
        <v>156.87142859663004</v>
      </c>
      <c r="H23" s="907">
        <v>-46.036893858544694</v>
      </c>
    </row>
    <row r="24" spans="2:8" ht="15" customHeight="1">
      <c r="B24" s="904">
        <v>18</v>
      </c>
      <c r="C24" s="905" t="s">
        <v>844</v>
      </c>
      <c r="D24" s="906">
        <v>1863.76824</v>
      </c>
      <c r="E24" s="906">
        <v>1705.8052009999997</v>
      </c>
      <c r="F24" s="906">
        <v>837.0036060000001</v>
      </c>
      <c r="G24" s="906">
        <v>-8.475465758553781</v>
      </c>
      <c r="H24" s="907">
        <v>-50.93205217633756</v>
      </c>
    </row>
    <row r="25" spans="2:8" ht="15" customHeight="1">
      <c r="B25" s="904">
        <v>19</v>
      </c>
      <c r="C25" s="905" t="s">
        <v>845</v>
      </c>
      <c r="D25" s="906">
        <v>2150.551281</v>
      </c>
      <c r="E25" s="906">
        <v>1981.8283580000002</v>
      </c>
      <c r="F25" s="906">
        <v>1840.7460890000002</v>
      </c>
      <c r="G25" s="906">
        <v>-7.845566134165566</v>
      </c>
      <c r="H25" s="907">
        <v>-7.118793533783915</v>
      </c>
    </row>
    <row r="26" spans="2:8" ht="15" customHeight="1">
      <c r="B26" s="904"/>
      <c r="C26" s="905" t="s">
        <v>846</v>
      </c>
      <c r="D26" s="906">
        <v>0</v>
      </c>
      <c r="E26" s="906">
        <v>7.528449999999999</v>
      </c>
      <c r="F26" s="906">
        <v>20.189754999999998</v>
      </c>
      <c r="G26" s="906" t="s">
        <v>142</v>
      </c>
      <c r="H26" s="907">
        <v>168.17943932682027</v>
      </c>
    </row>
    <row r="27" spans="2:8" ht="15" customHeight="1">
      <c r="B27" s="904"/>
      <c r="C27" s="905" t="s">
        <v>847</v>
      </c>
      <c r="D27" s="906">
        <v>1832.8488479999999</v>
      </c>
      <c r="E27" s="906">
        <v>1765.891284</v>
      </c>
      <c r="F27" s="906">
        <v>1652.3584340000002</v>
      </c>
      <c r="G27" s="906">
        <v>-3.653196174527082</v>
      </c>
      <c r="H27" s="907">
        <v>-6.429209489206585</v>
      </c>
    </row>
    <row r="28" spans="2:8" ht="15" customHeight="1">
      <c r="B28" s="904"/>
      <c r="C28" s="905" t="s">
        <v>848</v>
      </c>
      <c r="D28" s="906">
        <v>317.70243300000004</v>
      </c>
      <c r="E28" s="906">
        <v>208.408624</v>
      </c>
      <c r="F28" s="906">
        <v>168.1979</v>
      </c>
      <c r="G28" s="906">
        <v>-34.40131319359459</v>
      </c>
      <c r="H28" s="907">
        <v>-19.294174697876215</v>
      </c>
    </row>
    <row r="29" spans="2:8" ht="15" customHeight="1">
      <c r="B29" s="904">
        <v>20</v>
      </c>
      <c r="C29" s="905" t="s">
        <v>849</v>
      </c>
      <c r="D29" s="906">
        <v>154.99875600000001</v>
      </c>
      <c r="E29" s="906">
        <v>96.1242</v>
      </c>
      <c r="F29" s="906">
        <v>94.77499999999999</v>
      </c>
      <c r="G29" s="906">
        <v>-37.98388936747338</v>
      </c>
      <c r="H29" s="907">
        <v>-1.4036007581857746</v>
      </c>
    </row>
    <row r="30" spans="2:8" ht="15" customHeight="1">
      <c r="B30" s="904">
        <v>21</v>
      </c>
      <c r="C30" s="905" t="s">
        <v>850</v>
      </c>
      <c r="D30" s="906">
        <v>104.06062800000001</v>
      </c>
      <c r="E30" s="906">
        <v>103.68613599999998</v>
      </c>
      <c r="F30" s="906">
        <v>28.290882999999997</v>
      </c>
      <c r="G30" s="906">
        <v>-0.3598786661176234</v>
      </c>
      <c r="H30" s="907">
        <v>-72.71488350187917</v>
      </c>
    </row>
    <row r="31" spans="2:8" ht="15" customHeight="1">
      <c r="B31" s="904">
        <v>22</v>
      </c>
      <c r="C31" s="905" t="s">
        <v>851</v>
      </c>
      <c r="D31" s="906">
        <v>23.249726000000003</v>
      </c>
      <c r="E31" s="906">
        <v>0</v>
      </c>
      <c r="F31" s="906">
        <v>0.0025</v>
      </c>
      <c r="G31" s="906">
        <v>-100</v>
      </c>
      <c r="H31" s="907" t="s">
        <v>142</v>
      </c>
    </row>
    <row r="32" spans="2:8" ht="15" customHeight="1">
      <c r="B32" s="904">
        <v>23</v>
      </c>
      <c r="C32" s="905" t="s">
        <v>852</v>
      </c>
      <c r="D32" s="906">
        <v>539.013576</v>
      </c>
      <c r="E32" s="906">
        <v>543.236386</v>
      </c>
      <c r="F32" s="906">
        <v>369.421576</v>
      </c>
      <c r="G32" s="906">
        <v>0.7834329575402137</v>
      </c>
      <c r="H32" s="907">
        <v>-31.996164925521015</v>
      </c>
    </row>
    <row r="33" spans="2:8" ht="15" customHeight="1">
      <c r="B33" s="904">
        <v>24</v>
      </c>
      <c r="C33" s="905" t="s">
        <v>853</v>
      </c>
      <c r="D33" s="906">
        <v>8.234445</v>
      </c>
      <c r="E33" s="906">
        <v>26.313535</v>
      </c>
      <c r="F33" s="906">
        <v>11.090052</v>
      </c>
      <c r="G33" s="906">
        <v>219.55444477435947</v>
      </c>
      <c r="H33" s="907">
        <v>-57.85419176860882</v>
      </c>
    </row>
    <row r="34" spans="2:8" ht="15" customHeight="1">
      <c r="B34" s="904">
        <v>25</v>
      </c>
      <c r="C34" s="905" t="s">
        <v>854</v>
      </c>
      <c r="D34" s="906">
        <v>249.693944</v>
      </c>
      <c r="E34" s="906">
        <v>310.09945600000003</v>
      </c>
      <c r="F34" s="906">
        <v>131.37151400000002</v>
      </c>
      <c r="G34" s="906">
        <v>24.191821007881572</v>
      </c>
      <c r="H34" s="907">
        <v>-57.63568382396646</v>
      </c>
    </row>
    <row r="35" spans="2:8" ht="15" customHeight="1">
      <c r="B35" s="904">
        <v>26</v>
      </c>
      <c r="C35" s="905" t="s">
        <v>855</v>
      </c>
      <c r="D35" s="906">
        <v>330.364031</v>
      </c>
      <c r="E35" s="906">
        <v>268.917527</v>
      </c>
      <c r="F35" s="906">
        <v>331.511792</v>
      </c>
      <c r="G35" s="906">
        <v>-18.599635018983037</v>
      </c>
      <c r="H35" s="907">
        <v>23.276379824807776</v>
      </c>
    </row>
    <row r="36" spans="2:8" ht="15" customHeight="1">
      <c r="B36" s="904">
        <v>27</v>
      </c>
      <c r="C36" s="905" t="s">
        <v>856</v>
      </c>
      <c r="D36" s="906">
        <v>0.065648</v>
      </c>
      <c r="E36" s="906">
        <v>1.08664</v>
      </c>
      <c r="F36" s="906">
        <v>0</v>
      </c>
      <c r="G36" s="906" t="s">
        <v>142</v>
      </c>
      <c r="H36" s="907">
        <v>-100</v>
      </c>
    </row>
    <row r="37" spans="2:8" ht="15" customHeight="1">
      <c r="B37" s="904">
        <v>28</v>
      </c>
      <c r="C37" s="905" t="s">
        <v>857</v>
      </c>
      <c r="D37" s="906">
        <v>69.162403</v>
      </c>
      <c r="E37" s="906">
        <v>58.197236000000004</v>
      </c>
      <c r="F37" s="906">
        <v>17.494182</v>
      </c>
      <c r="G37" s="906">
        <v>-15.85423080224669</v>
      </c>
      <c r="H37" s="907">
        <v>-69.93984044190691</v>
      </c>
    </row>
    <row r="38" spans="2:8" ht="15" customHeight="1">
      <c r="B38" s="904">
        <v>29</v>
      </c>
      <c r="C38" s="905" t="s">
        <v>858</v>
      </c>
      <c r="D38" s="906">
        <v>31.563039</v>
      </c>
      <c r="E38" s="906">
        <v>35.566615999999996</v>
      </c>
      <c r="F38" s="906">
        <v>37.489275</v>
      </c>
      <c r="G38" s="906">
        <v>12.684383781929228</v>
      </c>
      <c r="H38" s="907">
        <v>5.405796829251358</v>
      </c>
    </row>
    <row r="39" spans="2:8" ht="15" customHeight="1">
      <c r="B39" s="904">
        <v>30</v>
      </c>
      <c r="C39" s="905" t="s">
        <v>859</v>
      </c>
      <c r="D39" s="906">
        <v>211.822565</v>
      </c>
      <c r="E39" s="906">
        <v>161.236221</v>
      </c>
      <c r="F39" s="906">
        <v>93.59468799999999</v>
      </c>
      <c r="G39" s="906">
        <v>-23.881470796088223</v>
      </c>
      <c r="H39" s="907">
        <v>-41.95182235138096</v>
      </c>
    </row>
    <row r="40" spans="2:8" ht="15" customHeight="1">
      <c r="B40" s="904">
        <v>31</v>
      </c>
      <c r="C40" s="905" t="s">
        <v>860</v>
      </c>
      <c r="D40" s="906">
        <v>2437.079782</v>
      </c>
      <c r="E40" s="906">
        <v>2351.453622</v>
      </c>
      <c r="F40" s="906">
        <v>1582.4536010000002</v>
      </c>
      <c r="G40" s="906">
        <v>-3.5134738153598875</v>
      </c>
      <c r="H40" s="907">
        <v>-32.70317618877536</v>
      </c>
    </row>
    <row r="41" spans="2:8" ht="15" customHeight="1">
      <c r="B41" s="904">
        <v>32</v>
      </c>
      <c r="C41" s="905" t="s">
        <v>861</v>
      </c>
      <c r="D41" s="906">
        <v>1.194196</v>
      </c>
      <c r="E41" s="906">
        <v>32.121876</v>
      </c>
      <c r="F41" s="906">
        <v>0.01225</v>
      </c>
      <c r="G41" s="906" t="s">
        <v>142</v>
      </c>
      <c r="H41" s="907">
        <v>-99.96186399573922</v>
      </c>
    </row>
    <row r="42" spans="2:8" ht="15" customHeight="1">
      <c r="B42" s="904">
        <v>33</v>
      </c>
      <c r="C42" s="905" t="s">
        <v>862</v>
      </c>
      <c r="D42" s="906">
        <v>40.65179699999999</v>
      </c>
      <c r="E42" s="906">
        <v>1.705306</v>
      </c>
      <c r="F42" s="906">
        <v>2.301706</v>
      </c>
      <c r="G42" s="906">
        <v>-95.80509073190541</v>
      </c>
      <c r="H42" s="907">
        <v>34.97319542650996</v>
      </c>
    </row>
    <row r="43" spans="2:8" ht="15" customHeight="1">
      <c r="B43" s="904">
        <v>34</v>
      </c>
      <c r="C43" s="905" t="s">
        <v>863</v>
      </c>
      <c r="D43" s="906">
        <v>203.23342399999996</v>
      </c>
      <c r="E43" s="906">
        <v>185.85257099999998</v>
      </c>
      <c r="F43" s="906">
        <v>112.84227499999999</v>
      </c>
      <c r="G43" s="906">
        <v>-8.552162660015995</v>
      </c>
      <c r="H43" s="907">
        <v>-39.28398493879324</v>
      </c>
    </row>
    <row r="44" spans="2:8" ht="15" customHeight="1">
      <c r="B44" s="904">
        <v>35</v>
      </c>
      <c r="C44" s="905" t="s">
        <v>864</v>
      </c>
      <c r="D44" s="906">
        <v>138.486978</v>
      </c>
      <c r="E44" s="906">
        <v>21.623690999999997</v>
      </c>
      <c r="F44" s="906">
        <v>6.879238</v>
      </c>
      <c r="G44" s="906">
        <v>-84.38575863789879</v>
      </c>
      <c r="H44" s="907">
        <v>-68.18656907370716</v>
      </c>
    </row>
    <row r="45" spans="2:8" ht="15" customHeight="1">
      <c r="B45" s="904">
        <v>36</v>
      </c>
      <c r="C45" s="905" t="s">
        <v>865</v>
      </c>
      <c r="D45" s="906">
        <v>475.750827</v>
      </c>
      <c r="E45" s="906">
        <v>741.3109979999999</v>
      </c>
      <c r="F45" s="906">
        <v>516.52723</v>
      </c>
      <c r="G45" s="906">
        <v>55.81917170266945</v>
      </c>
      <c r="H45" s="907">
        <v>-30.322465012181027</v>
      </c>
    </row>
    <row r="46" spans="2:8" ht="15" customHeight="1">
      <c r="B46" s="904">
        <v>39</v>
      </c>
      <c r="C46" s="905" t="s">
        <v>866</v>
      </c>
      <c r="D46" s="906">
        <v>0</v>
      </c>
      <c r="E46" s="906">
        <v>0</v>
      </c>
      <c r="F46" s="906">
        <v>0</v>
      </c>
      <c r="G46" s="906" t="s">
        <v>142</v>
      </c>
      <c r="H46" s="907" t="s">
        <v>142</v>
      </c>
    </row>
    <row r="47" spans="2:8" ht="15" customHeight="1">
      <c r="B47" s="904">
        <v>37</v>
      </c>
      <c r="C47" s="905" t="s">
        <v>867</v>
      </c>
      <c r="D47" s="906">
        <v>1256.558342</v>
      </c>
      <c r="E47" s="906">
        <v>1337.1437170000002</v>
      </c>
      <c r="F47" s="906">
        <v>866.259476</v>
      </c>
      <c r="G47" s="906">
        <v>6.413182126644145</v>
      </c>
      <c r="H47" s="907">
        <v>-35.215679138549945</v>
      </c>
    </row>
    <row r="48" spans="2:8" ht="15" customHeight="1">
      <c r="B48" s="904">
        <v>38</v>
      </c>
      <c r="C48" s="905" t="s">
        <v>868</v>
      </c>
      <c r="D48" s="906">
        <v>96.67149</v>
      </c>
      <c r="E48" s="906">
        <v>161.984297</v>
      </c>
      <c r="F48" s="906">
        <v>31.933540999999998</v>
      </c>
      <c r="G48" s="906">
        <v>67.5616016676685</v>
      </c>
      <c r="H48" s="907">
        <v>-80.28602673751766</v>
      </c>
    </row>
    <row r="49" spans="2:8" ht="15" customHeight="1">
      <c r="B49" s="904">
        <v>40</v>
      </c>
      <c r="C49" s="905" t="s">
        <v>869</v>
      </c>
      <c r="D49" s="906">
        <v>14.81279</v>
      </c>
      <c r="E49" s="906">
        <v>12.773688</v>
      </c>
      <c r="F49" s="906">
        <v>2.903817</v>
      </c>
      <c r="G49" s="906">
        <v>-13.765819943440775</v>
      </c>
      <c r="H49" s="907">
        <v>-77.2671995746256</v>
      </c>
    </row>
    <row r="50" spans="2:8" ht="15" customHeight="1">
      <c r="B50" s="904">
        <v>41</v>
      </c>
      <c r="C50" s="905" t="s">
        <v>870</v>
      </c>
      <c r="D50" s="906">
        <v>325.119329</v>
      </c>
      <c r="E50" s="906">
        <v>0</v>
      </c>
      <c r="F50" s="906">
        <v>0</v>
      </c>
      <c r="G50" s="906">
        <v>-100</v>
      </c>
      <c r="H50" s="907" t="s">
        <v>142</v>
      </c>
    </row>
    <row r="51" spans="2:8" ht="15" customHeight="1">
      <c r="B51" s="904">
        <v>42</v>
      </c>
      <c r="C51" s="905" t="s">
        <v>871</v>
      </c>
      <c r="D51" s="906">
        <v>103.12543199999999</v>
      </c>
      <c r="E51" s="906">
        <v>110.12104</v>
      </c>
      <c r="F51" s="906">
        <v>62.637264</v>
      </c>
      <c r="G51" s="906">
        <v>6.78359146170655</v>
      </c>
      <c r="H51" s="907">
        <v>-43.11962182703686</v>
      </c>
    </row>
    <row r="52" spans="2:8" ht="15" customHeight="1">
      <c r="B52" s="904">
        <v>43</v>
      </c>
      <c r="C52" s="905" t="s">
        <v>872</v>
      </c>
      <c r="D52" s="906">
        <v>2869.3592399999998</v>
      </c>
      <c r="E52" s="906">
        <v>2738.138202</v>
      </c>
      <c r="F52" s="906">
        <v>1486.758819</v>
      </c>
      <c r="G52" s="906">
        <v>-4.57318261759373</v>
      </c>
      <c r="H52" s="907">
        <v>-45.70183426409826</v>
      </c>
    </row>
    <row r="53" spans="2:8" ht="15" customHeight="1">
      <c r="B53" s="904">
        <v>44</v>
      </c>
      <c r="C53" s="905" t="s">
        <v>873</v>
      </c>
      <c r="D53" s="906">
        <v>55.149854</v>
      </c>
      <c r="E53" s="906">
        <v>40.074509</v>
      </c>
      <c r="F53" s="906">
        <v>46.049113999999996</v>
      </c>
      <c r="G53" s="906">
        <v>-27.33524008966552</v>
      </c>
      <c r="H53" s="907">
        <v>14.908741614276536</v>
      </c>
    </row>
    <row r="54" spans="2:8" ht="15" customHeight="1">
      <c r="B54" s="904">
        <v>45</v>
      </c>
      <c r="C54" s="905" t="s">
        <v>874</v>
      </c>
      <c r="D54" s="906">
        <v>552.5336590000001</v>
      </c>
      <c r="E54" s="906">
        <v>471.9305389999999</v>
      </c>
      <c r="F54" s="906">
        <v>237.44941899999998</v>
      </c>
      <c r="G54" s="906">
        <v>-14.587911285962065</v>
      </c>
      <c r="H54" s="907">
        <v>-49.685515266050615</v>
      </c>
    </row>
    <row r="55" spans="2:8" ht="15" customHeight="1">
      <c r="B55" s="904">
        <v>46</v>
      </c>
      <c r="C55" s="905" t="s">
        <v>875</v>
      </c>
      <c r="D55" s="906">
        <v>4.139908</v>
      </c>
      <c r="E55" s="906">
        <v>0</v>
      </c>
      <c r="F55" s="906">
        <v>6.340184</v>
      </c>
      <c r="G55" s="906">
        <v>-100</v>
      </c>
      <c r="H55" s="907" t="s">
        <v>142</v>
      </c>
    </row>
    <row r="56" spans="2:8" ht="15" customHeight="1">
      <c r="B56" s="904">
        <v>47</v>
      </c>
      <c r="C56" s="905" t="s">
        <v>162</v>
      </c>
      <c r="D56" s="906">
        <v>100.052571</v>
      </c>
      <c r="E56" s="906">
        <v>202.823442</v>
      </c>
      <c r="F56" s="906">
        <v>257.121755</v>
      </c>
      <c r="G56" s="906">
        <v>102.71687171337157</v>
      </c>
      <c r="H56" s="907">
        <v>26.771221543513704</v>
      </c>
    </row>
    <row r="57" spans="2:8" ht="15" customHeight="1">
      <c r="B57" s="904">
        <v>48</v>
      </c>
      <c r="C57" s="905" t="s">
        <v>876</v>
      </c>
      <c r="D57" s="906">
        <v>1071.1592070000002</v>
      </c>
      <c r="E57" s="906">
        <v>1174.949279</v>
      </c>
      <c r="F57" s="906">
        <v>677.5394210000001</v>
      </c>
      <c r="G57" s="906">
        <v>9.689509395217272</v>
      </c>
      <c r="H57" s="907">
        <v>-42.33458132110568</v>
      </c>
    </row>
    <row r="58" spans="2:8" ht="15" customHeight="1">
      <c r="B58" s="904">
        <v>49</v>
      </c>
      <c r="C58" s="905" t="s">
        <v>877</v>
      </c>
      <c r="D58" s="906">
        <v>3820.145497</v>
      </c>
      <c r="E58" s="906">
        <v>3129.307753</v>
      </c>
      <c r="F58" s="906">
        <v>1414.694012</v>
      </c>
      <c r="G58" s="906">
        <v>-18.08406890634197</v>
      </c>
      <c r="H58" s="907">
        <v>-54.79210983183859</v>
      </c>
    </row>
    <row r="59" spans="2:8" ht="15" customHeight="1">
      <c r="B59" s="908"/>
      <c r="C59" s="901" t="s">
        <v>878</v>
      </c>
      <c r="D59" s="901">
        <v>4922.562438999994</v>
      </c>
      <c r="E59" s="901">
        <v>4494.851007000005</v>
      </c>
      <c r="F59" s="901">
        <v>2490.588094999999</v>
      </c>
      <c r="G59" s="902">
        <v>-8.688796481510508</v>
      </c>
      <c r="H59" s="903">
        <v>-44.59019684698535</v>
      </c>
    </row>
    <row r="60" spans="2:8" ht="15" customHeight="1" thickBot="1">
      <c r="B60" s="909"/>
      <c r="C60" s="910" t="s">
        <v>879</v>
      </c>
      <c r="D60" s="911">
        <v>29566.069627000004</v>
      </c>
      <c r="E60" s="911">
        <v>27163.936873000006</v>
      </c>
      <c r="F60" s="911">
        <v>17409.194822999998</v>
      </c>
      <c r="G60" s="912">
        <v>-8.124626588196719</v>
      </c>
      <c r="H60" s="913">
        <v>-35.91063436646357</v>
      </c>
    </row>
    <row r="61" spans="2:8" ht="13.5" thickTop="1">
      <c r="B61" s="914" t="s">
        <v>880</v>
      </c>
      <c r="C61" s="915"/>
      <c r="D61" s="916"/>
      <c r="E61" s="916"/>
      <c r="F61" s="917"/>
      <c r="G61" s="918"/>
      <c r="H61" s="918"/>
    </row>
    <row r="62" spans="2:8" ht="15" customHeight="1">
      <c r="B62" s="44" t="s">
        <v>881</v>
      </c>
      <c r="C62" s="914"/>
      <c r="D62" s="914"/>
      <c r="E62" s="914"/>
      <c r="F62" s="914"/>
      <c r="G62" s="914"/>
      <c r="H62" s="914"/>
    </row>
    <row r="63" spans="2:8" ht="15" customHeight="1">
      <c r="B63" s="919"/>
      <c r="C63" s="919"/>
      <c r="D63" s="919"/>
      <c r="E63" s="919"/>
      <c r="F63" s="919"/>
      <c r="G63" s="919"/>
      <c r="H63" s="919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NRB-PC5</dc:creator>
  <cp:keywords/>
  <dc:description/>
  <cp:lastModifiedBy>nrb</cp:lastModifiedBy>
  <cp:lastPrinted>2016-02-17T09:33:21Z</cp:lastPrinted>
  <dcterms:created xsi:type="dcterms:W3CDTF">2015-12-11T05:19:26Z</dcterms:created>
  <dcterms:modified xsi:type="dcterms:W3CDTF">2016-02-21T10:59:37Z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