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1" yWindow="65191" windowWidth="12300" windowHeight="11595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 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 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China" sheetId="37" r:id="rId37"/>
    <sheet name="X-Other" sheetId="38" r:id="rId38"/>
    <sheet name="M-India" sheetId="39" r:id="rId39"/>
    <sheet name="M-China" sheetId="40" r:id="rId40"/>
    <sheet name="M-Other" sheetId="41" r:id="rId41"/>
    <sheet name="M_India$" sheetId="42" r:id="rId42"/>
    <sheet name="BOP" sheetId="43" r:id="rId43"/>
    <sheet name="ReserveRs" sheetId="44" r:id="rId44"/>
    <sheet name="Reserves $" sheetId="45" r:id="rId45"/>
    <sheet name="Ex Rate" sheetId="46" r:id="rId46"/>
  </sheets>
  <definedNames>
    <definedName name="a">#REF!</definedName>
    <definedName name="manoj">#REF!</definedName>
    <definedName name="_xlnm.Print_Area" localSheetId="34">'Direction'!$B$1:$I$59</definedName>
    <definedName name="_xlnm.Print_Area" localSheetId="45">'Ex Rate'!$B$1:$L$67</definedName>
    <definedName name="_xlnm.Print_Area" localSheetId="30">'GBO'!$A$1:$H$57</definedName>
    <definedName name="_xlnm.Print_Area" localSheetId="41">'M_India$'!$A$1:$J$19</definedName>
    <definedName name="_xlnm.Print_Area" localSheetId="39">'M-China'!$B$1:$H$49</definedName>
    <definedName name="_xlnm.Print_Area" localSheetId="38">'M-India'!$B$1:$H$58</definedName>
    <definedName name="_xlnm.Print_Area" localSheetId="40">'M-Other'!$B$1:$H$73</definedName>
    <definedName name="_xlnm.Print_Area" localSheetId="33">'ODD'!$A$1:$H$46</definedName>
    <definedName name="_xlnm.Print_Area" localSheetId="24">'Securities List'!$A$1:$J$27</definedName>
    <definedName name="_xlnm.Print_Area" localSheetId="22">'Share Mkt Acti'!$A$1:$J$22</definedName>
    <definedName name="_xlnm.Print_Area" localSheetId="19">'Stock Mkt Indicator'!$A$1:$F$21</definedName>
    <definedName name="_xlnm.Print_Area" localSheetId="36">'X-China'!$B$1:$H$28</definedName>
    <definedName name="_xlnm.Print_Area" localSheetId="35">'X-India'!$B$1:$H$62</definedName>
    <definedName name="_xlnm.Print_Area" localSheetId="37">'X-Other'!$B$1:$H$21</definedName>
  </definedNames>
  <calcPr fullCalcOnLoad="1"/>
</workbook>
</file>

<file path=xl/sharedStrings.xml><?xml version="1.0" encoding="utf-8"?>
<sst xmlns="http://schemas.openxmlformats.org/spreadsheetml/2006/main" count="2925" uniqueCount="1579">
  <si>
    <t>2012/13</t>
  </si>
  <si>
    <t>2013/14</t>
  </si>
  <si>
    <r>
      <t>2014/15</t>
    </r>
    <r>
      <rPr>
        <b/>
        <vertAlign val="superscript"/>
        <sz val="10"/>
        <rFont val="Times New Roman"/>
        <family val="1"/>
      </rPr>
      <t>P</t>
    </r>
  </si>
  <si>
    <t>2014/15</t>
  </si>
  <si>
    <t>-</t>
  </si>
  <si>
    <t>Government Revenue Collection</t>
  </si>
  <si>
    <t>Outstanding Domestic Debt of the GoN</t>
  </si>
  <si>
    <t>(Rs. in million)</t>
  </si>
  <si>
    <t>Mid-Jul</t>
  </si>
  <si>
    <t xml:space="preserve">Annual </t>
  </si>
  <si>
    <t>Stock Market Indicators</t>
  </si>
  <si>
    <t>Public Issue Approval by SEBON</t>
  </si>
  <si>
    <t>Structure of Share Price Indices</t>
  </si>
  <si>
    <t>National Consumer Price Index (Monthly Series)</t>
  </si>
  <si>
    <t>National Wholesale Price Index</t>
  </si>
  <si>
    <t>Percent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</si>
  <si>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</si>
  <si>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</si>
  <si>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</si>
  <si>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</si>
  <si>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</si>
  <si>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</si>
  <si>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</si>
  <si>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</si>
  <si>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</si>
  <si>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</si>
  <si>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</si>
  <si>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</si>
  <si>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Particulars</t>
  </si>
  <si>
    <t>Total</t>
  </si>
  <si>
    <t xml:space="preserve">Current Macroeconomic Situation </t>
  </si>
  <si>
    <t>Table No.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</si>
  <si>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</si>
  <si>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</si>
  <si>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</si>
  <si>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</si>
  <si>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</si>
  <si>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</si>
  <si>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</si>
  <si>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>Deposit Details of Commercial Banks and Financial Institutions</t>
  </si>
  <si>
    <t>Sectorwise Outstanding Credit of Banks and Financial Institutions</t>
  </si>
  <si>
    <t>Securitywise Outstanding Credit of Banks and Financial Institutions</t>
  </si>
  <si>
    <t>Loan of Commercial Banks to Government Enterprises</t>
  </si>
  <si>
    <t>Outright Sale and Purchase Auction</t>
  </si>
  <si>
    <t>Repo and Reverse Repo Auction</t>
  </si>
  <si>
    <t>13 (A)</t>
  </si>
  <si>
    <t xml:space="preserve">Standing Liquidity Facility </t>
  </si>
  <si>
    <t>13 (B)</t>
  </si>
  <si>
    <t>Deposit Auction</t>
  </si>
  <si>
    <t>Weighted Average Treasury Bills Rate</t>
  </si>
  <si>
    <t>Inter-bank Transaction Amount &amp; Weighted Average Interest Rate</t>
  </si>
  <si>
    <t>Structure of Interest Rates</t>
  </si>
  <si>
    <t>Purchase/Sale of Convertible Foreign Currency</t>
  </si>
  <si>
    <t>Indian Currency Purchase</t>
  </si>
  <si>
    <t xml:space="preserve"> </t>
  </si>
  <si>
    <t>Stock Market</t>
  </si>
  <si>
    <t>Listed Companies and Market Capitalization</t>
  </si>
  <si>
    <t>Securities Market Turnover</t>
  </si>
  <si>
    <t>Securities Listed in Nepal Stock Exchange Ltd.</t>
  </si>
  <si>
    <t>Prices</t>
  </si>
  <si>
    <t>National Consumer Price Index (New Series)</t>
  </si>
  <si>
    <t>National Wholesale Price Index (Monthly Series)</t>
  </si>
  <si>
    <t>National Salary and Wage Rate Index</t>
  </si>
  <si>
    <t>Government Finance</t>
  </si>
  <si>
    <t>Government Budgetary Operation</t>
  </si>
  <si>
    <t xml:space="preserve">Fresh Treasury Bills </t>
  </si>
  <si>
    <t>External Sector</t>
  </si>
  <si>
    <t>Direction of Foreign Trade</t>
  </si>
  <si>
    <t>Export of Major Commodities to India</t>
  </si>
  <si>
    <t>Export of Major Commodities to China</t>
  </si>
  <si>
    <t>Export of Major Commodities to Other Countries</t>
  </si>
  <si>
    <t>Import of Major Commodities from India</t>
  </si>
  <si>
    <t>Import of Major Commodities from China</t>
  </si>
  <si>
    <t>Import of Major Commodities from Other Countries</t>
  </si>
  <si>
    <t>Import from India against the US Dollar Payment</t>
  </si>
  <si>
    <t>Summary of Balance of Payments Presentation</t>
  </si>
  <si>
    <t>Gross Foreign Exchange Holdings of the Banking Sector</t>
  </si>
  <si>
    <t xml:space="preserve">Gross Foreign Exchange Holdings of the Banking Sector in US Dollar </t>
  </si>
  <si>
    <t>Exchange Rate of US Dollar</t>
  </si>
  <si>
    <t>Price of Oil and Gold in the International Market</t>
  </si>
  <si>
    <t>Table 34</t>
  </si>
  <si>
    <t>Direction of Foreign Trade*</t>
  </si>
  <si>
    <r>
      <t>2013/14</t>
    </r>
    <r>
      <rPr>
        <b/>
        <vertAlign val="superscript"/>
        <sz val="9"/>
        <rFont val="Times New Roman"/>
        <family val="1"/>
      </rPr>
      <t>R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</si>
  <si>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</si>
  <si>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</si>
  <si>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</si>
  <si>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</si>
  <si>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</si>
  <si>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</si>
  <si>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</si>
  <si>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</si>
  <si>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</si>
  <si>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</si>
  <si>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</si>
  <si>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</si>
  <si>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</si>
  <si>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</si>
  <si>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India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</si>
  <si>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</si>
  <si>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</si>
  <si>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</si>
  <si>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</si>
  <si>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</si>
  <si>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</si>
  <si>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</si>
  <si>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</si>
  <si>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</si>
  <si>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 xml:space="preserve">* Based on customs data </t>
  </si>
  <si>
    <t xml:space="preserve">P= Provisional   </t>
  </si>
  <si>
    <t>R= Revised</t>
  </si>
  <si>
    <t>Table 35</t>
  </si>
  <si>
    <t xml:space="preserve"> Exports of Major Commodities to India</t>
  </si>
  <si>
    <r>
      <t>2014/15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</si>
  <si>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</si>
  <si>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</si>
  <si>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</si>
  <si>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</si>
  <si>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</si>
  <si>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</si>
  <si>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</si>
  <si>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</si>
  <si>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</si>
  <si>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</si>
  <si>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</si>
  <si>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</si>
  <si>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</si>
  <si>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</si>
  <si>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</si>
  <si>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</si>
  <si>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</si>
  <si>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</si>
  <si>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</si>
  <si>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</si>
  <si>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</si>
  <si>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</si>
  <si>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</si>
  <si>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</si>
  <si>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</si>
  <si>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</si>
  <si>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</si>
  <si>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</si>
  <si>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</si>
  <si>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</si>
  <si>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</si>
  <si>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</si>
  <si>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</si>
  <si>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</si>
  <si>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</si>
  <si>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</si>
  <si>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</si>
  <si>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</si>
  <si>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</si>
  <si>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</si>
  <si>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</si>
  <si>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</si>
  <si>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</si>
  <si>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</si>
  <si>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</si>
  <si>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</si>
  <si>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</si>
  <si>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</si>
  <si>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</si>
  <si>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</si>
  <si>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Vegetable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</si>
  <si>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</si>
  <si>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</si>
  <si>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</si>
  <si>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</si>
  <si>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</si>
  <si>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</si>
  <si>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36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</si>
  <si>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</si>
  <si>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</si>
  <si>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</si>
  <si>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</si>
  <si>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</si>
  <si>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</si>
  <si>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</si>
  <si>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</si>
  <si>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</si>
  <si>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</si>
  <si>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</si>
  <si>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</si>
  <si>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</si>
  <si>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</si>
  <si>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</si>
  <si>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</si>
  <si>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</si>
  <si>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</si>
  <si>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</si>
  <si>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</si>
  <si>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37</t>
  </si>
  <si>
    <t xml:space="preserve"> Exports of Major Commodities to Other Countries</t>
  </si>
  <si>
    <r>
      <t>2013/14</t>
    </r>
    <r>
      <rPr>
        <b/>
        <vertAlign val="superscript"/>
        <sz val="10"/>
        <rFont val="Times New Roman"/>
        <family val="1"/>
      </rPr>
      <t>R</t>
    </r>
  </si>
  <si>
    <t>Handicraft (Metal and Wooden)</t>
  </si>
  <si>
    <t>Nigerseed</t>
  </si>
  <si>
    <t>Silverware and Jewelleries</t>
  </si>
  <si>
    <t>Woolen Carpet</t>
  </si>
  <si>
    <t xml:space="preserve">    Total  (A+B)</t>
  </si>
  <si>
    <t>Table 38</t>
  </si>
  <si>
    <t>Imports of Major Commodities from India</t>
  </si>
  <si>
    <t>Agri. Equip.&amp; Parts</t>
  </si>
  <si>
    <t>Almunium Bars, Rods, Profiles, Foil etc.</t>
  </si>
  <si>
    <t>Hotrolled Sheet in Coil</t>
  </si>
  <si>
    <t>Baby Food &amp; Milk Products</t>
  </si>
  <si>
    <t>Bitumen</t>
  </si>
  <si>
    <t>Coldrolled Sheet in Coil</t>
  </si>
  <si>
    <t>Books and Magazines</t>
  </si>
  <si>
    <t>M.S. Billet</t>
  </si>
  <si>
    <t>Cement</t>
  </si>
  <si>
    <t>M.S. Wires, Rods, Coils, Bars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</si>
  <si>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</si>
  <si>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</si>
  <si>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</si>
  <si>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</si>
  <si>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</si>
  <si>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</si>
  <si>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</si>
  <si>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</si>
  <si>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</si>
  <si>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</si>
  <si>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</si>
  <si>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</si>
  <si>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</si>
  <si>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</si>
  <si>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</si>
  <si>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</si>
  <si>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</si>
  <si>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</si>
  <si>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</si>
  <si>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</si>
  <si>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</si>
  <si>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</si>
  <si>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</si>
  <si>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</si>
  <si>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</si>
  <si>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</si>
  <si>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</si>
  <si>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</si>
  <si>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</si>
  <si>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</si>
  <si>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Table 39</t>
  </si>
  <si>
    <t>Imports of Major Commodities from China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</si>
  <si>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</si>
  <si>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</si>
  <si>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</si>
  <si>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</si>
  <si>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</si>
  <si>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</si>
  <si>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</si>
  <si>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</si>
  <si>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</si>
  <si>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</si>
  <si>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</si>
  <si>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</si>
  <si>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</si>
  <si>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</si>
  <si>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</si>
  <si>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</si>
  <si>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</si>
  <si>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</si>
  <si>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</si>
  <si>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</si>
  <si>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</si>
  <si>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</si>
  <si>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</si>
  <si>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</si>
  <si>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</si>
  <si>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</si>
  <si>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</si>
  <si>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</si>
  <si>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</si>
  <si>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</si>
  <si>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</si>
  <si>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</si>
  <si>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</si>
  <si>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</si>
  <si>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</si>
  <si>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40</t>
  </si>
  <si>
    <t>Imports of Major Commodities from Other Countries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</si>
  <si>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</si>
  <si>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</si>
  <si>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</si>
  <si>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</si>
  <si>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</si>
  <si>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</si>
  <si>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</si>
  <si>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</si>
  <si>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</si>
  <si>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</si>
  <si>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</si>
  <si>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</si>
  <si>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</si>
  <si>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</si>
  <si>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</si>
  <si>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</si>
  <si>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</si>
  <si>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</si>
  <si>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</si>
  <si>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</si>
  <si>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</si>
  <si>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</si>
  <si>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</si>
  <si>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</si>
  <si>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</si>
  <si>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</si>
  <si>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</si>
  <si>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</si>
  <si>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</si>
  <si>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</si>
  <si>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</si>
  <si>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</si>
  <si>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</si>
  <si>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</si>
  <si>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</si>
  <si>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</si>
  <si>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</si>
  <si>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</si>
  <si>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</si>
  <si>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41</t>
  </si>
  <si>
    <t>Imports from India against Payment in US Dollar</t>
  </si>
  <si>
    <t>Mid-month</t>
  </si>
  <si>
    <t>2006/07</t>
  </si>
  <si>
    <t>2007/08</t>
  </si>
  <si>
    <t>2008/09</t>
  </si>
  <si>
    <t>2009/10</t>
  </si>
  <si>
    <t>2010/11</t>
  </si>
  <si>
    <t>2011/12</t>
  </si>
  <si>
    <r>
      <t>2014/15</t>
    </r>
    <r>
      <rPr>
        <b/>
        <vertAlign val="superscript"/>
        <sz val="10"/>
        <rFont val="Times New Roman"/>
        <family val="1"/>
      </rPr>
      <t>p</t>
    </r>
  </si>
  <si>
    <t>* The monthly data are updated based on the latest information from custom office and differ from earlier issues.</t>
  </si>
  <si>
    <t>Table 42</t>
  </si>
  <si>
    <t xml:space="preserve">Summary of Balance of Payments Presentation                 </t>
  </si>
  <si>
    <t>(Rs. in million )</t>
  </si>
  <si>
    <r>
      <t xml:space="preserve">2014/15 </t>
    </r>
    <r>
      <rPr>
        <b/>
        <vertAlign val="superscript"/>
        <sz val="10"/>
        <rFont val="Times New Roman"/>
        <family val="1"/>
      </rPr>
      <t>P</t>
    </r>
  </si>
  <si>
    <t>Percent change</t>
  </si>
  <si>
    <t>Annual</t>
  </si>
  <si>
    <t xml:space="preserve">2013/14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</si>
  <si>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</si>
  <si>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</si>
  <si>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</si>
  <si>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</si>
  <si>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</si>
  <si>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</si>
  <si>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</si>
  <si>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</si>
  <si>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</si>
  <si>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</si>
  <si>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</si>
  <si>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Transportation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</si>
  <si>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</si>
  <si>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</si>
  <si>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</si>
  <si>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</si>
  <si>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</si>
  <si>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</si>
  <si>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</si>
  <si>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</si>
  <si>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</si>
  <si>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</si>
  <si>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</si>
  <si>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</si>
  <si>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</si>
  <si>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</si>
  <si>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</si>
  <si>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</si>
  <si>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</si>
  <si>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</si>
  <si>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</si>
  <si>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</si>
  <si>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</si>
  <si>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</si>
  <si>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</si>
  <si>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</si>
  <si>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</si>
  <si>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</si>
  <si>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</si>
  <si>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</si>
  <si>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</si>
  <si>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</si>
  <si>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</si>
  <si>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</si>
  <si>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</si>
  <si>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</si>
  <si>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</si>
  <si>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</si>
  <si>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</si>
  <si>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</si>
  <si>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</si>
  <si>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</si>
  <si>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</si>
  <si>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</si>
  <si>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</si>
  <si>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</si>
  <si>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43</t>
  </si>
  <si>
    <t>Gross Foreign Exchange Holding of the Banking Sector</t>
  </si>
  <si>
    <t>Convertible</t>
  </si>
  <si>
    <t>Inconvertible</t>
  </si>
  <si>
    <t>Bank and Financial Institutions*</t>
  </si>
  <si>
    <t>Total Reserve</t>
  </si>
  <si>
    <t xml:space="preserve">      Share in total (in percent)</t>
  </si>
  <si>
    <t>Import Capacity (Equivalent Months)</t>
  </si>
  <si>
    <t>Merchandise</t>
  </si>
  <si>
    <t>Merchandise and Services</t>
  </si>
  <si>
    <t>1.Gross Foreign Exchange Reserve</t>
  </si>
  <si>
    <t>2.Gold, SDR, IMF Gold Tranche</t>
  </si>
  <si>
    <t>3.Gross Foreign Assets(1+2)</t>
  </si>
  <si>
    <t>4.Foreign Liabilities</t>
  </si>
  <si>
    <t>5.Net Foreign Assets(3-4)</t>
  </si>
  <si>
    <t>6.Change in NFA (before adj. ex. val.)**</t>
  </si>
  <si>
    <t xml:space="preserve">7.Exchange Valuation </t>
  </si>
  <si>
    <t>8.Change in NFA (6+7)***</t>
  </si>
  <si>
    <t>Sources: Nepal Rastra Bank and Commercial Banks;  Estimated.</t>
  </si>
  <si>
    <t>* indicates the "A","B" &amp; " C" class financial institutions licensed by NRB.</t>
  </si>
  <si>
    <t>** Change in NFA is derived by taking mid-July as base and minus (-) sign indicates increase.</t>
  </si>
  <si>
    <t>*** After adjusting exchange valuation gain/loss</t>
  </si>
  <si>
    <t>Period-end Buying Rate (Rs/USD)</t>
  </si>
  <si>
    <t>Table 44</t>
  </si>
  <si>
    <t>(USD in million)</t>
  </si>
  <si>
    <t>3.Gross Foreign Assets (1+2)</t>
  </si>
  <si>
    <t>5.Net Foreign Assets (3-4)</t>
  </si>
  <si>
    <t>Table 45</t>
  </si>
  <si>
    <t>Exchange Rate of US Dollar (NRs/USD)</t>
  </si>
  <si>
    <t xml:space="preserve">FY </t>
  </si>
  <si>
    <t>Mid-Month</t>
  </si>
  <si>
    <t>Month End*</t>
  </si>
  <si>
    <t>Monthly Average*</t>
  </si>
  <si>
    <t>Buying</t>
  </si>
  <si>
    <t>Selling</t>
  </si>
  <si>
    <t xml:space="preserve">Middle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</si>
  <si>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</si>
  <si>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</si>
  <si>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</si>
  <si>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</si>
  <si>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</si>
  <si>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</si>
  <si>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</si>
  <si>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</si>
  <si>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</si>
  <si>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</si>
  <si>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</si>
  <si>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</si>
  <si>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Annual Average</t>
  </si>
  <si>
    <t xml:space="preserve">Feburary </t>
  </si>
  <si>
    <t>* As per Nepalese Calendar.</t>
  </si>
  <si>
    <t>Table 46</t>
  </si>
  <si>
    <t>Mid-July</t>
  </si>
  <si>
    <t>Jul-Jul</t>
  </si>
  <si>
    <t>2013</t>
  </si>
  <si>
    <t>2014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</si>
  <si>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</si>
  <si>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</si>
  <si>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</si>
  <si>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</si>
  <si>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</si>
  <si>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</si>
  <si>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(Based on Eleven Months' Data of  2014/15)</t>
  </si>
  <si>
    <t>Eleven months</t>
  </si>
  <si>
    <t xml:space="preserve">11 Months' Total </t>
  </si>
  <si>
    <t>during eleven months</t>
  </si>
  <si>
    <t>11 Months</t>
  </si>
  <si>
    <t>Mid-June</t>
  </si>
  <si>
    <t>Mid-Jul to Mid-June</t>
  </si>
  <si>
    <t xml:space="preserve">June </t>
  </si>
  <si>
    <t xml:space="preserve">Mid-June </t>
  </si>
  <si>
    <t>June-June</t>
  </si>
  <si>
    <t>Table 1</t>
  </si>
  <si>
    <t xml:space="preserve"> (Rs. in million)</t>
  </si>
  <si>
    <t>Changes during eleven months</t>
  </si>
  <si>
    <t>Monetary Aggregates</t>
  </si>
  <si>
    <t xml:space="preserve">Jul </t>
  </si>
  <si>
    <t>Jun</t>
  </si>
  <si>
    <t>Jul (p)</t>
  </si>
  <si>
    <t>Jun(e)</t>
  </si>
  <si>
    <t>Amount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</si>
  <si>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</si>
  <si>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</si>
  <si>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</si>
  <si>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</si>
  <si>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</si>
  <si>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</si>
  <si>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</si>
  <si>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</si>
  <si>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</si>
  <si>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</si>
  <si>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</si>
  <si>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</si>
  <si>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</si>
  <si>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</si>
  <si>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</si>
  <si>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</si>
  <si>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</si>
  <si>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</si>
  <si>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</si>
  <si>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</si>
  <si>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</si>
  <si>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</si>
  <si>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</si>
  <si>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</si>
  <si>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</si>
  <si>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</si>
  <si>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</si>
  <si>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</si>
  <si>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</si>
  <si>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</si>
  <si>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</si>
  <si>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</si>
  <si>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</si>
  <si>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</si>
  <si>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</si>
  <si>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Table 2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</si>
  <si>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</si>
  <si>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</si>
  <si>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</si>
  <si>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</si>
  <si>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</si>
  <si>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</si>
  <si>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</si>
  <si>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</si>
  <si>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</si>
  <si>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</si>
  <si>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</si>
  <si>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</si>
  <si>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</si>
  <si>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</si>
  <si>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</si>
  <si>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</si>
  <si>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</si>
  <si>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</si>
  <si>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</si>
  <si>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</si>
  <si>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</si>
  <si>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</si>
  <si>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</si>
  <si>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</si>
  <si>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</si>
  <si>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</si>
  <si>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</si>
  <si>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</si>
  <si>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Government Deposits</t>
  </si>
  <si>
    <t>10.  Foreign Liabilities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</si>
  <si>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</si>
  <si>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</si>
  <si>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</si>
  <si>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</si>
  <si>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</si>
  <si>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</si>
  <si>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</si>
  <si>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11. Capital and Reserve</t>
  </si>
  <si>
    <t>12. Other Liabilities</t>
  </si>
  <si>
    <t>Net Foreign Assets</t>
  </si>
  <si>
    <t>Net Domestic Assets</t>
  </si>
  <si>
    <t>Other Items, Net</t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</si>
  <si>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</t>
    </r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</si>
  <si>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</si>
  <si>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t>Table 3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</si>
  <si>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</si>
  <si>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</si>
  <si>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</si>
  <si>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</si>
  <si>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</si>
  <si>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</si>
  <si>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</si>
  <si>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</si>
  <si>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</si>
  <si>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</si>
  <si>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</si>
  <si>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</si>
  <si>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</si>
  <si>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</si>
  <si>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</si>
  <si>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</si>
  <si>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</si>
  <si>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</si>
  <si>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</si>
  <si>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</si>
  <si>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</si>
  <si>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</si>
  <si>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</si>
  <si>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</si>
  <si>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</si>
  <si>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</si>
  <si>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</si>
  <si>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</si>
  <si>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</si>
  <si>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</si>
  <si>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</si>
  <si>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Table 4</t>
  </si>
  <si>
    <t xml:space="preserve">    5.2 Balance with Nepal Rastra Bank</t>
  </si>
  <si>
    <t>Table 5</t>
  </si>
  <si>
    <t>Table 6</t>
  </si>
  <si>
    <t>Table 7</t>
  </si>
  <si>
    <t>Deposit Details of Banks and Financial Institutions</t>
  </si>
  <si>
    <t xml:space="preserve">Changes during eleven months 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</si>
  <si>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</si>
  <si>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</si>
  <si>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</si>
  <si>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</si>
  <si>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</si>
  <si>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</si>
  <si>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</si>
  <si>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</si>
  <si>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</si>
  <si>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</si>
  <si>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</si>
  <si>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</si>
  <si>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</si>
  <si>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</si>
  <si>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</si>
  <si>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</si>
  <si>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</si>
  <si>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</si>
  <si>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</si>
  <si>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</si>
  <si>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</si>
  <si>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Table 8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</si>
  <si>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</si>
  <si>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</si>
  <si>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</si>
  <si>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</si>
  <si>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</si>
  <si>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</si>
  <si>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</si>
  <si>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</si>
  <si>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</si>
  <si>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</si>
  <si>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</si>
  <si>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</si>
  <si>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</si>
  <si>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</si>
  <si>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</si>
  <si>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</si>
  <si>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</si>
  <si>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</si>
  <si>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</si>
  <si>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</si>
  <si>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</si>
  <si>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</si>
  <si>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</si>
  <si>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</si>
  <si>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</si>
  <si>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</si>
  <si>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</si>
  <si>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</si>
  <si>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</si>
  <si>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</si>
  <si>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</si>
  <si>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</si>
  <si>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</si>
  <si>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</si>
  <si>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</si>
  <si>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</si>
  <si>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</si>
  <si>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</si>
  <si>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</si>
  <si>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</si>
  <si>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</si>
  <si>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</si>
  <si>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</si>
  <si>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</si>
  <si>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</si>
  <si>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</si>
  <si>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</si>
  <si>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</si>
  <si>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</si>
  <si>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</si>
  <si>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</si>
  <si>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</si>
  <si>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</si>
  <si>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</si>
  <si>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</si>
  <si>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</si>
  <si>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</si>
  <si>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</si>
  <si>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</si>
  <si>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</si>
  <si>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</si>
  <si>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</si>
  <si>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</si>
  <si>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</si>
  <si>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</si>
  <si>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</si>
  <si>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</si>
  <si>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</si>
  <si>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</si>
  <si>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</si>
  <si>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</si>
  <si>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</si>
  <si>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</si>
  <si>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</si>
  <si>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</si>
  <si>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</si>
  <si>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</si>
  <si>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</si>
  <si>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</si>
  <si>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</si>
  <si>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</si>
  <si>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</si>
  <si>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</si>
  <si>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</si>
  <si>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</si>
  <si>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</si>
  <si>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</si>
  <si>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</si>
  <si>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</si>
  <si>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</si>
  <si>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</si>
  <si>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</si>
  <si>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</si>
  <si>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</si>
  <si>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</si>
  <si>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</si>
  <si>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</si>
  <si>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</si>
  <si>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</si>
  <si>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</si>
  <si>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</si>
  <si>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</si>
  <si>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</si>
  <si>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</si>
  <si>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</si>
  <si>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</si>
  <si>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</si>
  <si>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</si>
  <si>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</si>
  <si>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Table 9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</si>
  <si>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</si>
  <si>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</si>
  <si>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</si>
  <si>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</si>
  <si>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</si>
  <si>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</si>
  <si>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</si>
  <si>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</si>
  <si>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</si>
  <si>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</si>
  <si>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</si>
  <si>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</si>
  <si>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</si>
  <si>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</si>
  <si>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</si>
  <si>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</si>
  <si>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</si>
  <si>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</si>
  <si>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</si>
  <si>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</si>
  <si>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</si>
  <si>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</si>
  <si>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</si>
  <si>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</si>
  <si>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</si>
  <si>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</si>
  <si>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</si>
  <si>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</si>
  <si>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</si>
  <si>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</si>
  <si>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</si>
  <si>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</si>
  <si>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</si>
  <si>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</si>
  <si>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</si>
  <si>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</si>
  <si>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</si>
  <si>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</si>
  <si>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</si>
  <si>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</si>
  <si>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</si>
  <si>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</si>
  <si>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Table 10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</si>
  <si>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</si>
  <si>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</si>
  <si>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</si>
  <si>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</si>
  <si>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</si>
  <si>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</si>
  <si>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</si>
  <si>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</si>
  <si>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</si>
  <si>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</si>
  <si>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</si>
  <si>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</si>
  <si>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11</t>
  </si>
  <si>
    <t>Outright Sale Auction</t>
  </si>
  <si>
    <t>Outright Purchase Auction</t>
  </si>
  <si>
    <t>Interest Rate* (%)</t>
  </si>
  <si>
    <t>*Weighted average interest rate.</t>
  </si>
  <si>
    <t>Table 12</t>
  </si>
  <si>
    <t>Repo Auction</t>
  </si>
  <si>
    <t>Reverse Repo Auction</t>
  </si>
  <si>
    <t>Table 13 (A)</t>
  </si>
  <si>
    <t>Standing Liquidity Facility</t>
  </si>
  <si>
    <t>(First Eleven Months)</t>
  </si>
  <si>
    <t>Table 13 (B)</t>
  </si>
  <si>
    <t>Table 14</t>
  </si>
  <si>
    <t xml:space="preserve">Weighted Average Treasury Bills Rate </t>
  </si>
  <si>
    <t>(In percent)</t>
  </si>
  <si>
    <t>TRB-91 Days</t>
  </si>
  <si>
    <t>TRB-364 Days</t>
  </si>
  <si>
    <t>Annual average</t>
  </si>
  <si>
    <t>Table 15</t>
  </si>
  <si>
    <t>Table 17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</si>
  <si>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</si>
  <si>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</si>
  <si>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</si>
  <si>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</si>
  <si>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</si>
  <si>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</si>
  <si>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</si>
  <si>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Ocotber</t>
  </si>
  <si>
    <t>August*=data included from 1 Aug to 31 Aug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</si>
  <si>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</si>
  <si>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</si>
  <si>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</si>
  <si>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</si>
  <si>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NEPAL RASTRA BANK</t>
  </si>
  <si>
    <t>Research Department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</si>
  <si>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</si>
  <si>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</si>
  <si>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</si>
  <si>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</si>
  <si>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</si>
  <si>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</si>
  <si>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</si>
  <si>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</si>
  <si>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</si>
  <si>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</si>
  <si>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</si>
  <si>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</si>
  <si>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</si>
  <si>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</si>
  <si>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</si>
  <si>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</si>
  <si>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</si>
  <si>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</si>
  <si>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</si>
  <si>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</si>
  <si>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</si>
  <si>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</si>
  <si>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</si>
  <si>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</si>
  <si>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</si>
  <si>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</si>
  <si>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</si>
  <si>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</si>
  <si>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</si>
  <si>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</si>
  <si>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</si>
  <si>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</si>
  <si>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</si>
  <si>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</si>
  <si>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</si>
  <si>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</si>
  <si>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</si>
  <si>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</si>
  <si>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</si>
  <si>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</si>
  <si>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</si>
  <si>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</si>
  <si>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</si>
  <si>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</si>
  <si>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</si>
  <si>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</si>
  <si>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Table 16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</si>
  <si>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</si>
  <si>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</si>
  <si>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</si>
  <si>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</si>
  <si>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</si>
  <si>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</si>
  <si>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</si>
  <si>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</si>
  <si>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</si>
  <si>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</si>
  <si>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A. Policy Rates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</si>
  <si>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</si>
  <si>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</si>
  <si>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</si>
  <si>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</si>
  <si>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</si>
  <si>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</si>
  <si>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</si>
  <si>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</si>
  <si>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</si>
  <si>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</si>
  <si>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</si>
  <si>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</si>
  <si>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</si>
  <si>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</si>
  <si>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</si>
  <si>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</si>
  <si>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</si>
  <si>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</si>
  <si>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</si>
  <si>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3.08-9.5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</si>
  <si>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</si>
  <si>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</si>
  <si>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</si>
  <si>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</si>
  <si>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</si>
  <si>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</si>
  <si>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</si>
  <si>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</si>
  <si>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</si>
  <si>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</si>
  <si>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</si>
  <si>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</si>
  <si>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( Rs. in million)</t>
  </si>
  <si>
    <t>2003/04</t>
  </si>
  <si>
    <t>Purchase</t>
  </si>
  <si>
    <t>Sale</t>
  </si>
  <si>
    <t>Net 
Injection</t>
  </si>
  <si>
    <t>US$</t>
  </si>
  <si>
    <t>Nrs.</t>
  </si>
  <si>
    <t>Table 18</t>
  </si>
  <si>
    <t xml:space="preserve">Indian Currency Purchase </t>
  </si>
  <si>
    <t>IC Purchase</t>
  </si>
  <si>
    <t>US$ Sale</t>
  </si>
  <si>
    <t>Table 32</t>
  </si>
  <si>
    <t>Fresh Treasury Bills</t>
  </si>
  <si>
    <t>* Weighted average interest rate</t>
  </si>
  <si>
    <t>`</t>
  </si>
  <si>
    <t>Table 30</t>
  </si>
  <si>
    <t>Government Budgetary Operation+</t>
  </si>
  <si>
    <t>(On Cash Basis)</t>
  </si>
  <si>
    <t>Heads</t>
  </si>
  <si>
    <t>Percent Change During Eleven Months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</si>
  <si>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</si>
  <si>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</si>
  <si>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</si>
  <si>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</si>
  <si>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    b.Foreign Grants</t>
  </si>
  <si>
    <t xml:space="preserve">   Financial</t>
  </si>
  <si>
    <t>Unspent Government Balance</t>
  </si>
  <si>
    <t xml:space="preserve">   Financial </t>
  </si>
  <si>
    <t>Actual Expenditure of Budget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</si>
  <si>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</si>
  <si>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</si>
  <si>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</si>
  <si>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</si>
  <si>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</si>
  <si>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</si>
  <si>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</si>
  <si>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 xml:space="preserve">    Revenue</t>
  </si>
  <si>
    <t xml:space="preserve">    Foreign Grants</t>
  </si>
  <si>
    <t xml:space="preserve">    Non-Budgetary Receipts, net</t>
  </si>
  <si>
    <t xml:space="preserve">    Others </t>
  </si>
  <si>
    <t xml:space="preserve">    V. A. T. </t>
  </si>
  <si>
    <t xml:space="preserve">   Customs</t>
  </si>
  <si>
    <t xml:space="preserve">  Local Authorities' Account (LAA)#</t>
  </si>
  <si>
    <t>Deficits(-) Surplus(+)</t>
  </si>
  <si>
    <t>Sources of Financing</t>
  </si>
  <si>
    <t xml:space="preserve">   Internal Loans</t>
  </si>
  <si>
    <t xml:space="preserve">         Domestic Borrowings</t>
  </si>
  <si>
    <t xml:space="preserve">             (i) Treasury Bills</t>
  </si>
  <si>
    <t xml:space="preserve">             (ii) Development Bond</t>
  </si>
  <si>
    <t xml:space="preserve">             (iii) National Saving Bond</t>
  </si>
  <si>
    <t xml:space="preserve">             (iv) Citizen Saving Bond</t>
  </si>
  <si>
    <t xml:space="preserve">             (v) Foreign Employment Bond</t>
  </si>
  <si>
    <t xml:space="preserve">          Overdrafts++</t>
  </si>
  <si>
    <t xml:space="preserve">          Others@</t>
  </si>
  <si>
    <t xml:space="preserve">  Principal Refund and Share Divestment</t>
  </si>
  <si>
    <t xml:space="preserve">  Foreign Loans</t>
  </si>
  <si>
    <t xml:space="preserve"> +  Based on data reported by 8 offices of NRB,  66 branches of Rastriya Banijya Bank Limited,  43 out of 44 branches of Nepal Bank Limited, 9  branches of Everest Bank Limited, 4 branches of Global IME Bank Limited and 1 branch each from  NMB Bank Limited and Bank of Kathmandu Limited conducting government transactions and release report from 79  DTCOs and payment centres.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</si>
  <si>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</si>
  <si>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</si>
  <si>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</si>
  <si>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 xml:space="preserve"> P :  Provisional.</t>
  </si>
  <si>
    <t>Table 31</t>
  </si>
  <si>
    <t>Eleven  months</t>
  </si>
  <si>
    <t>Amount (Rs. in million)</t>
  </si>
  <si>
    <t xml:space="preserve">Growth Rate During </t>
  </si>
  <si>
    <t xml:space="preserve">Composition During </t>
  </si>
  <si>
    <t>2014/15P</t>
  </si>
  <si>
    <t xml:space="preserve">   Value Added Tax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</si>
  <si>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</si>
  <si>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</si>
  <si>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</si>
  <si>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</si>
  <si>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</si>
  <si>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</si>
  <si>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</si>
  <si>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</si>
  <si>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</si>
  <si>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</si>
  <si>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</si>
  <si>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</si>
  <si>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33</t>
  </si>
  <si>
    <t>No.</t>
  </si>
  <si>
    <t xml:space="preserve"> Name of Bonds/Ownership</t>
  </si>
  <si>
    <t>Amount Change</t>
  </si>
  <si>
    <t>Mid-Jul to Mid-Jun</t>
  </si>
  <si>
    <t>Mid-Jun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</si>
  <si>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</si>
  <si>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</si>
  <si>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</si>
  <si>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</si>
  <si>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</si>
  <si>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</si>
  <si>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</si>
  <si>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</si>
  <si>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</si>
  <si>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</si>
  <si>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</si>
  <si>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</si>
  <si>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</si>
  <si>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Special Bond</t>
  </si>
  <si>
    <t>b. Commercial Banks (10 yrs bond of RBB)</t>
  </si>
  <si>
    <t>c. Others</t>
  </si>
  <si>
    <t>Short-term Loans &amp; Advances</t>
  </si>
  <si>
    <t>Total Domestic Debt</t>
  </si>
  <si>
    <t>Table 25</t>
  </si>
  <si>
    <t>Mid-June 2015</t>
  </si>
  <si>
    <t xml:space="preserve">(2005/06=100) </t>
  </si>
  <si>
    <t>Groups &amp; Sub-groups</t>
  </si>
  <si>
    <t>Weight %</t>
  </si>
  <si>
    <t>May/June</t>
  </si>
  <si>
    <t>Apr/May</t>
  </si>
  <si>
    <t>Mar/Apr</t>
  </si>
  <si>
    <t>Column 5 over 3</t>
  </si>
  <si>
    <t>Column 5 over 4</t>
  </si>
  <si>
    <t>Column 8 over 5</t>
  </si>
  <si>
    <t>Column 8 over 7</t>
  </si>
  <si>
    <t xml:space="preserve">Overall Index </t>
  </si>
  <si>
    <t>100.00  </t>
  </si>
  <si>
    <t>184.2  </t>
  </si>
  <si>
    <t>200.4  </t>
  </si>
  <si>
    <t>201.6  </t>
  </si>
  <si>
    <t>212.5  </t>
  </si>
  <si>
    <t>214.6  </t>
  </si>
  <si>
    <t>216.5  </t>
  </si>
  <si>
    <t>9.5  </t>
  </si>
  <si>
    <t>0.6  </t>
  </si>
  <si>
    <t>7.4  </t>
  </si>
  <si>
    <t>0.9  </t>
  </si>
  <si>
    <t>1. Food and Beverage</t>
  </si>
  <si>
    <t>46.82  </t>
  </si>
  <si>
    <t>218.2  </t>
  </si>
  <si>
    <t>241.9  </t>
  </si>
  <si>
    <t>244.9  </t>
  </si>
  <si>
    <t>258.8  </t>
  </si>
  <si>
    <t>263.5  </t>
  </si>
  <si>
    <t>268.2  </t>
  </si>
  <si>
    <t>12.2  </t>
  </si>
  <si>
    <t>1.3  </t>
  </si>
  <si>
    <t>1.8  </t>
  </si>
  <si>
    <t>      Cereals Grains &amp; their products</t>
  </si>
  <si>
    <t>14.81  </t>
  </si>
  <si>
    <t>198.7  </t>
  </si>
  <si>
    <t>216.1  </t>
  </si>
  <si>
    <t>216.7  </t>
  </si>
  <si>
    <t>233.4  </t>
  </si>
  <si>
    <t>240.1  </t>
  </si>
  <si>
    <t>241.8  </t>
  </si>
  <si>
    <t>9.1  </t>
  </si>
  <si>
    <t>0.3  </t>
  </si>
  <si>
    <t>11.6  </t>
  </si>
  <si>
    <t>0.7  </t>
  </si>
  <si>
    <t>      Legume Varieties</t>
  </si>
  <si>
    <t>2.01  </t>
  </si>
  <si>
    <t>220.0  </t>
  </si>
  <si>
    <t>230.5  </t>
  </si>
  <si>
    <t>233.2  </t>
  </si>
  <si>
    <t>272.5  </t>
  </si>
  <si>
    <t>286.8  </t>
  </si>
  <si>
    <t>300.1  </t>
  </si>
  <si>
    <t>6.0  </t>
  </si>
  <si>
    <t>1.2  </t>
  </si>
  <si>
    <t>28.7  </t>
  </si>
  <si>
    <t>4.6  </t>
  </si>
  <si>
    <t>      Vegetables</t>
  </si>
  <si>
    <t>5.65  </t>
  </si>
  <si>
    <t>262.6  </t>
  </si>
  <si>
    <t>318.3  </t>
  </si>
  <si>
    <t>334.8  </t>
  </si>
  <si>
    <t>300.8  </t>
  </si>
  <si>
    <t>299.9  </t>
  </si>
  <si>
    <t>316.8  </t>
  </si>
  <si>
    <t>27.5  </t>
  </si>
  <si>
    <t>5.2  </t>
  </si>
  <si>
    <t>-5.4  </t>
  </si>
  <si>
    <t>5.7  </t>
  </si>
  <si>
    <t>      Meat &amp; Fish</t>
  </si>
  <si>
    <t>5.70  </t>
  </si>
  <si>
    <t>242.9  </t>
  </si>
  <si>
    <t>279.0  </t>
  </si>
  <si>
    <t>282.1  </t>
  </si>
  <si>
    <t>299.2  </t>
  </si>
  <si>
    <t>297.0  </t>
  </si>
  <si>
    <t>299.1  </t>
  </si>
  <si>
    <t>16.1  </t>
  </si>
  <si>
    <t>1.1  </t>
  </si>
  <si>
    <t>      Milk Products and Egg</t>
  </si>
  <si>
    <t>5.01  </t>
  </si>
  <si>
    <t>214.1  </t>
  </si>
  <si>
    <t>235.0  </t>
  </si>
  <si>
    <t>238.0  </t>
  </si>
  <si>
    <t>264.0  </t>
  </si>
  <si>
    <t>266.6  </t>
  </si>
  <si>
    <t>268.6  </t>
  </si>
  <si>
    <t>11.2  </t>
  </si>
  <si>
    <t>12.8  </t>
  </si>
  <si>
    <t>0.8  </t>
  </si>
  <si>
    <t>      Ghee and Oil</t>
  </si>
  <si>
    <t>2.70  </t>
  </si>
  <si>
    <t>190.3  </t>
  </si>
  <si>
    <t>193.0  </t>
  </si>
  <si>
    <t>192.2  </t>
  </si>
  <si>
    <t>194.3  </t>
  </si>
  <si>
    <t>196.0  </t>
  </si>
  <si>
    <t>195.8  </t>
  </si>
  <si>
    <t>1.0  </t>
  </si>
  <si>
    <t>-0.4  </t>
  </si>
  <si>
    <t>1.9  </t>
  </si>
  <si>
    <t>-0.1  </t>
  </si>
  <si>
    <t>      Fruits</t>
  </si>
  <si>
    <t>2.23  </t>
  </si>
  <si>
    <t>253.1  </t>
  </si>
  <si>
    <t>274.1  </t>
  </si>
  <si>
    <t>288.4  </t>
  </si>
  <si>
    <t>282.5  </t>
  </si>
  <si>
    <t>310.6  </t>
  </si>
  <si>
    <t>334.1  </t>
  </si>
  <si>
    <t>14.0  </t>
  </si>
  <si>
    <t>15.8  </t>
  </si>
  <si>
    <t>7.6  </t>
  </si>
  <si>
    <t>      Sugar &amp; Sweets</t>
  </si>
  <si>
    <t>1.36  </t>
  </si>
  <si>
    <t>257.1  </t>
  </si>
  <si>
    <t>252.9  </t>
  </si>
  <si>
    <t>253.0  </t>
  </si>
  <si>
    <t>252.3  </t>
  </si>
  <si>
    <t>253.9  </t>
  </si>
  <si>
    <t>253.8  </t>
  </si>
  <si>
    <t>-1.6  </t>
  </si>
  <si>
    <t>0.0  </t>
  </si>
  <si>
    <t>      Spices</t>
  </si>
  <si>
    <t>1.46  </t>
  </si>
  <si>
    <t>220.6  </t>
  </si>
  <si>
    <t>254.0  </t>
  </si>
  <si>
    <t>262.7  </t>
  </si>
  <si>
    <t>5.8  </t>
  </si>
  <si>
    <t>14.9  </t>
  </si>
  <si>
    <t>2.1  </t>
  </si>
  <si>
    <t>      Soft Drinks</t>
  </si>
  <si>
    <t>0.96  </t>
  </si>
  <si>
    <t>198.0  </t>
  </si>
  <si>
    <t>202.0  </t>
  </si>
  <si>
    <t>202.4  </t>
  </si>
  <si>
    <t>211.0  </t>
  </si>
  <si>
    <t>214.9  </t>
  </si>
  <si>
    <t>219.8  </t>
  </si>
  <si>
    <t>2.2  </t>
  </si>
  <si>
    <t>0.2  </t>
  </si>
  <si>
    <t>8.6  </t>
  </si>
  <si>
    <t>2.3  </t>
  </si>
  <si>
    <t>      Hard Drinks</t>
  </si>
  <si>
    <t>1.72  </t>
  </si>
  <si>
    <t>158.5  </t>
  </si>
  <si>
    <t>194.1  </t>
  </si>
  <si>
    <t>22.5  </t>
  </si>
  <si>
    <t>21.1  </t>
  </si>
  <si>
    <t>      Tobacco Products</t>
  </si>
  <si>
    <t>0.85  </t>
  </si>
  <si>
    <t>217.8  </t>
  </si>
  <si>
    <t>272.9  </t>
  </si>
  <si>
    <t>345.6  </t>
  </si>
  <si>
    <t>25.3  </t>
  </si>
  <si>
    <t>26.6  </t>
  </si>
  <si>
    <t>      Restaurant &amp; Hotel</t>
  </si>
  <si>
    <t>2.35  </t>
  </si>
  <si>
    <t>267.8  </t>
  </si>
  <si>
    <t>267.9  </t>
  </si>
  <si>
    <t>296.6  </t>
  </si>
  <si>
    <t>303.6  </t>
  </si>
  <si>
    <t>9.4  </t>
  </si>
  <si>
    <t>13.3  </t>
  </si>
  <si>
    <t>2. Non-Food and Services</t>
  </si>
  <si>
    <t>53.18  </t>
  </si>
  <si>
    <t>159.0  </t>
  </si>
  <si>
    <t>170.1  </t>
  </si>
  <si>
    <t>170.2  </t>
  </si>
  <si>
    <t>179.0  </t>
  </si>
  <si>
    <t>179.3  </t>
  </si>
  <si>
    <t>179.5  </t>
  </si>
  <si>
    <t>7.0  </t>
  </si>
  <si>
    <t>0.1  </t>
  </si>
  <si>
    <t>5.5  </t>
  </si>
  <si>
    <t>      Clothing &amp; Footwear</t>
  </si>
  <si>
    <t>8.49  </t>
  </si>
  <si>
    <t>186.3  </t>
  </si>
  <si>
    <t>206.8  </t>
  </si>
  <si>
    <t>231.7  </t>
  </si>
  <si>
    <t>11.0  </t>
  </si>
  <si>
    <t>12.0  </t>
  </si>
  <si>
    <t>      Housing &amp; Utilities</t>
  </si>
  <si>
    <t>10.87  </t>
  </si>
  <si>
    <t>157.7  </t>
  </si>
  <si>
    <t>165.6  </t>
  </si>
  <si>
    <t>167.2  </t>
  </si>
  <si>
    <t>167.3  </t>
  </si>
  <si>
    <t>5.0  </t>
  </si>
  <si>
    <t>      Furnishing &amp; Household   Equipment</t>
  </si>
  <si>
    <t>4.89  </t>
  </si>
  <si>
    <t>187.5  </t>
  </si>
  <si>
    <t>204.7  </t>
  </si>
  <si>
    <t>205.2  </t>
  </si>
  <si>
    <t>223.8  </t>
  </si>
  <si>
    <t>225.2  </t>
  </si>
  <si>
    <t>9.7  </t>
  </si>
  <si>
    <t>      Health</t>
  </si>
  <si>
    <t>3.25  </t>
  </si>
  <si>
    <t>138.1  </t>
  </si>
  <si>
    <t>149.6  </t>
  </si>
  <si>
    <t>157.6  </t>
  </si>
  <si>
    <t>8.3  </t>
  </si>
  <si>
    <t>5.3  </t>
  </si>
  <si>
    <t>      Transport</t>
  </si>
  <si>
    <t>6.01  </t>
  </si>
  <si>
    <t>175.5  </t>
  </si>
  <si>
    <t>184.4  </t>
  </si>
  <si>
    <t>184.8  </t>
  </si>
  <si>
    <t>5.1  </t>
  </si>
  <si>
    <t>      Communication</t>
  </si>
  <si>
    <t>3.64  </t>
  </si>
  <si>
    <t>80.4  </t>
  </si>
  <si>
    <t>80.8  </t>
  </si>
  <si>
    <t>81.3  </t>
  </si>
  <si>
    <t>0.5  </t>
  </si>
  <si>
    <t>      Recreation and Culture</t>
  </si>
  <si>
    <t>5.39  </t>
  </si>
  <si>
    <t>141.3  </t>
  </si>
  <si>
    <t>152.3  </t>
  </si>
  <si>
    <t>152.9  </t>
  </si>
  <si>
    <t>160.8  </t>
  </si>
  <si>
    <t>162.6  </t>
  </si>
  <si>
    <t>163.0  </t>
  </si>
  <si>
    <t>8.2  </t>
  </si>
  <si>
    <t>6.6  </t>
  </si>
  <si>
    <t>      Education</t>
  </si>
  <si>
    <t>8.46  </t>
  </si>
  <si>
    <t>174.5  </t>
  </si>
  <si>
    <t>188.1  </t>
  </si>
  <si>
    <t>198.4  </t>
  </si>
  <si>
    <t>7.8  </t>
  </si>
  <si>
    <t>      Miscellaneous Goods &amp; Services</t>
  </si>
  <si>
    <t>2.17  </t>
  </si>
  <si>
    <t>162.8  </t>
  </si>
  <si>
    <t>173.5  </t>
  </si>
  <si>
    <t>173.6  </t>
  </si>
  <si>
    <t>188.4  </t>
  </si>
  <si>
    <t>190.0  </t>
  </si>
  <si>
    <t>194.0  </t>
  </si>
  <si>
    <t>11.8  </t>
  </si>
  <si>
    <t>2.1 </t>
  </si>
  <si>
    <t xml:space="preserve">Consumer Price Index : Kathmandu Valley </t>
  </si>
  <si>
    <t>189.3  </t>
  </si>
  <si>
    <t>207.0  </t>
  </si>
  <si>
    <t>207.6  </t>
  </si>
  <si>
    <t>221.1  </t>
  </si>
  <si>
    <t>49.67  </t>
  </si>
  <si>
    <t>224.1  </t>
  </si>
  <si>
    <t>255.5  </t>
  </si>
  <si>
    <t>271.3  </t>
  </si>
  <si>
    <t>277.8  </t>
  </si>
  <si>
    <t>284.0  </t>
  </si>
  <si>
    <t>50.33  </t>
  </si>
  <si>
    <t>160.7  </t>
  </si>
  <si>
    <t>169.7  </t>
  </si>
  <si>
    <t>176.6  </t>
  </si>
  <si>
    <t>177.0  </t>
  </si>
  <si>
    <t>177.4  </t>
  </si>
  <si>
    <t>5.6  </t>
  </si>
  <si>
    <t>4.5  </t>
  </si>
  <si>
    <t xml:space="preserve">Consumer Price Index : Terai </t>
  </si>
  <si>
    <t>178.7  </t>
  </si>
  <si>
    <t>194.9  </t>
  </si>
  <si>
    <t>196.8  </t>
  </si>
  <si>
    <t>206.3  </t>
  </si>
  <si>
    <t>208.3  </t>
  </si>
  <si>
    <t>210.0  </t>
  </si>
  <si>
    <t>10.1  </t>
  </si>
  <si>
    <t>6.7  </t>
  </si>
  <si>
    <t>44.49  </t>
  </si>
  <si>
    <t>211.7  </t>
  </si>
  <si>
    <t>234.0  </t>
  </si>
  <si>
    <t>238.9  </t>
  </si>
  <si>
    <t>251.0  </t>
  </si>
  <si>
    <t>255.6  </t>
  </si>
  <si>
    <t>260.0  </t>
  </si>
  <si>
    <t>12.9  </t>
  </si>
  <si>
    <t>8.8  </t>
  </si>
  <si>
    <t>1.7  </t>
  </si>
  <si>
    <t>55.51  </t>
  </si>
  <si>
    <t>156.4  </t>
  </si>
  <si>
    <t>168.7  </t>
  </si>
  <si>
    <t>168.9  </t>
  </si>
  <si>
    <t>177.1  </t>
  </si>
  <si>
    <t>177.5  </t>
  </si>
  <si>
    <t>8.0  </t>
  </si>
  <si>
    <t xml:space="preserve">Consumer Price Index : Hill </t>
  </si>
  <si>
    <t>187.4  </t>
  </si>
  <si>
    <t>202.6  </t>
  </si>
  <si>
    <t>216.2  </t>
  </si>
  <si>
    <t>217.5  </t>
  </si>
  <si>
    <t>218.9  </t>
  </si>
  <si>
    <t>8.1  </t>
  </si>
  <si>
    <t>47.26  </t>
  </si>
  <si>
    <t>222.1  </t>
  </si>
  <si>
    <t>241.0  </t>
  </si>
  <si>
    <t>242.5  </t>
  </si>
  <si>
    <t>260.1  </t>
  </si>
  <si>
    <t>263.6  </t>
  </si>
  <si>
    <t>9.2  </t>
  </si>
  <si>
    <t>8.7  </t>
  </si>
  <si>
    <t>52.74  </t>
  </si>
  <si>
    <t>161.1  </t>
  </si>
  <si>
    <t>172.7  </t>
  </si>
  <si>
    <t>172.8  </t>
  </si>
  <si>
    <t>185.1  </t>
  </si>
  <si>
    <t>185.2  </t>
  </si>
  <si>
    <t>185.3  </t>
  </si>
  <si>
    <t>7.2  </t>
  </si>
  <si>
    <t>7.3  </t>
  </si>
  <si>
    <t>Table 26</t>
  </si>
  <si>
    <t>(2005/06 = 100)</t>
  </si>
  <si>
    <t>(y-o-y changes)</t>
  </si>
  <si>
    <t>Mid- Months</t>
  </si>
  <si>
    <t>Index</t>
  </si>
  <si>
    <t>Average</t>
  </si>
  <si>
    <t>Table 27</t>
  </si>
  <si>
    <t>(1999/00=100)</t>
  </si>
  <si>
    <t xml:space="preserve">Groups and Sub-groups </t>
  </si>
  <si>
    <t xml:space="preserve">Weight % </t>
  </si>
  <si>
    <t>Percentage Change</t>
  </si>
  <si>
    <t>Column 5</t>
  </si>
  <si>
    <t>Column 8</t>
  </si>
  <si>
    <t>Over 3</t>
  </si>
  <si>
    <t>Over 4</t>
  </si>
  <si>
    <t>Over 5</t>
  </si>
  <si>
    <t>Over 7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</si>
  <si>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</si>
  <si>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</si>
  <si>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</si>
  <si>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</si>
  <si>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</si>
  <si>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</si>
  <si>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</si>
  <si>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</si>
  <si>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</si>
  <si>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</si>
  <si>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</si>
  <si>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</si>
  <si>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</si>
  <si>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</si>
  <si>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</si>
  <si>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</si>
  <si>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</si>
  <si>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</si>
  <si>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</si>
  <si>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</si>
  <si>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</si>
  <si>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Table 28</t>
  </si>
  <si>
    <t>(1999/00 = 100)</t>
  </si>
  <si>
    <t>Mid-Months</t>
  </si>
  <si>
    <t xml:space="preserve">     2005/06P</t>
  </si>
  <si>
    <t>INDEX</t>
  </si>
  <si>
    <t>%CHANGES</t>
  </si>
  <si>
    <t>Table 29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</si>
  <si>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</si>
  <si>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</si>
  <si>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</si>
  <si>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</si>
  <si>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</si>
  <si>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</si>
  <si>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</si>
  <si>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</si>
  <si>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</si>
  <si>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</si>
  <si>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</si>
  <si>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</si>
  <si>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</si>
  <si>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</si>
  <si>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</si>
  <si>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</si>
  <si>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</si>
  <si>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Education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</si>
  <si>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</si>
  <si>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</si>
  <si>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</si>
  <si>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</si>
  <si>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</si>
  <si>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</si>
  <si>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</si>
  <si>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</si>
  <si>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</si>
  <si>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</si>
  <si>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</si>
  <si>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</si>
  <si>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</si>
  <si>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</si>
  <si>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Table 19</t>
  </si>
  <si>
    <t>% Change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</si>
  <si>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</si>
  <si>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</si>
  <si>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</si>
  <si>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</si>
  <si>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</si>
  <si>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</si>
  <si>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</si>
  <si>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</si>
  <si>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</si>
  <si>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</si>
  <si>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</si>
  <si>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</si>
  <si>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Data Source: Nepal Stock Exchange Limited.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</si>
  <si>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</si>
  <si>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</si>
  <si>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</si>
  <si>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</si>
  <si>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 xml:space="preserve">†   Revised GDP of 2013 and 2014; preliminary estimates of GDP for 2015 by Central Bureau of Statistics. All figures are at Producer's Prices. </t>
  </si>
  <si>
    <t>GDP at Current Price ( Rs. million)</t>
  </si>
  <si>
    <t>Table 20</t>
  </si>
  <si>
    <t>Types of  Securities</t>
  </si>
  <si>
    <t>Amount (Rs. Million)</t>
  </si>
  <si>
    <t>Approval Date</t>
  </si>
  <si>
    <t>A. Right Share</t>
  </si>
  <si>
    <t>Tinau Bikash Bank  Ltd.</t>
  </si>
  <si>
    <t>2071-04-02</t>
  </si>
  <si>
    <t>Hamro Bikas Bank Ltd.</t>
  </si>
  <si>
    <t>2071-05-30</t>
  </si>
  <si>
    <t>City Dev elopment Bank Ltd.</t>
  </si>
  <si>
    <t>2071-06-03</t>
  </si>
  <si>
    <t>Sewa Bikas Bank Ltd.</t>
  </si>
  <si>
    <t>2071-06-30</t>
  </si>
  <si>
    <t>Muktinath Bikas Bank Ltd.</t>
  </si>
  <si>
    <t>2071-07-09</t>
  </si>
  <si>
    <t>Sahayogi Bikas Bank Ltd.</t>
  </si>
  <si>
    <t>2071-07-06</t>
  </si>
  <si>
    <t>Manaslu Bikas Bank Ltd.</t>
  </si>
  <si>
    <t>2071-07-03</t>
  </si>
  <si>
    <t>First Microf inance Ltd</t>
  </si>
  <si>
    <t>2071-10-18</t>
  </si>
  <si>
    <t>Garima Bikas Bank Ltd</t>
  </si>
  <si>
    <t>2071-10-20</t>
  </si>
  <si>
    <t>Neco Insurance Ltd</t>
  </si>
  <si>
    <t>Sunrise Bank ltd</t>
  </si>
  <si>
    <t>2071-10-21</t>
  </si>
  <si>
    <t>Kabeli Bikas Bank Ltd</t>
  </si>
  <si>
    <t>2071-11-13</t>
  </si>
  <si>
    <t>Nilgiri Bikas Bank Ltd</t>
  </si>
  <si>
    <t>Premire Insurance Company (Nepal) Ltd</t>
  </si>
  <si>
    <t>2071-11-17</t>
  </si>
  <si>
    <t>Progressive Finance Ltd</t>
  </si>
  <si>
    <t>2071-11-128</t>
  </si>
  <si>
    <t>United Insurance Company (Nepal) Ltd</t>
  </si>
  <si>
    <t>2071-12-03</t>
  </si>
  <si>
    <t>Purnima Bikas Bank Ltd</t>
  </si>
  <si>
    <t>2071-12-05</t>
  </si>
  <si>
    <t>Laxmi Bank Ltd</t>
  </si>
  <si>
    <t>2072-01-08</t>
  </si>
  <si>
    <t>Chhimek Laghubitta Bikas Bank Ltd</t>
  </si>
  <si>
    <t>2072-02-11</t>
  </si>
  <si>
    <t>Sworojgaar Laghubitta Bikas Bank Ltd</t>
  </si>
  <si>
    <t>2072-02-18</t>
  </si>
  <si>
    <t>B. Ordinary Share</t>
  </si>
  <si>
    <t>NMB Sulav Investment Fund 1</t>
  </si>
  <si>
    <t>2071-05-20</t>
  </si>
  <si>
    <t>Global IME BanK Ltd.</t>
  </si>
  <si>
    <t>NIBL Sambridhi Fund-1</t>
  </si>
  <si>
    <t>2071-07-30</t>
  </si>
  <si>
    <t>Nepal Bank Ltd.</t>
  </si>
  <si>
    <t>2071-08-31</t>
  </si>
  <si>
    <t>Upper Tamakoshi Hydro Ltd.</t>
  </si>
  <si>
    <t>2071-09-17</t>
  </si>
  <si>
    <t>Rapti Bheri Bikas Bank Ltd.</t>
  </si>
  <si>
    <t>2071-09-18</t>
  </si>
  <si>
    <t>Api Power Company Ltd.</t>
  </si>
  <si>
    <t>2071-09-30</t>
  </si>
  <si>
    <t>Laxmi Value Fund</t>
  </si>
  <si>
    <t>2071-10-09</t>
  </si>
  <si>
    <t>Janauthhan Samudaik Laghu Bitta Bikas Bank Ltd</t>
  </si>
  <si>
    <t>2071-10-10</t>
  </si>
  <si>
    <t>Barun Hydropower Compnay Ltd</t>
  </si>
  <si>
    <t>2071-10-25</t>
  </si>
  <si>
    <t>Mirmire Microf inance Dev Bank Ltd</t>
  </si>
  <si>
    <t>2071-11-11</t>
  </si>
  <si>
    <t>ILFCO Micro Finance Bittiya Sanstha Ltd</t>
  </si>
  <si>
    <t>2071-11-25</t>
  </si>
  <si>
    <t>Bhatkpur Fiance Ltd</t>
  </si>
  <si>
    <t>2071-11-27</t>
  </si>
  <si>
    <t>Bijaya Laghubitta Bittiya Sanstha Ltd</t>
  </si>
  <si>
    <t>2071-11-28</t>
  </si>
  <si>
    <t>Sajha Bikas Bank Ltd</t>
  </si>
  <si>
    <t>2072-02-03</t>
  </si>
  <si>
    <t>Sapkoshi Development Bank Ltd</t>
  </si>
  <si>
    <t>2072-02-07</t>
  </si>
  <si>
    <t>Kisan Micro Finance Bittiya Sanstha Ltd</t>
  </si>
  <si>
    <t>2072-02-14</t>
  </si>
  <si>
    <t>Clean Village Microfinance Bittya Sanstha Ltd</t>
  </si>
  <si>
    <t>2072-02-20</t>
  </si>
  <si>
    <t>C. Debenture</t>
  </si>
  <si>
    <t xml:space="preserve">     NMB Bank Ltd.</t>
  </si>
  <si>
    <t>2071-09-03</t>
  </si>
  <si>
    <t xml:space="preserve">     Siddharth Bank Ltd.</t>
  </si>
  <si>
    <t>2071-09-04</t>
  </si>
  <si>
    <t>Sanima Bank Ltd</t>
  </si>
  <si>
    <t>2072-02-04</t>
  </si>
  <si>
    <t>Bank of Kathmandu Ltd</t>
  </si>
  <si>
    <t>2072-02-06</t>
  </si>
  <si>
    <t>Source: Securities Board of Nepal</t>
  </si>
  <si>
    <t>Table 21</t>
  </si>
  <si>
    <t>Listed Companies and  Market Capitalization</t>
  </si>
  <si>
    <t xml:space="preserve">No. of Listed Companies </t>
  </si>
  <si>
    <t>Market Capitalization of Listed Companies (Rs in million)</t>
  </si>
  <si>
    <t xml:space="preserve">Particulars                                                                    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</si>
  <si>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</si>
  <si>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</si>
  <si>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</si>
  <si>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</si>
  <si>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</si>
  <si>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</si>
  <si>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r>
      <t xml:space="preserve">    Development Banks</t>
    </r>
    <r>
      <rPr>
        <sz val="10"/>
        <rFont val="Times New Roman"/>
        <family val="1"/>
      </rPr>
      <t>*</t>
    </r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</si>
  <si>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</si>
  <si>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</si>
  <si>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</si>
  <si>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</si>
  <si>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</si>
  <si>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Hydropower</t>
  </si>
  <si>
    <t>Others</t>
  </si>
  <si>
    <t>Data Source: Nepal Stock Exchange Limited</t>
  </si>
  <si>
    <t>Table 22</t>
  </si>
  <si>
    <t>(May/June)</t>
  </si>
  <si>
    <t>Group</t>
  </si>
  <si>
    <t>% change</t>
  </si>
  <si>
    <t>Closing</t>
  </si>
  <si>
    <t>High</t>
  </si>
  <si>
    <t>Low</t>
  </si>
  <si>
    <t>4 over 1</t>
  </si>
  <si>
    <t>7 over 4</t>
  </si>
  <si>
    <t>Insurance Companies</t>
  </si>
  <si>
    <t>Hydro Power</t>
  </si>
  <si>
    <t>NEPSE Overall Index*</t>
  </si>
  <si>
    <t xml:space="preserve"> NEPSE Sensitive Index**</t>
  </si>
  <si>
    <t>NEPSE Float Index***</t>
  </si>
  <si>
    <t xml:space="preserve"> Table 23</t>
  </si>
  <si>
    <t xml:space="preserve"> Securities Market Turnover </t>
  </si>
  <si>
    <t>(Mid-May to Mid-June)</t>
  </si>
  <si>
    <t>Share Units ('000)</t>
  </si>
  <si>
    <t>Value (Rs                million)</t>
  </si>
  <si>
    <t>% Share of Value</t>
  </si>
  <si>
    <t>Mutual Fund</t>
  </si>
  <si>
    <t>Preferred Stock</t>
  </si>
  <si>
    <t>Promoter Share</t>
  </si>
  <si>
    <t xml:space="preserve">    Total</t>
  </si>
  <si>
    <t>Table 24</t>
  </si>
  <si>
    <t>Securities Listed  in Nepal Stock Exchange Ltd.</t>
  </si>
  <si>
    <t>(Mid-July to Mid-June)</t>
  </si>
  <si>
    <t>Rs               in million</t>
  </si>
  <si>
    <t>Rs  in              million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</si>
  <si>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</si>
  <si>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</si>
  <si>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</si>
  <si>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</si>
  <si>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</si>
  <si>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</si>
  <si>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</si>
  <si>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</si>
  <si>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</si>
  <si>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</si>
  <si>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</si>
  <si>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</si>
  <si>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 xml:space="preserve">      Ordinary Share</t>
  </si>
  <si>
    <t xml:space="preserve">      Right Share</t>
  </si>
  <si>
    <t xml:space="preserve">      Bonus Share</t>
  </si>
  <si>
    <t xml:space="preserve">      Government Bond</t>
  </si>
  <si>
    <t xml:space="preserve">      Convertible Preference Share</t>
  </si>
  <si>
    <t xml:space="preserve">      Debenture</t>
  </si>
  <si>
    <t xml:space="preserve">  Others</t>
  </si>
  <si>
    <t xml:space="preserve">     Total</t>
  </si>
  <si>
    <t>Weighted Average Interest Rate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</si>
</sst>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0.0_)"/>
    <numFmt numFmtId="168" formatCode="General_)"/>
    <numFmt numFmtId="169" formatCode="_(* #,##0.00_);_(* \(#,##0.00\);_(* \-??_);_(@_)"/>
    <numFmt numFmtId="170" formatCode="0_);[Red]\(0\)"/>
    <numFmt numFmtId="171" formatCode="_(* #,##0_);_(* \(#,##0\);_(* \-??_);_(@_)"/>
    <numFmt numFmtId="172" formatCode="_(* #,##0_);_(* \(#,##0\);_(* &quot;-&quot;??_);_(@_)"/>
    <numFmt numFmtId="173" formatCode="0_)"/>
    <numFmt numFmtId="174" formatCode="0.00_)"/>
    <numFmt numFmtId="175" formatCode="0.000_)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0.000"/>
    <numFmt numFmtId="180" formatCode="0.0000"/>
    <numFmt numFmtId="181" formatCode="_(* #,##0.0000_);_(* \(#,##0.0000\);_(* &quot;-&quot;??_);_(@_)"/>
    <numFmt numFmtId="182" formatCode="_-* #,##0_-;\-* #,##0_-;_-* &quot;-&quot;??_-;_-@_-"/>
    <numFmt numFmtId="183" formatCode="_-* #,##0.000_-;\-* #,##0.000_-;_-* &quot;-&quot;??_-;_-@_-"/>
    <numFmt numFmtId="184" formatCode="_(* #,##0.000_);_(* \(#,##0.000\);_(* &quot;-&quot;??_);_(@_)"/>
    <numFmt numFmtId="185" formatCode="[$-409]dddd\,\ mmmm\ dd\,\ yyyy"/>
    <numFmt numFmtId="186" formatCode="[$-409]h:mm:ss\ AM/PM"/>
    <numFmt numFmtId="187" formatCode="0.0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2"/>
      <name val="Helv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AngsanaUPC"/>
      <family val="1"/>
    </font>
    <font>
      <sz val="10"/>
      <color indexed="8"/>
      <name val="Times New Roman"/>
      <family val="2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vertAlign val="superscript"/>
      <sz val="9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ourier"/>
      <family val="3"/>
    </font>
    <font>
      <sz val="7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/>
      <bottom style="double"/>
    </border>
    <border>
      <left/>
      <right/>
      <top style="double"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/>
      <right style="double"/>
      <top/>
      <bottom/>
    </border>
    <border>
      <left style="double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double"/>
    </border>
    <border>
      <left/>
      <right style="double"/>
      <top/>
      <bottom style="thin"/>
    </border>
    <border>
      <left/>
      <right style="double"/>
      <top style="thin"/>
      <bottom/>
    </border>
    <border>
      <left/>
      <right style="thin"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double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 style="double"/>
      <right style="thin"/>
      <top style="thin"/>
      <bottom/>
    </border>
    <border>
      <left/>
      <right style="double"/>
      <top/>
      <bottom style="double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 style="double"/>
      <top style="double"/>
      <bottom/>
    </border>
    <border>
      <left/>
      <right style="double"/>
      <top style="thin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thin">
        <color rgb="FF000000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8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double">
        <color indexed="8"/>
      </bottom>
    </border>
    <border>
      <left style="thin">
        <color indexed="8"/>
      </left>
      <right style="thin">
        <color rgb="FF000000"/>
      </right>
      <top style="double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indexed="8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double">
        <color indexed="8"/>
      </top>
      <bottom style="thin">
        <color rgb="FF000000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/>
      <top/>
      <bottom style="medium"/>
    </border>
  </borders>
  <cellStyleXfs count="2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167" fontId="10" fillId="0" borderId="0">
      <alignment/>
      <protection/>
    </xf>
    <xf numFmtId="167" fontId="10" fillId="0" borderId="0">
      <alignment/>
      <protection/>
    </xf>
    <xf numFmtId="167" fontId="10" fillId="0" borderId="0">
      <alignment/>
      <protection/>
    </xf>
    <xf numFmtId="167" fontId="10" fillId="0" borderId="0">
      <alignment/>
      <protection/>
    </xf>
    <xf numFmtId="167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 applyFont="0" applyFill="0" applyBorder="0" applyAlignment="0" applyProtection="0"/>
    <xf numFmtId="0" fontId="2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171" fontId="0" fillId="0" borderId="0">
      <alignment/>
      <protection/>
    </xf>
    <xf numFmtId="165" fontId="41" fillId="0" borderId="0">
      <alignment/>
      <protection/>
    </xf>
    <xf numFmtId="165" fontId="4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165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963">
    <xf numFmtId="0" fontId="0" fillId="0" borderId="0" xfId="0" applyFont="1" applyAlignment="1">
      <alignment/>
    </xf>
    <xf numFmtId="0" fontId="4" fillId="0" borderId="0" xfId="201" applyFont="1" applyBorder="1" applyAlignment="1">
      <alignment horizontal="center"/>
      <protection/>
    </xf>
    <xf numFmtId="0" fontId="8" fillId="0" borderId="0" xfId="201" applyFont="1">
      <alignment/>
      <protection/>
    </xf>
    <xf numFmtId="0" fontId="17" fillId="0" borderId="0" xfId="201" applyFont="1">
      <alignment/>
      <protection/>
    </xf>
    <xf numFmtId="0" fontId="4" fillId="0" borderId="0" xfId="201" applyFont="1">
      <alignment/>
      <protection/>
    </xf>
    <xf numFmtId="0" fontId="4" fillId="0" borderId="0" xfId="201" applyFont="1" applyBorder="1" applyAlignment="1">
      <alignment horizontal="left"/>
      <protection/>
    </xf>
    <xf numFmtId="0" fontId="8" fillId="0" borderId="0" xfId="201" applyFont="1" applyBorder="1" applyAlignment="1">
      <alignment horizontal="center"/>
      <protection/>
    </xf>
    <xf numFmtId="0" fontId="8" fillId="0" borderId="0" xfId="201" applyFont="1" applyBorder="1">
      <alignment/>
      <protection/>
    </xf>
    <xf numFmtId="0" fontId="8" fillId="0" borderId="0" xfId="201" applyFont="1" applyBorder="1" applyAlignment="1">
      <alignment horizontal="right"/>
      <protection/>
    </xf>
    <xf numFmtId="0" fontId="4" fillId="0" borderId="0" xfId="201" applyFont="1" applyBorder="1">
      <alignment/>
      <protection/>
    </xf>
    <xf numFmtId="0" fontId="8" fillId="0" borderId="0" xfId="201" applyFont="1" applyFill="1" applyBorder="1">
      <alignment/>
      <protection/>
    </xf>
    <xf numFmtId="0" fontId="6" fillId="0" borderId="0" xfId="213" applyFont="1" applyFill="1">
      <alignment/>
      <protection/>
    </xf>
    <xf numFmtId="164" fontId="6" fillId="0" borderId="0" xfId="213" applyNumberFormat="1" applyFont="1" applyFill="1">
      <alignment/>
      <protection/>
    </xf>
    <xf numFmtId="0" fontId="5" fillId="0" borderId="0" xfId="213" applyFont="1" applyFill="1" applyAlignment="1" applyProtection="1">
      <alignment horizontal="right"/>
      <protection/>
    </xf>
    <xf numFmtId="0" fontId="6" fillId="0" borderId="10" xfId="213" applyFont="1" applyFill="1" applyBorder="1">
      <alignment/>
      <protection/>
    </xf>
    <xf numFmtId="0" fontId="6" fillId="0" borderId="11" xfId="213" applyFont="1" applyFill="1" applyBorder="1" applyAlignment="1">
      <alignment horizontal="center"/>
      <protection/>
    </xf>
    <xf numFmtId="0" fontId="6" fillId="0" borderId="12" xfId="213" applyFont="1" applyFill="1" applyBorder="1" applyAlignment="1">
      <alignment horizontal="center"/>
      <protection/>
    </xf>
    <xf numFmtId="0" fontId="6" fillId="0" borderId="13" xfId="213" applyFont="1" applyFill="1" applyBorder="1" applyAlignment="1">
      <alignment horizontal="center"/>
      <protection/>
    </xf>
    <xf numFmtId="0" fontId="6" fillId="0" borderId="14" xfId="213" applyFont="1" applyFill="1" applyBorder="1" applyAlignment="1">
      <alignment horizontal="center"/>
      <protection/>
    </xf>
    <xf numFmtId="0" fontId="3" fillId="0" borderId="10" xfId="213" applyFont="1" applyFill="1" applyBorder="1" applyAlignment="1" applyProtection="1">
      <alignment horizontal="left"/>
      <protection/>
    </xf>
    <xf numFmtId="164" fontId="3" fillId="0" borderId="12" xfId="214" applyNumberFormat="1" applyFont="1" applyFill="1" applyBorder="1">
      <alignment/>
      <protection/>
    </xf>
    <xf numFmtId="164" fontId="3" fillId="0" borderId="14" xfId="214" applyNumberFormat="1" applyFont="1" applyFill="1" applyBorder="1">
      <alignment/>
      <protection/>
    </xf>
    <xf numFmtId="0" fontId="6" fillId="0" borderId="10" xfId="213" applyFont="1" applyFill="1" applyBorder="1" applyAlignment="1" applyProtection="1">
      <alignment horizontal="left"/>
      <protection/>
    </xf>
    <xf numFmtId="164" fontId="6" fillId="0" borderId="12" xfId="214" applyNumberFormat="1" applyFont="1" applyFill="1" applyBorder="1">
      <alignment/>
      <protection/>
    </xf>
    <xf numFmtId="164" fontId="6" fillId="0" borderId="14" xfId="214" applyNumberFormat="1" applyFont="1" applyFill="1" applyBorder="1">
      <alignment/>
      <protection/>
    </xf>
    <xf numFmtId="0" fontId="6" fillId="0" borderId="15" xfId="213" applyFont="1" applyFill="1" applyBorder="1" applyAlignment="1" applyProtection="1">
      <alignment horizontal="left"/>
      <protection/>
    </xf>
    <xf numFmtId="164" fontId="6" fillId="0" borderId="16" xfId="214" applyNumberFormat="1" applyFont="1" applyFill="1" applyBorder="1">
      <alignment/>
      <protection/>
    </xf>
    <xf numFmtId="164" fontId="6" fillId="0" borderId="17" xfId="214" applyNumberFormat="1" applyFont="1" applyFill="1" applyBorder="1">
      <alignment/>
      <protection/>
    </xf>
    <xf numFmtId="0" fontId="6" fillId="0" borderId="18" xfId="213" applyFont="1" applyFill="1" applyBorder="1" applyAlignment="1" applyProtection="1">
      <alignment horizontal="left"/>
      <protection/>
    </xf>
    <xf numFmtId="164" fontId="6" fillId="0" borderId="19" xfId="214" applyNumberFormat="1" applyFont="1" applyFill="1" applyBorder="1">
      <alignment/>
      <protection/>
    </xf>
    <xf numFmtId="164" fontId="6" fillId="0" borderId="20" xfId="214" applyNumberFormat="1" applyFont="1" applyFill="1" applyBorder="1">
      <alignment/>
      <protection/>
    </xf>
    <xf numFmtId="0" fontId="6" fillId="0" borderId="0" xfId="213" applyFont="1" applyFill="1" applyAlignment="1">
      <alignment horizontal="right"/>
      <protection/>
    </xf>
    <xf numFmtId="164" fontId="6" fillId="0" borderId="0" xfId="213" applyNumberFormat="1" applyFont="1" applyFill="1" applyAlignment="1">
      <alignment horizontal="right"/>
      <protection/>
    </xf>
    <xf numFmtId="167" fontId="3" fillId="0" borderId="21" xfId="213" applyNumberFormat="1" applyFont="1" applyFill="1" applyBorder="1" applyAlignment="1" applyProtection="1" quotePrefix="1">
      <alignment horizontal="left"/>
      <protection/>
    </xf>
    <xf numFmtId="167" fontId="6" fillId="0" borderId="21" xfId="213" applyNumberFormat="1" applyFont="1" applyFill="1" applyBorder="1" applyAlignment="1" applyProtection="1" quotePrefix="1">
      <alignment horizontal="right"/>
      <protection/>
    </xf>
    <xf numFmtId="167" fontId="6" fillId="0" borderId="22" xfId="213" applyNumberFormat="1" applyFont="1" applyFill="1" applyBorder="1" applyAlignment="1" applyProtection="1" quotePrefix="1">
      <alignment horizontal="right"/>
      <protection/>
    </xf>
    <xf numFmtId="167" fontId="6" fillId="0" borderId="21" xfId="213" applyNumberFormat="1" applyFont="1" applyFill="1" applyBorder="1" applyAlignment="1" applyProtection="1" quotePrefix="1">
      <alignment horizontal="left"/>
      <protection/>
    </xf>
    <xf numFmtId="167" fontId="6" fillId="0" borderId="11" xfId="213" applyNumberFormat="1" applyFont="1" applyFill="1" applyBorder="1" applyAlignment="1" applyProtection="1" quotePrefix="1">
      <alignment horizontal="right"/>
      <protection/>
    </xf>
    <xf numFmtId="167" fontId="6" fillId="0" borderId="23" xfId="213" applyNumberFormat="1" applyFont="1" applyFill="1" applyBorder="1" applyAlignment="1" applyProtection="1">
      <alignment horizontal="left"/>
      <protection/>
    </xf>
    <xf numFmtId="167" fontId="6" fillId="0" borderId="23" xfId="213" applyNumberFormat="1" applyFont="1" applyFill="1" applyBorder="1" applyAlignment="1" applyProtection="1">
      <alignment horizontal="right"/>
      <protection/>
    </xf>
    <xf numFmtId="167" fontId="6" fillId="0" borderId="12" xfId="213" applyNumberFormat="1" applyFont="1" applyFill="1" applyBorder="1" applyAlignment="1" applyProtection="1">
      <alignment horizontal="right"/>
      <protection/>
    </xf>
    <xf numFmtId="167" fontId="6" fillId="0" borderId="24" xfId="213" applyNumberFormat="1" applyFont="1" applyFill="1" applyBorder="1" applyAlignment="1" applyProtection="1">
      <alignment horizontal="left"/>
      <protection/>
    </xf>
    <xf numFmtId="167" fontId="6" fillId="0" borderId="24" xfId="213" applyNumberFormat="1" applyFont="1" applyFill="1" applyBorder="1" applyAlignment="1" applyProtection="1">
      <alignment horizontal="right"/>
      <protection/>
    </xf>
    <xf numFmtId="167" fontId="6" fillId="0" borderId="16" xfId="213" applyNumberFormat="1" applyFont="1" applyFill="1" applyBorder="1" applyAlignment="1" applyProtection="1">
      <alignment horizontal="right"/>
      <protection/>
    </xf>
    <xf numFmtId="167" fontId="6" fillId="0" borderId="11" xfId="213" applyNumberFormat="1" applyFont="1" applyFill="1" applyBorder="1" applyAlignment="1" applyProtection="1" quotePrefix="1">
      <alignment horizontal="left"/>
      <protection/>
    </xf>
    <xf numFmtId="167" fontId="6" fillId="0" borderId="25" xfId="213" applyNumberFormat="1" applyFont="1" applyFill="1" applyBorder="1" applyAlignment="1" applyProtection="1" quotePrefix="1">
      <alignment horizontal="right"/>
      <protection/>
    </xf>
    <xf numFmtId="167" fontId="6" fillId="0" borderId="12" xfId="213" applyNumberFormat="1" applyFont="1" applyFill="1" applyBorder="1" applyAlignment="1" applyProtection="1" quotePrefix="1">
      <alignment horizontal="right"/>
      <protection/>
    </xf>
    <xf numFmtId="167" fontId="6" fillId="0" borderId="16" xfId="213" applyNumberFormat="1" applyFont="1" applyFill="1" applyBorder="1" applyAlignment="1" applyProtection="1">
      <alignment horizontal="left"/>
      <protection/>
    </xf>
    <xf numFmtId="167" fontId="6" fillId="0" borderId="26" xfId="213" applyNumberFormat="1" applyFont="1" applyFill="1" applyBorder="1" applyAlignment="1" applyProtection="1">
      <alignment horizontal="right"/>
      <protection/>
    </xf>
    <xf numFmtId="167" fontId="6" fillId="0" borderId="12" xfId="213" applyNumberFormat="1" applyFont="1" applyFill="1" applyBorder="1" applyAlignment="1" applyProtection="1">
      <alignment horizontal="left"/>
      <protection/>
    </xf>
    <xf numFmtId="167" fontId="6" fillId="0" borderId="13" xfId="213" applyNumberFormat="1" applyFont="1" applyFill="1" applyBorder="1" applyAlignment="1" applyProtection="1">
      <alignment horizontal="right"/>
      <protection/>
    </xf>
    <xf numFmtId="167" fontId="6" fillId="0" borderId="11" xfId="213" applyNumberFormat="1" applyFont="1" applyFill="1" applyBorder="1" applyAlignment="1" applyProtection="1">
      <alignment horizontal="right"/>
      <protection/>
    </xf>
    <xf numFmtId="167" fontId="12" fillId="0" borderId="27" xfId="166" applyFont="1" applyBorder="1" applyAlignment="1">
      <alignment horizontal="center"/>
      <protection/>
    </xf>
    <xf numFmtId="167" fontId="11" fillId="0" borderId="12" xfId="166" applyFont="1" applyBorder="1">
      <alignment/>
      <protection/>
    </xf>
    <xf numFmtId="167" fontId="11" fillId="0" borderId="12" xfId="166" applyFont="1" applyBorder="1" applyAlignment="1" quotePrefix="1">
      <alignment horizontal="right"/>
      <protection/>
    </xf>
    <xf numFmtId="167" fontId="11" fillId="0" borderId="14" xfId="166" applyFont="1" applyBorder="1" applyAlignment="1" quotePrefix="1">
      <alignment horizontal="right"/>
      <protection/>
    </xf>
    <xf numFmtId="173" fontId="12" fillId="0" borderId="27" xfId="166" applyNumberFormat="1" applyFont="1" applyBorder="1" applyAlignment="1">
      <alignment horizontal="center"/>
      <protection/>
    </xf>
    <xf numFmtId="167" fontId="12" fillId="0" borderId="12" xfId="166" applyFont="1" applyBorder="1">
      <alignment/>
      <protection/>
    </xf>
    <xf numFmtId="167" fontId="12" fillId="0" borderId="12" xfId="166" applyFont="1" applyBorder="1" applyAlignment="1">
      <alignment horizontal="right"/>
      <protection/>
    </xf>
    <xf numFmtId="167" fontId="12" fillId="0" borderId="14" xfId="166" applyFont="1" applyBorder="1" applyAlignment="1">
      <alignment horizontal="right"/>
      <protection/>
    </xf>
    <xf numFmtId="173" fontId="11" fillId="0" borderId="27" xfId="166" applyNumberFormat="1" applyFont="1" applyBorder="1" applyAlignment="1">
      <alignment horizontal="left"/>
      <protection/>
    </xf>
    <xf numFmtId="167" fontId="12" fillId="0" borderId="28" xfId="166" applyFont="1" applyBorder="1">
      <alignment/>
      <protection/>
    </xf>
    <xf numFmtId="167" fontId="11" fillId="0" borderId="29" xfId="166" applyFont="1" applyBorder="1">
      <alignment/>
      <protection/>
    </xf>
    <xf numFmtId="167" fontId="11" fillId="0" borderId="19" xfId="166" applyFont="1" applyBorder="1" applyAlignment="1">
      <alignment horizontal="right"/>
      <protection/>
    </xf>
    <xf numFmtId="167" fontId="11" fillId="0" borderId="19" xfId="166" applyFont="1" applyBorder="1" applyAlignment="1" quotePrefix="1">
      <alignment horizontal="right"/>
      <protection/>
    </xf>
    <xf numFmtId="167" fontId="11" fillId="0" borderId="20" xfId="166" applyFont="1" applyBorder="1" applyAlignment="1" quotePrefix="1">
      <alignment horizontal="right"/>
      <protection/>
    </xf>
    <xf numFmtId="167" fontId="11" fillId="0" borderId="23" xfId="166" applyFont="1" applyBorder="1">
      <alignment/>
      <protection/>
    </xf>
    <xf numFmtId="167" fontId="12" fillId="0" borderId="23" xfId="166" applyFont="1" applyBorder="1" applyAlignment="1">
      <alignment horizontal="right"/>
      <protection/>
    </xf>
    <xf numFmtId="173" fontId="11" fillId="0" borderId="27" xfId="166" applyNumberFormat="1" applyFont="1" applyBorder="1" applyAlignment="1">
      <alignment horizontal="center"/>
      <protection/>
    </xf>
    <xf numFmtId="167" fontId="11" fillId="0" borderId="12" xfId="166" applyFont="1" applyBorder="1" applyAlignment="1">
      <alignment horizontal="right"/>
      <protection/>
    </xf>
    <xf numFmtId="167" fontId="11" fillId="0" borderId="23" xfId="166" applyFont="1" applyBorder="1" applyAlignment="1">
      <alignment horizontal="right"/>
      <protection/>
    </xf>
    <xf numFmtId="167" fontId="11" fillId="0" borderId="14" xfId="166" applyFont="1" applyBorder="1" applyAlignment="1">
      <alignment horizontal="right"/>
      <protection/>
    </xf>
    <xf numFmtId="173" fontId="11" fillId="0" borderId="30" xfId="166" applyNumberFormat="1" applyFont="1" applyBorder="1" applyAlignment="1">
      <alignment horizontal="center"/>
      <protection/>
    </xf>
    <xf numFmtId="167" fontId="11" fillId="0" borderId="31" xfId="166" applyFont="1" applyBorder="1">
      <alignment/>
      <protection/>
    </xf>
    <xf numFmtId="167" fontId="11" fillId="0" borderId="31" xfId="166" applyFont="1" applyBorder="1" applyAlignment="1">
      <alignment horizontal="right"/>
      <protection/>
    </xf>
    <xf numFmtId="167" fontId="11" fillId="0" borderId="32" xfId="166" applyFont="1" applyBorder="1" applyAlignment="1">
      <alignment horizontal="right"/>
      <protection/>
    </xf>
    <xf numFmtId="167" fontId="11" fillId="0" borderId="33" xfId="166" applyFont="1" applyBorder="1" applyAlignment="1">
      <alignment horizontal="right"/>
      <protection/>
    </xf>
    <xf numFmtId="167" fontId="12" fillId="0" borderId="27" xfId="193" applyFont="1" applyBorder="1">
      <alignment/>
      <protection/>
    </xf>
    <xf numFmtId="167" fontId="11" fillId="0" borderId="12" xfId="193" applyFont="1" applyBorder="1">
      <alignment/>
      <protection/>
    </xf>
    <xf numFmtId="167" fontId="11" fillId="0" borderId="12" xfId="193" applyFont="1" applyBorder="1" applyAlignment="1" quotePrefix="1">
      <alignment horizontal="right"/>
      <protection/>
    </xf>
    <xf numFmtId="167" fontId="11" fillId="0" borderId="23" xfId="193" applyFont="1" applyBorder="1" applyAlignment="1" quotePrefix="1">
      <alignment horizontal="right"/>
      <protection/>
    </xf>
    <xf numFmtId="167" fontId="11" fillId="0" borderId="14" xfId="193" applyFont="1" applyBorder="1" applyAlignment="1" quotePrefix="1">
      <alignment horizontal="right"/>
      <protection/>
    </xf>
    <xf numFmtId="173" fontId="12" fillId="0" borderId="27" xfId="193" applyNumberFormat="1" applyFont="1" applyBorder="1" applyAlignment="1">
      <alignment horizontal="center"/>
      <protection/>
    </xf>
    <xf numFmtId="167" fontId="12" fillId="0" borderId="12" xfId="193" applyFont="1" applyBorder="1">
      <alignment/>
      <protection/>
    </xf>
    <xf numFmtId="167" fontId="12" fillId="0" borderId="12" xfId="193" applyFont="1" applyBorder="1" applyAlignment="1">
      <alignment horizontal="right"/>
      <protection/>
    </xf>
    <xf numFmtId="167" fontId="12" fillId="0" borderId="23" xfId="193" applyFont="1" applyBorder="1" applyAlignment="1">
      <alignment horizontal="right"/>
      <protection/>
    </xf>
    <xf numFmtId="167" fontId="12" fillId="0" borderId="14" xfId="193" applyFont="1" applyBorder="1" applyAlignment="1">
      <alignment horizontal="right"/>
      <protection/>
    </xf>
    <xf numFmtId="167" fontId="12" fillId="0" borderId="14" xfId="193" applyFont="1" applyBorder="1" applyAlignment="1" quotePrefix="1">
      <alignment horizontal="right"/>
      <protection/>
    </xf>
    <xf numFmtId="167" fontId="11" fillId="0" borderId="12" xfId="193" applyFont="1" applyBorder="1" applyAlignment="1">
      <alignment horizontal="right"/>
      <protection/>
    </xf>
    <xf numFmtId="167" fontId="11" fillId="0" borderId="23" xfId="193" applyFont="1" applyBorder="1" applyAlignment="1">
      <alignment horizontal="right"/>
      <protection/>
    </xf>
    <xf numFmtId="167" fontId="12" fillId="0" borderId="28" xfId="193" applyFont="1" applyBorder="1">
      <alignment/>
      <protection/>
    </xf>
    <xf numFmtId="167" fontId="11" fillId="0" borderId="19" xfId="193" applyFont="1" applyBorder="1">
      <alignment/>
      <protection/>
    </xf>
    <xf numFmtId="167" fontId="11" fillId="0" borderId="19" xfId="193" applyFont="1" applyBorder="1" applyAlignment="1">
      <alignment horizontal="right"/>
      <protection/>
    </xf>
    <xf numFmtId="167" fontId="11" fillId="0" borderId="34" xfId="193" applyFont="1" applyBorder="1" applyAlignment="1">
      <alignment horizontal="right"/>
      <protection/>
    </xf>
    <xf numFmtId="167" fontId="11" fillId="0" borderId="20" xfId="193" applyFont="1" applyBorder="1" applyAlignment="1" quotePrefix="1">
      <alignment horizontal="right"/>
      <protection/>
    </xf>
    <xf numFmtId="167" fontId="11" fillId="33" borderId="16" xfId="132" applyNumberFormat="1" applyFont="1" applyFill="1" applyBorder="1" applyAlignment="1" quotePrefix="1">
      <alignment horizontal="center"/>
      <protection/>
    </xf>
    <xf numFmtId="167" fontId="11" fillId="33" borderId="26" xfId="132" applyNumberFormat="1" applyFont="1" applyFill="1" applyBorder="1" applyAlignment="1" quotePrefix="1">
      <alignment horizontal="center"/>
      <protection/>
    </xf>
    <xf numFmtId="167" fontId="11" fillId="33" borderId="17" xfId="132" applyNumberFormat="1" applyFont="1" applyFill="1" applyBorder="1" applyAlignment="1" quotePrefix="1">
      <alignment horizontal="center"/>
      <protection/>
    </xf>
    <xf numFmtId="167" fontId="11" fillId="0" borderId="0" xfId="132" applyNumberFormat="1" applyFont="1" applyFill="1" applyBorder="1" applyAlignment="1" quotePrefix="1">
      <alignment horizontal="center"/>
      <protection/>
    </xf>
    <xf numFmtId="167" fontId="12" fillId="0" borderId="27" xfId="194" applyFont="1" applyBorder="1" applyAlignment="1">
      <alignment horizontal="left"/>
      <protection/>
    </xf>
    <xf numFmtId="167" fontId="11" fillId="0" borderId="12" xfId="194" applyFont="1" applyBorder="1">
      <alignment/>
      <protection/>
    </xf>
    <xf numFmtId="167" fontId="11" fillId="0" borderId="12" xfId="194" applyFont="1" applyBorder="1" applyAlignment="1" quotePrefix="1">
      <alignment/>
      <protection/>
    </xf>
    <xf numFmtId="167" fontId="11" fillId="0" borderId="12" xfId="194" applyFont="1" applyBorder="1" applyAlignment="1" quotePrefix="1">
      <alignment horizontal="right"/>
      <protection/>
    </xf>
    <xf numFmtId="167" fontId="11" fillId="0" borderId="14" xfId="194" applyFont="1" applyBorder="1" applyAlignment="1" quotePrefix="1">
      <alignment horizontal="right"/>
      <protection/>
    </xf>
    <xf numFmtId="167" fontId="11" fillId="0" borderId="0" xfId="194" applyFont="1" applyBorder="1" applyAlignment="1" quotePrefix="1">
      <alignment horizontal="right"/>
      <protection/>
    </xf>
    <xf numFmtId="173" fontId="12" fillId="0" borderId="27" xfId="194" applyNumberFormat="1" applyFont="1" applyBorder="1" applyAlignment="1">
      <alignment horizontal="center"/>
      <protection/>
    </xf>
    <xf numFmtId="173" fontId="12" fillId="0" borderId="12" xfId="194" applyNumberFormat="1" applyFont="1" applyBorder="1" applyAlignment="1">
      <alignment horizontal="left"/>
      <protection/>
    </xf>
    <xf numFmtId="167" fontId="12" fillId="0" borderId="12" xfId="194" applyFont="1" applyBorder="1" applyAlignment="1">
      <alignment/>
      <protection/>
    </xf>
    <xf numFmtId="167" fontId="12" fillId="0" borderId="12" xfId="194" applyFont="1" applyBorder="1" applyAlignment="1">
      <alignment horizontal="right"/>
      <protection/>
    </xf>
    <xf numFmtId="167" fontId="12" fillId="0" borderId="14" xfId="194" applyFont="1" applyBorder="1" applyAlignment="1">
      <alignment horizontal="right"/>
      <protection/>
    </xf>
    <xf numFmtId="167" fontId="12" fillId="0" borderId="0" xfId="194" applyFont="1" applyBorder="1" applyAlignment="1">
      <alignment horizontal="right"/>
      <protection/>
    </xf>
    <xf numFmtId="173" fontId="12" fillId="0" borderId="27" xfId="194" applyNumberFormat="1" applyFont="1" applyBorder="1" applyAlignment="1">
      <alignment horizontal="left"/>
      <protection/>
    </xf>
    <xf numFmtId="173" fontId="11" fillId="0" borderId="12" xfId="194" applyNumberFormat="1" applyFont="1" applyBorder="1" applyAlignment="1">
      <alignment horizontal="left"/>
      <protection/>
    </xf>
    <xf numFmtId="167" fontId="11" fillId="0" borderId="12" xfId="194" applyFont="1" applyBorder="1" applyAlignment="1">
      <alignment/>
      <protection/>
    </xf>
    <xf numFmtId="173" fontId="12" fillId="0" borderId="28" xfId="194" applyNumberFormat="1" applyFont="1" applyBorder="1" applyAlignment="1">
      <alignment horizontal="left"/>
      <protection/>
    </xf>
    <xf numFmtId="173" fontId="11" fillId="0" borderId="19" xfId="194" applyNumberFormat="1" applyFont="1" applyBorder="1" applyAlignment="1">
      <alignment horizontal="left"/>
      <protection/>
    </xf>
    <xf numFmtId="167" fontId="11" fillId="0" borderId="19" xfId="194" applyFont="1" applyBorder="1" applyAlignment="1">
      <alignment/>
      <protection/>
    </xf>
    <xf numFmtId="167" fontId="11" fillId="0" borderId="19" xfId="194" applyFont="1" applyBorder="1" applyAlignment="1" quotePrefix="1">
      <alignment horizontal="right"/>
      <protection/>
    </xf>
    <xf numFmtId="167" fontId="11" fillId="0" borderId="20" xfId="194" applyFont="1" applyBorder="1" applyAlignment="1" quotePrefix="1">
      <alignment horizontal="right"/>
      <protection/>
    </xf>
    <xf numFmtId="167" fontId="11" fillId="33" borderId="22" xfId="132" applyNumberFormat="1" applyFont="1" applyFill="1" applyBorder="1" applyAlignment="1" quotePrefix="1">
      <alignment horizontal="center"/>
      <protection/>
    </xf>
    <xf numFmtId="167" fontId="11" fillId="0" borderId="23" xfId="194" applyFont="1" applyBorder="1" applyAlignment="1" quotePrefix="1">
      <alignment/>
      <protection/>
    </xf>
    <xf numFmtId="167" fontId="12" fillId="0" borderId="23" xfId="194" applyFont="1" applyBorder="1" applyAlignment="1">
      <alignment/>
      <protection/>
    </xf>
    <xf numFmtId="167" fontId="11" fillId="0" borderId="23" xfId="194" applyFont="1" applyBorder="1" applyAlignment="1">
      <alignment/>
      <protection/>
    </xf>
    <xf numFmtId="167" fontId="11" fillId="0" borderId="14" xfId="194" applyFont="1" applyBorder="1" applyAlignment="1">
      <alignment horizontal="right"/>
      <protection/>
    </xf>
    <xf numFmtId="173" fontId="12" fillId="0" borderId="30" xfId="194" applyNumberFormat="1" applyFont="1" applyBorder="1" applyAlignment="1">
      <alignment horizontal="center"/>
      <protection/>
    </xf>
    <xf numFmtId="173" fontId="11" fillId="0" borderId="31" xfId="194" applyNumberFormat="1" applyFont="1" applyBorder="1" applyAlignment="1">
      <alignment horizontal="left"/>
      <protection/>
    </xf>
    <xf numFmtId="167" fontId="11" fillId="0" borderId="31" xfId="194" applyFont="1" applyBorder="1" applyAlignment="1">
      <alignment/>
      <protection/>
    </xf>
    <xf numFmtId="167" fontId="11" fillId="0" borderId="32" xfId="194" applyFont="1" applyBorder="1" applyAlignment="1">
      <alignment/>
      <protection/>
    </xf>
    <xf numFmtId="167" fontId="11" fillId="0" borderId="33" xfId="194" applyFont="1" applyBorder="1" applyAlignment="1">
      <alignment horizontal="right"/>
      <protection/>
    </xf>
    <xf numFmtId="167" fontId="12" fillId="0" borderId="35" xfId="194" applyFont="1" applyBorder="1" applyAlignment="1">
      <alignment/>
      <protection/>
    </xf>
    <xf numFmtId="167" fontId="12" fillId="0" borderId="35" xfId="194" applyFont="1" applyBorder="1" applyAlignment="1">
      <alignment horizontal="right"/>
      <protection/>
    </xf>
    <xf numFmtId="173" fontId="12" fillId="0" borderId="0" xfId="194" applyNumberFormat="1" applyFont="1" applyBorder="1" applyAlignment="1">
      <alignment horizontal="center"/>
      <protection/>
    </xf>
    <xf numFmtId="173" fontId="12" fillId="0" borderId="0" xfId="194" applyNumberFormat="1" applyFont="1" applyBorder="1" applyAlignment="1">
      <alignment horizontal="left"/>
      <protection/>
    </xf>
    <xf numFmtId="167" fontId="12" fillId="0" borderId="0" xfId="194" applyFont="1" applyBorder="1" applyAlignment="1">
      <alignment/>
      <protection/>
    </xf>
    <xf numFmtId="173" fontId="11" fillId="0" borderId="0" xfId="194" applyNumberFormat="1" applyFont="1" applyBorder="1" applyAlignment="1">
      <alignment horizontal="left"/>
      <protection/>
    </xf>
    <xf numFmtId="167" fontId="11" fillId="0" borderId="0" xfId="194" applyFont="1" applyBorder="1" applyAlignment="1">
      <alignment/>
      <protection/>
    </xf>
    <xf numFmtId="167" fontId="12" fillId="0" borderId="27" xfId="195" applyFont="1" applyBorder="1" applyAlignment="1">
      <alignment horizontal="left"/>
      <protection/>
    </xf>
    <xf numFmtId="167" fontId="11" fillId="0" borderId="12" xfId="195" applyFont="1" applyBorder="1">
      <alignment/>
      <protection/>
    </xf>
    <xf numFmtId="167" fontId="11" fillId="0" borderId="12" xfId="195" applyFont="1" applyBorder="1" applyAlignment="1" quotePrefix="1">
      <alignment horizontal="right"/>
      <protection/>
    </xf>
    <xf numFmtId="167" fontId="11" fillId="0" borderId="23" xfId="195" applyFont="1" applyBorder="1" applyAlignment="1" quotePrefix="1">
      <alignment horizontal="right"/>
      <protection/>
    </xf>
    <xf numFmtId="167" fontId="11" fillId="0" borderId="14" xfId="195" applyFont="1" applyBorder="1" applyAlignment="1" quotePrefix="1">
      <alignment horizontal="right"/>
      <protection/>
    </xf>
    <xf numFmtId="173" fontId="12" fillId="0" borderId="27" xfId="195" applyNumberFormat="1" applyFont="1" applyBorder="1" applyAlignment="1">
      <alignment horizontal="center"/>
      <protection/>
    </xf>
    <xf numFmtId="173" fontId="12" fillId="0" borderId="12" xfId="195" applyNumberFormat="1" applyFont="1" applyBorder="1" applyAlignment="1">
      <alignment horizontal="left"/>
      <protection/>
    </xf>
    <xf numFmtId="167" fontId="12" fillId="0" borderId="12" xfId="195" applyFont="1" applyBorder="1" applyAlignment="1">
      <alignment horizontal="right"/>
      <protection/>
    </xf>
    <xf numFmtId="167" fontId="12" fillId="0" borderId="23" xfId="195" applyFont="1" applyBorder="1" applyAlignment="1">
      <alignment horizontal="right"/>
      <protection/>
    </xf>
    <xf numFmtId="167" fontId="12" fillId="0" borderId="14" xfId="195" applyFont="1" applyBorder="1" applyAlignment="1">
      <alignment horizontal="right"/>
      <protection/>
    </xf>
    <xf numFmtId="173" fontId="12" fillId="0" borderId="27" xfId="195" applyNumberFormat="1" applyFont="1" applyBorder="1" applyAlignment="1">
      <alignment horizontal="left"/>
      <protection/>
    </xf>
    <xf numFmtId="173" fontId="11" fillId="0" borderId="12" xfId="195" applyNumberFormat="1" applyFont="1" applyBorder="1" applyAlignment="1">
      <alignment horizontal="left"/>
      <protection/>
    </xf>
    <xf numFmtId="167" fontId="11" fillId="0" borderId="12" xfId="195" applyFont="1" applyBorder="1" applyAlignment="1">
      <alignment horizontal="right"/>
      <protection/>
    </xf>
    <xf numFmtId="167" fontId="11" fillId="0" borderId="23" xfId="195" applyFont="1" applyBorder="1" applyAlignment="1">
      <alignment horizontal="right"/>
      <protection/>
    </xf>
    <xf numFmtId="173" fontId="12" fillId="0" borderId="28" xfId="195" applyNumberFormat="1" applyFont="1" applyBorder="1" applyAlignment="1">
      <alignment horizontal="left"/>
      <protection/>
    </xf>
    <xf numFmtId="173" fontId="11" fillId="0" borderId="19" xfId="195" applyNumberFormat="1" applyFont="1" applyBorder="1" applyAlignment="1">
      <alignment horizontal="left"/>
      <protection/>
    </xf>
    <xf numFmtId="167" fontId="11" fillId="0" borderId="19" xfId="195" applyFont="1" applyBorder="1" applyAlignment="1">
      <alignment horizontal="right"/>
      <protection/>
    </xf>
    <xf numFmtId="167" fontId="11" fillId="0" borderId="34" xfId="195" applyFont="1" applyBorder="1" applyAlignment="1">
      <alignment horizontal="right"/>
      <protection/>
    </xf>
    <xf numFmtId="167" fontId="11" fillId="0" borderId="20" xfId="195" applyFont="1" applyBorder="1" applyAlignment="1" quotePrefix="1">
      <alignment horizontal="right"/>
      <protection/>
    </xf>
    <xf numFmtId="0" fontId="6" fillId="0" borderId="0" xfId="198" applyFont="1">
      <alignment/>
      <protection/>
    </xf>
    <xf numFmtId="167" fontId="3" fillId="33" borderId="36" xfId="136" applyNumberFormat="1" applyFont="1" applyFill="1" applyBorder="1" applyAlignment="1">
      <alignment horizontal="center"/>
      <protection/>
    </xf>
    <xf numFmtId="167" fontId="3" fillId="33" borderId="37" xfId="136" applyNumberFormat="1" applyFont="1" applyFill="1" applyBorder="1" applyAlignment="1">
      <alignment horizontal="center"/>
      <protection/>
    </xf>
    <xf numFmtId="167" fontId="3" fillId="33" borderId="37" xfId="136" applyNumberFormat="1" applyFont="1" applyFill="1" applyBorder="1" applyAlignment="1" quotePrefix="1">
      <alignment horizontal="center"/>
      <protection/>
    </xf>
    <xf numFmtId="167" fontId="3" fillId="33" borderId="38" xfId="136" applyNumberFormat="1" applyFont="1" applyFill="1" applyBorder="1" applyAlignment="1" quotePrefix="1">
      <alignment horizontal="center"/>
      <protection/>
    </xf>
    <xf numFmtId="0" fontId="3" fillId="33" borderId="39" xfId="198" applyFont="1" applyFill="1" applyBorder="1" applyAlignment="1">
      <alignment horizontal="center"/>
      <protection/>
    </xf>
    <xf numFmtId="167" fontId="6" fillId="0" borderId="40" xfId="136" applyNumberFormat="1" applyFont="1" applyBorder="1" applyAlignment="1">
      <alignment horizontal="left"/>
      <protection/>
    </xf>
    <xf numFmtId="167" fontId="3" fillId="0" borderId="41" xfId="136" applyNumberFormat="1" applyFont="1" applyBorder="1" applyAlignment="1">
      <alignment horizontal="center"/>
      <protection/>
    </xf>
    <xf numFmtId="167" fontId="6" fillId="0" borderId="0" xfId="136" applyNumberFormat="1" applyFont="1">
      <alignment/>
      <protection/>
    </xf>
    <xf numFmtId="164" fontId="6" fillId="0" borderId="0" xfId="136" applyNumberFormat="1" applyFont="1">
      <alignment/>
      <protection/>
    </xf>
    <xf numFmtId="167" fontId="10" fillId="0" borderId="0" xfId="136" applyNumberFormat="1" applyFont="1">
      <alignment/>
      <protection/>
    </xf>
    <xf numFmtId="167" fontId="6" fillId="0" borderId="0" xfId="136" applyNumberFormat="1" applyFont="1" applyFill="1">
      <alignment/>
      <protection/>
    </xf>
    <xf numFmtId="174" fontId="10" fillId="0" borderId="0" xfId="136" applyNumberFormat="1" applyFont="1">
      <alignment/>
      <protection/>
    </xf>
    <xf numFmtId="0" fontId="6" fillId="0" borderId="0" xfId="202" applyFont="1" applyFill="1">
      <alignment/>
      <protection/>
    </xf>
    <xf numFmtId="0" fontId="4" fillId="0" borderId="0" xfId="202" applyFont="1" applyFill="1" applyAlignment="1">
      <alignment horizontal="center"/>
      <protection/>
    </xf>
    <xf numFmtId="0" fontId="6" fillId="0" borderId="0" xfId="202" applyFont="1" applyFill="1" applyBorder="1">
      <alignment/>
      <protection/>
    </xf>
    <xf numFmtId="0" fontId="3" fillId="34" borderId="22" xfId="138" applyFont="1" applyFill="1" applyBorder="1" applyAlignment="1">
      <alignment horizontal="center"/>
      <protection/>
    </xf>
    <xf numFmtId="0" fontId="3" fillId="34" borderId="42" xfId="138" applyFont="1" applyFill="1" applyBorder="1">
      <alignment/>
      <protection/>
    </xf>
    <xf numFmtId="0" fontId="6" fillId="0" borderId="10" xfId="202" applyFont="1" applyFill="1" applyBorder="1">
      <alignment/>
      <protection/>
    </xf>
    <xf numFmtId="164" fontId="6" fillId="0" borderId="12" xfId="138" applyNumberFormat="1" applyFont="1" applyBorder="1">
      <alignment/>
      <protection/>
    </xf>
    <xf numFmtId="164" fontId="6" fillId="0" borderId="12" xfId="138" applyNumberFormat="1" applyFont="1" applyBorder="1" applyAlignment="1">
      <alignment horizontal="right"/>
      <protection/>
    </xf>
    <xf numFmtId="164" fontId="6" fillId="0" borderId="43" xfId="138" applyNumberFormat="1" applyFont="1" applyBorder="1" applyAlignment="1" quotePrefix="1">
      <alignment horizontal="right"/>
      <protection/>
    </xf>
    <xf numFmtId="164" fontId="6" fillId="0" borderId="14" xfId="138" applyNumberFormat="1" applyFont="1" applyBorder="1" applyAlignment="1">
      <alignment horizontal="right"/>
      <protection/>
    </xf>
    <xf numFmtId="0" fontId="6" fillId="0" borderId="13" xfId="202" applyFont="1" applyFill="1" applyBorder="1">
      <alignment/>
      <protection/>
    </xf>
    <xf numFmtId="164" fontId="6" fillId="0" borderId="44" xfId="202" applyNumberFormat="1" applyFont="1" applyFill="1" applyBorder="1">
      <alignment/>
      <protection/>
    </xf>
    <xf numFmtId="0" fontId="6" fillId="0" borderId="0" xfId="138" applyFont="1" applyBorder="1" applyAlignment="1">
      <alignment horizontal="right"/>
      <protection/>
    </xf>
    <xf numFmtId="0" fontId="6" fillId="0" borderId="45" xfId="202" applyFont="1" applyFill="1" applyBorder="1">
      <alignment/>
      <protection/>
    </xf>
    <xf numFmtId="0" fontId="6" fillId="0" borderId="46" xfId="202" applyFont="1" applyFill="1" applyBorder="1">
      <alignment/>
      <protection/>
    </xf>
    <xf numFmtId="164" fontId="6" fillId="0" borderId="11" xfId="138" applyNumberFormat="1" applyFont="1" applyBorder="1">
      <alignment/>
      <protection/>
    </xf>
    <xf numFmtId="164" fontId="6" fillId="0" borderId="11" xfId="138" applyNumberFormat="1" applyFont="1" applyBorder="1" applyAlignment="1">
      <alignment horizontal="right"/>
      <protection/>
    </xf>
    <xf numFmtId="164" fontId="6" fillId="0" borderId="43" xfId="138" applyNumberFormat="1" applyFont="1" applyBorder="1" applyAlignment="1">
      <alignment horizontal="right"/>
      <protection/>
    </xf>
    <xf numFmtId="0" fontId="6" fillId="0" borderId="15" xfId="202" applyFont="1" applyFill="1" applyBorder="1">
      <alignment/>
      <protection/>
    </xf>
    <xf numFmtId="0" fontId="6" fillId="0" borderId="47" xfId="202" applyFont="1" applyFill="1" applyBorder="1">
      <alignment/>
      <protection/>
    </xf>
    <xf numFmtId="164" fontId="6" fillId="0" borderId="16" xfId="138" applyNumberFormat="1" applyFont="1" applyBorder="1">
      <alignment/>
      <protection/>
    </xf>
    <xf numFmtId="164" fontId="6" fillId="0" borderId="16" xfId="138" applyNumberFormat="1" applyFont="1" applyBorder="1" applyAlignment="1">
      <alignment horizontal="right"/>
      <protection/>
    </xf>
    <xf numFmtId="164" fontId="6" fillId="0" borderId="17" xfId="138" applyNumberFormat="1" applyFont="1" applyBorder="1" applyAlignment="1" quotePrefix="1">
      <alignment horizontal="right"/>
      <protection/>
    </xf>
    <xf numFmtId="164" fontId="6" fillId="0" borderId="17" xfId="138" applyNumberFormat="1" applyFont="1" applyBorder="1" applyAlignment="1">
      <alignment horizontal="right"/>
      <protection/>
    </xf>
    <xf numFmtId="0" fontId="6" fillId="0" borderId="44" xfId="202" applyFont="1" applyFill="1" applyBorder="1">
      <alignment/>
      <protection/>
    </xf>
    <xf numFmtId="0" fontId="6" fillId="0" borderId="41" xfId="202" applyFont="1" applyFill="1" applyBorder="1">
      <alignment/>
      <protection/>
    </xf>
    <xf numFmtId="0" fontId="6" fillId="0" borderId="48" xfId="202" applyFont="1" applyFill="1" applyBorder="1">
      <alignment/>
      <protection/>
    </xf>
    <xf numFmtId="164" fontId="6" fillId="0" borderId="31" xfId="138" applyNumberFormat="1" applyFont="1" applyFill="1" applyBorder="1">
      <alignment/>
      <protection/>
    </xf>
    <xf numFmtId="164" fontId="6" fillId="0" borderId="31" xfId="138" applyNumberFormat="1" applyFont="1" applyFill="1" applyBorder="1" applyAlignment="1">
      <alignment horizontal="right"/>
      <protection/>
    </xf>
    <xf numFmtId="164" fontId="6" fillId="0" borderId="33" xfId="138" applyNumberFormat="1" applyFont="1" applyFill="1" applyBorder="1" applyAlignment="1">
      <alignment horizontal="right"/>
      <protection/>
    </xf>
    <xf numFmtId="0" fontId="6" fillId="0" borderId="0" xfId="159" applyFont="1" applyFill="1">
      <alignment/>
      <protection/>
    </xf>
    <xf numFmtId="167" fontId="3" fillId="35" borderId="12" xfId="197" applyFont="1" applyFill="1" applyBorder="1">
      <alignment/>
      <protection/>
    </xf>
    <xf numFmtId="167" fontId="3" fillId="0" borderId="12" xfId="197" applyFont="1" applyFill="1" applyBorder="1">
      <alignment/>
      <protection/>
    </xf>
    <xf numFmtId="167" fontId="3" fillId="0" borderId="0" xfId="197" applyFont="1" applyFill="1" applyBorder="1" applyAlignment="1">
      <alignment horizontal="right"/>
      <protection/>
    </xf>
    <xf numFmtId="167" fontId="3" fillId="0" borderId="14" xfId="197" applyFont="1" applyFill="1" applyBorder="1" applyAlignment="1">
      <alignment horizontal="right"/>
      <protection/>
    </xf>
    <xf numFmtId="167" fontId="6" fillId="35" borderId="12" xfId="197" applyFont="1" applyFill="1" applyBorder="1">
      <alignment/>
      <protection/>
    </xf>
    <xf numFmtId="167" fontId="6" fillId="35" borderId="12" xfId="197" applyFont="1" applyFill="1" applyBorder="1" applyAlignment="1">
      <alignment horizontal="right"/>
      <protection/>
    </xf>
    <xf numFmtId="167" fontId="6" fillId="35" borderId="13" xfId="197" applyFont="1" applyFill="1" applyBorder="1" applyAlignment="1">
      <alignment horizontal="right"/>
      <protection/>
    </xf>
    <xf numFmtId="167" fontId="6" fillId="0" borderId="0" xfId="197" applyFont="1" applyFill="1" applyBorder="1" applyAlignment="1">
      <alignment horizontal="right"/>
      <protection/>
    </xf>
    <xf numFmtId="167" fontId="6" fillId="0" borderId="14" xfId="197" applyFont="1" applyFill="1" applyBorder="1" applyAlignment="1">
      <alignment horizontal="right"/>
      <protection/>
    </xf>
    <xf numFmtId="167" fontId="6" fillId="35" borderId="16" xfId="197" applyFont="1" applyFill="1" applyBorder="1">
      <alignment/>
      <protection/>
    </xf>
    <xf numFmtId="167" fontId="6" fillId="35" borderId="16" xfId="197" applyFont="1" applyFill="1" applyBorder="1" applyAlignment="1">
      <alignment horizontal="right"/>
      <protection/>
    </xf>
    <xf numFmtId="167" fontId="6" fillId="35" borderId="26" xfId="197" applyFont="1" applyFill="1" applyBorder="1" applyAlignment="1">
      <alignment horizontal="right"/>
      <protection/>
    </xf>
    <xf numFmtId="167" fontId="10" fillId="0" borderId="0" xfId="197" applyBorder="1">
      <alignment/>
      <protection/>
    </xf>
    <xf numFmtId="167" fontId="6" fillId="0" borderId="17" xfId="197" applyFont="1" applyFill="1" applyBorder="1" applyAlignment="1">
      <alignment horizontal="right"/>
      <protection/>
    </xf>
    <xf numFmtId="167" fontId="6" fillId="35" borderId="11" xfId="197" applyFont="1" applyFill="1" applyBorder="1" applyAlignment="1">
      <alignment horizontal="right"/>
      <protection/>
    </xf>
    <xf numFmtId="167" fontId="6" fillId="35" borderId="25" xfId="197" applyFont="1" applyFill="1" applyBorder="1" applyAlignment="1">
      <alignment horizontal="right"/>
      <protection/>
    </xf>
    <xf numFmtId="167" fontId="6" fillId="0" borderId="25" xfId="197" applyFont="1" applyFill="1" applyBorder="1" applyAlignment="1">
      <alignment horizontal="right"/>
      <protection/>
    </xf>
    <xf numFmtId="167" fontId="6" fillId="0" borderId="43" xfId="197" applyFont="1" applyFill="1" applyBorder="1" applyAlignment="1">
      <alignment horizontal="right"/>
      <protection/>
    </xf>
    <xf numFmtId="167" fontId="3" fillId="0" borderId="13" xfId="197" applyFont="1" applyFill="1" applyBorder="1" applyAlignment="1">
      <alignment horizontal="right"/>
      <protection/>
    </xf>
    <xf numFmtId="167" fontId="3" fillId="0" borderId="44" xfId="197" applyFont="1" applyFill="1" applyBorder="1" applyAlignment="1">
      <alignment horizontal="right"/>
      <protection/>
    </xf>
    <xf numFmtId="167" fontId="6" fillId="0" borderId="13" xfId="197" applyFont="1" applyFill="1" applyBorder="1" applyAlignment="1">
      <alignment horizontal="right"/>
      <protection/>
    </xf>
    <xf numFmtId="167" fontId="6" fillId="0" borderId="44" xfId="197" applyFont="1" applyFill="1" applyBorder="1" applyAlignment="1">
      <alignment horizontal="right"/>
      <protection/>
    </xf>
    <xf numFmtId="167" fontId="8" fillId="35" borderId="16" xfId="197" applyFont="1" applyFill="1" applyBorder="1">
      <alignment/>
      <protection/>
    </xf>
    <xf numFmtId="167" fontId="8" fillId="35" borderId="26" xfId="197" applyFont="1" applyFill="1" applyBorder="1">
      <alignment/>
      <protection/>
    </xf>
    <xf numFmtId="167" fontId="8" fillId="0" borderId="26" xfId="197" applyFont="1" applyFill="1" applyBorder="1">
      <alignment/>
      <protection/>
    </xf>
    <xf numFmtId="167" fontId="6" fillId="0" borderId="49" xfId="197" applyFont="1" applyFill="1" applyBorder="1" applyAlignment="1">
      <alignment horizontal="right"/>
      <protection/>
    </xf>
    <xf numFmtId="164" fontId="6" fillId="35" borderId="12" xfId="197" applyNumberFormat="1" applyFont="1" applyFill="1" applyBorder="1" applyAlignment="1">
      <alignment horizontal="right"/>
      <protection/>
    </xf>
    <xf numFmtId="164" fontId="6" fillId="35" borderId="13" xfId="197" applyNumberFormat="1" applyFont="1" applyFill="1" applyBorder="1" applyAlignment="1">
      <alignment horizontal="right"/>
      <protection/>
    </xf>
    <xf numFmtId="164" fontId="6" fillId="0" borderId="13" xfId="197" applyNumberFormat="1" applyFont="1" applyFill="1" applyBorder="1" applyAlignment="1">
      <alignment horizontal="right"/>
      <protection/>
    </xf>
    <xf numFmtId="164" fontId="6" fillId="0" borderId="14" xfId="197" applyNumberFormat="1" applyFont="1" applyFill="1" applyBorder="1" applyAlignment="1">
      <alignment horizontal="right"/>
      <protection/>
    </xf>
    <xf numFmtId="167" fontId="6" fillId="35" borderId="11" xfId="197" applyFont="1" applyFill="1" applyBorder="1">
      <alignment/>
      <protection/>
    </xf>
    <xf numFmtId="167" fontId="8" fillId="35" borderId="11" xfId="197" applyFont="1" applyFill="1" applyBorder="1">
      <alignment/>
      <protection/>
    </xf>
    <xf numFmtId="167" fontId="8" fillId="0" borderId="25" xfId="197" applyFont="1" applyFill="1" applyBorder="1">
      <alignment/>
      <protection/>
    </xf>
    <xf numFmtId="167" fontId="8" fillId="0" borderId="43" xfId="197" applyFont="1" applyFill="1" applyBorder="1">
      <alignment/>
      <protection/>
    </xf>
    <xf numFmtId="167" fontId="6" fillId="0" borderId="12" xfId="197" applyFont="1" applyFill="1" applyBorder="1" applyAlignment="1">
      <alignment horizontal="right"/>
      <protection/>
    </xf>
    <xf numFmtId="167" fontId="6" fillId="0" borderId="16" xfId="197" applyFont="1" applyFill="1" applyBorder="1" applyAlignment="1">
      <alignment horizontal="right"/>
      <protection/>
    </xf>
    <xf numFmtId="167" fontId="3" fillId="35" borderId="19" xfId="197" applyFont="1" applyFill="1" applyBorder="1">
      <alignment/>
      <protection/>
    </xf>
    <xf numFmtId="167" fontId="3" fillId="35" borderId="19" xfId="197" applyFont="1" applyFill="1" applyBorder="1" applyAlignment="1">
      <alignment horizontal="right"/>
      <protection/>
    </xf>
    <xf numFmtId="167" fontId="3" fillId="0" borderId="29" xfId="197" applyFont="1" applyFill="1" applyBorder="1" applyAlignment="1">
      <alignment horizontal="right"/>
      <protection/>
    </xf>
    <xf numFmtId="167" fontId="3" fillId="0" borderId="20" xfId="197" applyFont="1" applyFill="1" applyBorder="1" applyAlignment="1">
      <alignment horizontal="right"/>
      <protection/>
    </xf>
    <xf numFmtId="167" fontId="3" fillId="35" borderId="12" xfId="200" applyFont="1" applyFill="1" applyBorder="1" applyAlignment="1">
      <alignment horizontal="right"/>
      <protection/>
    </xf>
    <xf numFmtId="167" fontId="3" fillId="0" borderId="12" xfId="200" applyFont="1" applyFill="1" applyBorder="1" applyAlignment="1">
      <alignment horizontal="right"/>
      <protection/>
    </xf>
    <xf numFmtId="167" fontId="3" fillId="0" borderId="14" xfId="200" applyFont="1" applyFill="1" applyBorder="1" applyAlignment="1">
      <alignment horizontal="right"/>
      <protection/>
    </xf>
    <xf numFmtId="167" fontId="6" fillId="35" borderId="12" xfId="200" applyFont="1" applyFill="1" applyBorder="1" applyAlignment="1">
      <alignment horizontal="right"/>
      <protection/>
    </xf>
    <xf numFmtId="167" fontId="6" fillId="0" borderId="12" xfId="200" applyFont="1" applyFill="1" applyBorder="1" applyAlignment="1">
      <alignment horizontal="right"/>
      <protection/>
    </xf>
    <xf numFmtId="167" fontId="6" fillId="0" borderId="14" xfId="200" applyFont="1" applyFill="1" applyBorder="1" applyAlignment="1">
      <alignment horizontal="right"/>
      <protection/>
    </xf>
    <xf numFmtId="167" fontId="6" fillId="35" borderId="16" xfId="200" applyFont="1" applyFill="1" applyBorder="1" applyAlignment="1">
      <alignment horizontal="right"/>
      <protection/>
    </xf>
    <xf numFmtId="167" fontId="6" fillId="0" borderId="16" xfId="200" applyFont="1" applyFill="1" applyBorder="1" applyAlignment="1">
      <alignment horizontal="right"/>
      <protection/>
    </xf>
    <xf numFmtId="167" fontId="6" fillId="0" borderId="17" xfId="200" applyFont="1" applyFill="1" applyBorder="1" applyAlignment="1">
      <alignment horizontal="right"/>
      <protection/>
    </xf>
    <xf numFmtId="167" fontId="8" fillId="35" borderId="12" xfId="200" applyFont="1" applyFill="1" applyBorder="1">
      <alignment/>
      <protection/>
    </xf>
    <xf numFmtId="167" fontId="8" fillId="0" borderId="12" xfId="200" applyFont="1" applyFill="1" applyBorder="1">
      <alignment/>
      <protection/>
    </xf>
    <xf numFmtId="167" fontId="8" fillId="0" borderId="14" xfId="200" applyFont="1" applyFill="1" applyBorder="1">
      <alignment/>
      <protection/>
    </xf>
    <xf numFmtId="164" fontId="6" fillId="35" borderId="12" xfId="200" applyNumberFormat="1" applyFont="1" applyFill="1" applyBorder="1" applyAlignment="1">
      <alignment horizontal="right"/>
      <protection/>
    </xf>
    <xf numFmtId="164" fontId="6" fillId="0" borderId="12" xfId="200" applyNumberFormat="1" applyFont="1" applyFill="1" applyBorder="1" applyAlignment="1">
      <alignment horizontal="right"/>
      <protection/>
    </xf>
    <xf numFmtId="164" fontId="6" fillId="0" borderId="14" xfId="200" applyNumberFormat="1" applyFont="1" applyFill="1" applyBorder="1" applyAlignment="1">
      <alignment horizontal="right"/>
      <protection/>
    </xf>
    <xf numFmtId="167" fontId="6" fillId="35" borderId="11" xfId="200" applyFont="1" applyFill="1" applyBorder="1" applyAlignment="1">
      <alignment horizontal="right"/>
      <protection/>
    </xf>
    <xf numFmtId="167" fontId="6" fillId="35" borderId="25" xfId="200" applyFont="1" applyFill="1" applyBorder="1" applyAlignment="1">
      <alignment horizontal="right"/>
      <protection/>
    </xf>
    <xf numFmtId="167" fontId="6" fillId="0" borderId="46" xfId="200" applyFont="1" applyFill="1" applyBorder="1" applyAlignment="1">
      <alignment horizontal="right"/>
      <protection/>
    </xf>
    <xf numFmtId="167" fontId="6" fillId="0" borderId="11" xfId="200" applyFont="1" applyFill="1" applyBorder="1" applyAlignment="1">
      <alignment horizontal="right"/>
      <protection/>
    </xf>
    <xf numFmtId="167" fontId="6" fillId="0" borderId="50" xfId="200" applyFont="1" applyFill="1" applyBorder="1" applyAlignment="1">
      <alignment horizontal="right"/>
      <protection/>
    </xf>
    <xf numFmtId="167" fontId="6" fillId="35" borderId="13" xfId="200" applyFont="1" applyFill="1" applyBorder="1" applyAlignment="1">
      <alignment horizontal="right"/>
      <protection/>
    </xf>
    <xf numFmtId="167" fontId="6" fillId="0" borderId="0" xfId="200" applyFont="1" applyFill="1" applyBorder="1" applyAlignment="1">
      <alignment horizontal="right"/>
      <protection/>
    </xf>
    <xf numFmtId="167" fontId="6" fillId="0" borderId="44" xfId="200" applyFont="1" applyFill="1" applyBorder="1" applyAlignment="1">
      <alignment horizontal="right"/>
      <protection/>
    </xf>
    <xf numFmtId="167" fontId="6" fillId="0" borderId="13" xfId="200" applyFont="1" applyFill="1" applyBorder="1" applyAlignment="1">
      <alignment horizontal="right"/>
      <protection/>
    </xf>
    <xf numFmtId="167" fontId="3" fillId="35" borderId="19" xfId="200" applyFont="1" applyFill="1" applyBorder="1" applyAlignment="1">
      <alignment horizontal="right"/>
      <protection/>
    </xf>
    <xf numFmtId="167" fontId="3" fillId="35" borderId="29" xfId="200" applyFont="1" applyFill="1" applyBorder="1" applyAlignment="1">
      <alignment horizontal="right"/>
      <protection/>
    </xf>
    <xf numFmtId="167" fontId="3" fillId="0" borderId="19" xfId="200" applyFont="1" applyFill="1" applyBorder="1" applyAlignment="1">
      <alignment horizontal="right"/>
      <protection/>
    </xf>
    <xf numFmtId="167" fontId="3" fillId="0" borderId="29" xfId="200" applyFont="1" applyFill="1" applyBorder="1" applyAlignment="1">
      <alignment horizontal="right"/>
      <protection/>
    </xf>
    <xf numFmtId="167" fontId="3" fillId="0" borderId="20" xfId="200" applyFont="1" applyFill="1" applyBorder="1" applyAlignment="1">
      <alignment horizontal="right"/>
      <protection/>
    </xf>
    <xf numFmtId="167" fontId="8" fillId="0" borderId="0" xfId="132" applyNumberFormat="1" applyFont="1" applyFill="1">
      <alignment/>
      <protection/>
    </xf>
    <xf numFmtId="167" fontId="10" fillId="0" borderId="0" xfId="132" applyNumberFormat="1" applyFont="1" applyFill="1">
      <alignment/>
      <protection/>
    </xf>
    <xf numFmtId="167" fontId="6" fillId="35" borderId="12" xfId="158" applyNumberFormat="1" applyFont="1" applyFill="1" applyBorder="1" applyAlignment="1" applyProtection="1">
      <alignment horizontal="left" indent="2"/>
      <protection/>
    </xf>
    <xf numFmtId="2" fontId="6" fillId="35" borderId="12" xfId="158" applyNumberFormat="1" applyFont="1" applyFill="1" applyBorder="1">
      <alignment/>
      <protection/>
    </xf>
    <xf numFmtId="2" fontId="6" fillId="35" borderId="14" xfId="158" applyNumberFormat="1" applyFont="1" applyFill="1" applyBorder="1">
      <alignment/>
      <protection/>
    </xf>
    <xf numFmtId="2" fontId="6" fillId="35" borderId="0" xfId="158" applyNumberFormat="1" applyFont="1" applyFill="1" applyBorder="1">
      <alignment/>
      <protection/>
    </xf>
    <xf numFmtId="167" fontId="6" fillId="35" borderId="16" xfId="158" applyNumberFormat="1" applyFont="1" applyFill="1" applyBorder="1" applyAlignment="1" applyProtection="1">
      <alignment horizontal="left" indent="2"/>
      <protection/>
    </xf>
    <xf numFmtId="2" fontId="6" fillId="35" borderId="16" xfId="158" applyNumberFormat="1" applyFont="1" applyFill="1" applyBorder="1">
      <alignment/>
      <protection/>
    </xf>
    <xf numFmtId="2" fontId="6" fillId="35" borderId="17" xfId="158" applyNumberFormat="1" applyFont="1" applyFill="1" applyBorder="1">
      <alignment/>
      <protection/>
    </xf>
    <xf numFmtId="167" fontId="3" fillId="35" borderId="22" xfId="158" applyNumberFormat="1" applyFont="1" applyFill="1" applyBorder="1" applyAlignment="1">
      <alignment horizontal="left"/>
      <protection/>
    </xf>
    <xf numFmtId="2" fontId="3" fillId="35" borderId="22" xfId="158" applyNumberFormat="1" applyFont="1" applyFill="1" applyBorder="1">
      <alignment/>
      <protection/>
    </xf>
    <xf numFmtId="2" fontId="3" fillId="35" borderId="42" xfId="158" applyNumberFormat="1" applyFont="1" applyFill="1" applyBorder="1">
      <alignment/>
      <protection/>
    </xf>
    <xf numFmtId="167" fontId="6" fillId="0" borderId="12" xfId="158" applyNumberFormat="1" applyFont="1" applyFill="1" applyBorder="1" applyAlignment="1" applyProtection="1">
      <alignment horizontal="left" indent="2"/>
      <protection/>
    </xf>
    <xf numFmtId="167" fontId="6" fillId="35" borderId="19" xfId="158" applyNumberFormat="1" applyFont="1" applyFill="1" applyBorder="1" applyAlignment="1" applyProtection="1">
      <alignment horizontal="left" indent="2"/>
      <protection/>
    </xf>
    <xf numFmtId="1" fontId="3" fillId="34" borderId="51" xfId="132" applyNumberFormat="1" applyFont="1" applyFill="1" applyBorder="1" applyAlignment="1" applyProtection="1">
      <alignment horizontal="right"/>
      <protection/>
    </xf>
    <xf numFmtId="1" fontId="3" fillId="34" borderId="22" xfId="132" applyNumberFormat="1" applyFont="1" applyFill="1" applyBorder="1" applyAlignment="1" applyProtection="1" quotePrefix="1">
      <alignment horizontal="right"/>
      <protection/>
    </xf>
    <xf numFmtId="1" fontId="3" fillId="34" borderId="22" xfId="132" applyNumberFormat="1" applyFont="1" applyFill="1" applyBorder="1" applyAlignment="1" applyProtection="1">
      <alignment horizontal="right"/>
      <protection/>
    </xf>
    <xf numFmtId="1" fontId="3" fillId="34" borderId="42" xfId="132" applyNumberFormat="1" applyFont="1" applyFill="1" applyBorder="1" applyAlignment="1" applyProtection="1">
      <alignment horizontal="right"/>
      <protection/>
    </xf>
    <xf numFmtId="2" fontId="6" fillId="0" borderId="22" xfId="132" applyNumberFormat="1" applyFont="1" applyFill="1" applyBorder="1">
      <alignment/>
      <protection/>
    </xf>
    <xf numFmtId="2" fontId="6" fillId="0" borderId="22" xfId="202" applyNumberFormat="1" applyFont="1" applyFill="1" applyBorder="1">
      <alignment/>
      <protection/>
    </xf>
    <xf numFmtId="164" fontId="6" fillId="0" borderId="22" xfId="202" applyNumberFormat="1" applyFont="1" applyFill="1" applyBorder="1">
      <alignment/>
      <protection/>
    </xf>
    <xf numFmtId="2" fontId="6" fillId="0" borderId="31" xfId="132" applyNumberFormat="1" applyFont="1" applyFill="1" applyBorder="1">
      <alignment/>
      <protection/>
    </xf>
    <xf numFmtId="0" fontId="3" fillId="36" borderId="22" xfId="213" applyFont="1" applyFill="1" applyBorder="1" applyAlignment="1" applyProtection="1">
      <alignment horizontal="center" vertical="center"/>
      <protection/>
    </xf>
    <xf numFmtId="0" fontId="3" fillId="36" borderId="16" xfId="213" applyFont="1" applyFill="1" applyBorder="1" applyAlignment="1" applyProtection="1">
      <alignment horizontal="center" vertical="center"/>
      <protection/>
    </xf>
    <xf numFmtId="0" fontId="3" fillId="36" borderId="26" xfId="213" applyFont="1" applyFill="1" applyBorder="1" applyAlignment="1" applyProtection="1">
      <alignment horizontal="center"/>
      <protection/>
    </xf>
    <xf numFmtId="0" fontId="3" fillId="36" borderId="17" xfId="213" applyFont="1" applyFill="1" applyBorder="1" applyAlignment="1" applyProtection="1">
      <alignment horizontal="center"/>
      <protection/>
    </xf>
    <xf numFmtId="0" fontId="3" fillId="36" borderId="36" xfId="213" applyFont="1" applyFill="1" applyBorder="1" applyAlignment="1" applyProtection="1">
      <alignment horizontal="center" vertical="center"/>
      <protection/>
    </xf>
    <xf numFmtId="0" fontId="3" fillId="0" borderId="0" xfId="202" applyFont="1" applyFill="1" applyAlignment="1">
      <alignment horizontal="center"/>
      <protection/>
    </xf>
    <xf numFmtId="0" fontId="2" fillId="0" borderId="0" xfId="165" applyFill="1">
      <alignment/>
      <protection/>
    </xf>
    <xf numFmtId="0" fontId="6" fillId="0" borderId="0" xfId="165" applyFont="1">
      <alignment/>
      <protection/>
    </xf>
    <xf numFmtId="167" fontId="11" fillId="33" borderId="52" xfId="221" applyNumberFormat="1" applyFont="1" applyFill="1" applyBorder="1" applyAlignment="1">
      <alignment horizontal="center"/>
      <protection/>
    </xf>
    <xf numFmtId="167" fontId="11" fillId="33" borderId="37" xfId="221" applyNumberFormat="1" applyFont="1" applyFill="1" applyBorder="1">
      <alignment/>
      <protection/>
    </xf>
    <xf numFmtId="167" fontId="11" fillId="33" borderId="53" xfId="221" applyNumberFormat="1" applyFont="1" applyFill="1" applyBorder="1" applyAlignment="1">
      <alignment horizontal="center"/>
      <protection/>
    </xf>
    <xf numFmtId="167" fontId="11" fillId="33" borderId="16" xfId="221" applyNumberFormat="1" applyFont="1" applyFill="1" applyBorder="1" applyAlignment="1">
      <alignment horizontal="center"/>
      <protection/>
    </xf>
    <xf numFmtId="49" fontId="11" fillId="33" borderId="16" xfId="221" applyNumberFormat="1" applyFont="1" applyFill="1" applyBorder="1" applyAlignment="1">
      <alignment horizontal="center"/>
      <protection/>
    </xf>
    <xf numFmtId="49" fontId="11" fillId="33" borderId="17" xfId="221" applyNumberFormat="1" applyFont="1" applyFill="1" applyBorder="1" applyAlignment="1">
      <alignment horizontal="center"/>
      <protection/>
    </xf>
    <xf numFmtId="167" fontId="12" fillId="0" borderId="0" xfId="221" applyNumberFormat="1" applyFont="1" applyBorder="1">
      <alignment/>
      <protection/>
    </xf>
    <xf numFmtId="167" fontId="11" fillId="0" borderId="0" xfId="221" applyNumberFormat="1" applyFont="1" applyBorder="1">
      <alignment/>
      <protection/>
    </xf>
    <xf numFmtId="167" fontId="11" fillId="0" borderId="0" xfId="221" applyNumberFormat="1" applyFont="1" applyBorder="1" applyAlignment="1">
      <alignment horizontal="right"/>
      <protection/>
    </xf>
    <xf numFmtId="167" fontId="12" fillId="0" borderId="0" xfId="221" applyNumberFormat="1" applyFont="1" applyBorder="1" applyAlignment="1">
      <alignment horizontal="right"/>
      <protection/>
    </xf>
    <xf numFmtId="167" fontId="11" fillId="0" borderId="0" xfId="221" applyNumberFormat="1" applyFont="1" applyBorder="1" applyAlignment="1" quotePrefix="1">
      <alignment horizontal="right"/>
      <protection/>
    </xf>
    <xf numFmtId="0" fontId="6" fillId="0" borderId="0" xfId="165" applyFont="1" applyBorder="1">
      <alignment/>
      <protection/>
    </xf>
    <xf numFmtId="167" fontId="11" fillId="33" borderId="52" xfId="215" applyNumberFormat="1" applyFont="1" applyFill="1" applyBorder="1" applyAlignment="1">
      <alignment horizontal="center"/>
      <protection/>
    </xf>
    <xf numFmtId="167" fontId="11" fillId="33" borderId="37" xfId="215" applyNumberFormat="1" applyFont="1" applyFill="1" applyBorder="1">
      <alignment/>
      <protection/>
    </xf>
    <xf numFmtId="167" fontId="11" fillId="33" borderId="53" xfId="215" applyNumberFormat="1" applyFont="1" applyFill="1" applyBorder="1" applyAlignment="1">
      <alignment horizontal="center"/>
      <protection/>
    </xf>
    <xf numFmtId="167" fontId="11" fillId="33" borderId="16" xfId="215" applyNumberFormat="1" applyFont="1" applyFill="1" applyBorder="1" applyAlignment="1">
      <alignment horizontal="center"/>
      <protection/>
    </xf>
    <xf numFmtId="49" fontId="11" fillId="33" borderId="16" xfId="215" applyNumberFormat="1" applyFont="1" applyFill="1" applyBorder="1" applyAlignment="1">
      <alignment horizontal="center"/>
      <protection/>
    </xf>
    <xf numFmtId="49" fontId="11" fillId="33" borderId="17" xfId="215" applyNumberFormat="1" applyFont="1" applyFill="1" applyBorder="1" applyAlignment="1">
      <alignment horizontal="center"/>
      <protection/>
    </xf>
    <xf numFmtId="167" fontId="12" fillId="0" borderId="23" xfId="166" applyFont="1" applyBorder="1" applyAlignment="1" quotePrefix="1">
      <alignment horizontal="right"/>
      <protection/>
    </xf>
    <xf numFmtId="0" fontId="6" fillId="0" borderId="35" xfId="165" applyFont="1" applyBorder="1">
      <alignment/>
      <protection/>
    </xf>
    <xf numFmtId="167" fontId="12" fillId="0" borderId="35" xfId="215" applyNumberFormat="1" applyFont="1" applyBorder="1">
      <alignment/>
      <protection/>
    </xf>
    <xf numFmtId="0" fontId="3" fillId="0" borderId="0" xfId="165" applyFont="1" applyAlignment="1">
      <alignment horizontal="center"/>
      <protection/>
    </xf>
    <xf numFmtId="167" fontId="3" fillId="33" borderId="52" xfId="216" applyNumberFormat="1" applyFont="1" applyFill="1" applyBorder="1">
      <alignment/>
      <protection/>
    </xf>
    <xf numFmtId="167" fontId="3" fillId="33" borderId="37" xfId="216" applyNumberFormat="1" applyFont="1" applyFill="1" applyBorder="1">
      <alignment/>
      <protection/>
    </xf>
    <xf numFmtId="167" fontId="3" fillId="33" borderId="53" xfId="216" applyNumberFormat="1" applyFont="1" applyFill="1" applyBorder="1" applyAlignment="1">
      <alignment horizontal="center"/>
      <protection/>
    </xf>
    <xf numFmtId="167" fontId="3" fillId="33" borderId="16" xfId="216" applyNumberFormat="1" applyFont="1" applyFill="1" applyBorder="1" applyAlignment="1">
      <alignment horizontal="center"/>
      <protection/>
    </xf>
    <xf numFmtId="167" fontId="3" fillId="33" borderId="22" xfId="216" applyNumberFormat="1" applyFont="1" applyFill="1" applyBorder="1" applyAlignment="1" quotePrefix="1">
      <alignment horizontal="center"/>
      <protection/>
    </xf>
    <xf numFmtId="167" fontId="3" fillId="33" borderId="16" xfId="216" applyNumberFormat="1" applyFont="1" applyFill="1" applyBorder="1" applyAlignment="1" quotePrefix="1">
      <alignment horizontal="center"/>
      <protection/>
    </xf>
    <xf numFmtId="167" fontId="3" fillId="33" borderId="17" xfId="216" applyNumberFormat="1" applyFont="1" applyFill="1" applyBorder="1" applyAlignment="1" quotePrefix="1">
      <alignment horizontal="center"/>
      <protection/>
    </xf>
    <xf numFmtId="167" fontId="12" fillId="0" borderId="23" xfId="193" applyFont="1" applyBorder="1" applyAlignment="1" quotePrefix="1">
      <alignment horizontal="right"/>
      <protection/>
    </xf>
    <xf numFmtId="167" fontId="6" fillId="0" borderId="0" xfId="165" applyNumberFormat="1" applyFont="1">
      <alignment/>
      <protection/>
    </xf>
    <xf numFmtId="167" fontId="4" fillId="0" borderId="0" xfId="217" applyNumberFormat="1" applyFont="1" applyAlignment="1" applyProtection="1">
      <alignment horizontal="center"/>
      <protection/>
    </xf>
    <xf numFmtId="167" fontId="5" fillId="0" borderId="0" xfId="217" applyNumberFormat="1" applyFont="1" applyAlignment="1" applyProtection="1">
      <alignment horizontal="right"/>
      <protection/>
    </xf>
    <xf numFmtId="167" fontId="3" fillId="33" borderId="52" xfId="217" applyNumberFormat="1" applyFont="1" applyFill="1" applyBorder="1" applyAlignment="1">
      <alignment horizontal="left"/>
      <protection/>
    </xf>
    <xf numFmtId="167" fontId="3" fillId="33" borderId="38" xfId="217" applyNumberFormat="1" applyFont="1" applyFill="1" applyBorder="1">
      <alignment/>
      <protection/>
    </xf>
    <xf numFmtId="167" fontId="3" fillId="0" borderId="0" xfId="217" applyNumberFormat="1" applyFont="1" applyFill="1" applyBorder="1" applyAlignment="1">
      <alignment horizontal="center"/>
      <protection/>
    </xf>
    <xf numFmtId="167" fontId="3" fillId="33" borderId="53" xfId="217" applyNumberFormat="1" applyFont="1" applyFill="1" applyBorder="1" applyAlignment="1">
      <alignment horizontal="center"/>
      <protection/>
    </xf>
    <xf numFmtId="167" fontId="3" fillId="33" borderId="24" xfId="217" applyNumberFormat="1" applyFont="1" applyFill="1" applyBorder="1" applyAlignment="1">
      <alignment horizontal="center"/>
      <protection/>
    </xf>
    <xf numFmtId="164" fontId="6" fillId="0" borderId="0" xfId="165" applyNumberFormat="1" applyFont="1">
      <alignment/>
      <protection/>
    </xf>
    <xf numFmtId="167" fontId="3" fillId="33" borderId="52" xfId="218" applyNumberFormat="1" applyFont="1" applyFill="1" applyBorder="1" applyAlignment="1">
      <alignment horizontal="left"/>
      <protection/>
    </xf>
    <xf numFmtId="167" fontId="3" fillId="33" borderId="38" xfId="218" applyNumberFormat="1" applyFont="1" applyFill="1" applyBorder="1">
      <alignment/>
      <protection/>
    </xf>
    <xf numFmtId="167" fontId="3" fillId="33" borderId="53" xfId="218" applyNumberFormat="1" applyFont="1" applyFill="1" applyBorder="1" applyAlignment="1">
      <alignment horizontal="center"/>
      <protection/>
    </xf>
    <xf numFmtId="167" fontId="3" fillId="33" borderId="24" xfId="218" applyNumberFormat="1" applyFont="1" applyFill="1" applyBorder="1" applyAlignment="1">
      <alignment horizontal="center"/>
      <protection/>
    </xf>
    <xf numFmtId="167" fontId="12" fillId="0" borderId="23" xfId="194" applyFont="1" applyBorder="1" applyAlignment="1" quotePrefix="1">
      <alignment horizontal="right"/>
      <protection/>
    </xf>
    <xf numFmtId="167" fontId="12" fillId="0" borderId="23" xfId="194" applyFont="1" applyBorder="1" applyAlignment="1">
      <alignment horizontal="right"/>
      <protection/>
    </xf>
    <xf numFmtId="167" fontId="12" fillId="0" borderId="14" xfId="194" applyFont="1" applyBorder="1" applyAlignment="1" quotePrefix="1">
      <alignment horizontal="right"/>
      <protection/>
    </xf>
    <xf numFmtId="0" fontId="2" fillId="0" borderId="0" xfId="165">
      <alignment/>
      <protection/>
    </xf>
    <xf numFmtId="167" fontId="3" fillId="33" borderId="52" xfId="219" applyNumberFormat="1" applyFont="1" applyFill="1" applyBorder="1" applyAlignment="1">
      <alignment horizontal="left"/>
      <protection/>
    </xf>
    <xf numFmtId="167" fontId="3" fillId="33" borderId="37" xfId="219" applyNumberFormat="1" applyFont="1" applyFill="1" applyBorder="1">
      <alignment/>
      <protection/>
    </xf>
    <xf numFmtId="167" fontId="3" fillId="33" borderId="53" xfId="219" applyNumberFormat="1" applyFont="1" applyFill="1" applyBorder="1" applyAlignment="1">
      <alignment horizontal="center"/>
      <protection/>
    </xf>
    <xf numFmtId="167" fontId="3" fillId="33" borderId="16" xfId="219" applyNumberFormat="1" applyFont="1" applyFill="1" applyBorder="1" applyAlignment="1">
      <alignment horizontal="center"/>
      <protection/>
    </xf>
    <xf numFmtId="167" fontId="3" fillId="33" borderId="16" xfId="219" applyNumberFormat="1" applyFont="1" applyFill="1" applyBorder="1" applyAlignment="1" quotePrefix="1">
      <alignment horizontal="center"/>
      <protection/>
    </xf>
    <xf numFmtId="167" fontId="3" fillId="33" borderId="17" xfId="219" applyNumberFormat="1" applyFont="1" applyFill="1" applyBorder="1" applyAlignment="1" quotePrefix="1">
      <alignment horizontal="center"/>
      <protection/>
    </xf>
    <xf numFmtId="167" fontId="12" fillId="0" borderId="14" xfId="195" applyFont="1" applyBorder="1" applyAlignment="1" quotePrefix="1">
      <alignment horizontal="right"/>
      <protection/>
    </xf>
    <xf numFmtId="2" fontId="6" fillId="0" borderId="22" xfId="196" applyNumberFormat="1" applyFont="1" applyBorder="1">
      <alignment/>
      <protection/>
    </xf>
    <xf numFmtId="2" fontId="6" fillId="0" borderId="54" xfId="196" applyNumberFormat="1" applyFont="1" applyBorder="1">
      <alignment/>
      <protection/>
    </xf>
    <xf numFmtId="2" fontId="6" fillId="0" borderId="42" xfId="198" applyNumberFormat="1" applyFont="1" applyBorder="1">
      <alignment/>
      <protection/>
    </xf>
    <xf numFmtId="2" fontId="6" fillId="0" borderId="54" xfId="196" applyNumberFormat="1" applyFont="1" applyBorder="1" applyAlignment="1" quotePrefix="1">
      <alignment horizontal="right"/>
      <protection/>
    </xf>
    <xf numFmtId="2" fontId="6" fillId="0" borderId="22" xfId="196" applyNumberFormat="1" applyFont="1" applyFill="1" applyBorder="1">
      <alignment/>
      <protection/>
    </xf>
    <xf numFmtId="2" fontId="3" fillId="0" borderId="31" xfId="196" applyNumberFormat="1" applyFont="1" applyBorder="1">
      <alignment/>
      <protection/>
    </xf>
    <xf numFmtId="2" fontId="3" fillId="0" borderId="32" xfId="196" applyNumberFormat="1" applyFont="1" applyBorder="1">
      <alignment/>
      <protection/>
    </xf>
    <xf numFmtId="2" fontId="3" fillId="0" borderId="33" xfId="198" applyNumberFormat="1" applyFont="1" applyBorder="1">
      <alignment/>
      <protection/>
    </xf>
    <xf numFmtId="0" fontId="5" fillId="0" borderId="0" xfId="202" applyFont="1" applyFill="1" applyBorder="1" applyAlignment="1">
      <alignment horizontal="right"/>
      <protection/>
    </xf>
    <xf numFmtId="0" fontId="3" fillId="0" borderId="0" xfId="202" applyFont="1" applyFill="1" applyBorder="1" applyAlignment="1">
      <alignment horizontal="center"/>
      <protection/>
    </xf>
    <xf numFmtId="0" fontId="3" fillId="0" borderId="0" xfId="138" applyFont="1" applyFill="1" applyBorder="1">
      <alignment/>
      <protection/>
    </xf>
    <xf numFmtId="164" fontId="6" fillId="0" borderId="0" xfId="138" applyNumberFormat="1" applyFont="1" applyBorder="1" applyAlignment="1" quotePrefix="1">
      <alignment horizontal="right"/>
      <protection/>
    </xf>
    <xf numFmtId="2" fontId="6" fillId="0" borderId="0" xfId="202" applyNumberFormat="1" applyFont="1" applyFill="1">
      <alignment/>
      <protection/>
    </xf>
    <xf numFmtId="164" fontId="6" fillId="0" borderId="0" xfId="138" applyNumberFormat="1" applyFont="1" applyBorder="1" applyAlignment="1">
      <alignment horizontal="right"/>
      <protection/>
    </xf>
    <xf numFmtId="164" fontId="6" fillId="0" borderId="0" xfId="138" applyNumberFormat="1" applyFont="1" applyFill="1" applyBorder="1" applyAlignment="1">
      <alignment horizontal="right"/>
      <protection/>
    </xf>
    <xf numFmtId="0" fontId="4" fillId="0" borderId="0" xfId="165" applyFont="1" applyFill="1" applyAlignment="1">
      <alignment horizontal="centerContinuous"/>
      <protection/>
    </xf>
    <xf numFmtId="0" fontId="4" fillId="0" borderId="0" xfId="165" applyFont="1" applyFill="1" applyAlignment="1" quotePrefix="1">
      <alignment horizontal="centerContinuous"/>
      <protection/>
    </xf>
    <xf numFmtId="0" fontId="3" fillId="0" borderId="0" xfId="165" applyFont="1" applyFill="1" applyAlignment="1" quotePrefix="1">
      <alignment horizontal="centerContinuous"/>
      <protection/>
    </xf>
    <xf numFmtId="0" fontId="19" fillId="33" borderId="55" xfId="165" applyFont="1" applyFill="1" applyBorder="1">
      <alignment/>
      <protection/>
    </xf>
    <xf numFmtId="0" fontId="6" fillId="33" borderId="56" xfId="165" applyFont="1" applyFill="1" applyBorder="1">
      <alignment/>
      <protection/>
    </xf>
    <xf numFmtId="0" fontId="6" fillId="33" borderId="37" xfId="165" applyFont="1" applyFill="1" applyBorder="1">
      <alignment/>
      <protection/>
    </xf>
    <xf numFmtId="0" fontId="3" fillId="33" borderId="37" xfId="165" applyFont="1" applyFill="1" applyBorder="1" applyAlignment="1" quotePrefix="1">
      <alignment horizontal="centerContinuous"/>
      <protection/>
    </xf>
    <xf numFmtId="0" fontId="3" fillId="33" borderId="39" xfId="165" applyFont="1" applyFill="1" applyBorder="1" applyAlignment="1" quotePrefix="1">
      <alignment horizontal="centerContinuous"/>
      <protection/>
    </xf>
    <xf numFmtId="0" fontId="6" fillId="33" borderId="10" xfId="165" applyFont="1" applyFill="1" applyBorder="1">
      <alignment/>
      <protection/>
    </xf>
    <xf numFmtId="0" fontId="6" fillId="33" borderId="13" xfId="165" applyFont="1" applyFill="1" applyBorder="1">
      <alignment/>
      <protection/>
    </xf>
    <xf numFmtId="0" fontId="3" fillId="33" borderId="12" xfId="165" applyFont="1" applyFill="1" applyBorder="1" applyAlignment="1">
      <alignment horizontal="center"/>
      <protection/>
    </xf>
    <xf numFmtId="167" fontId="3" fillId="33" borderId="16" xfId="165" applyNumberFormat="1" applyFont="1" applyFill="1" applyBorder="1" applyAlignment="1" quotePrefix="1">
      <alignment horizontal="centerContinuous"/>
      <protection/>
    </xf>
    <xf numFmtId="167" fontId="3" fillId="33" borderId="17" xfId="165" applyNumberFormat="1" applyFont="1" applyFill="1" applyBorder="1" applyAlignment="1" quotePrefix="1">
      <alignment horizontal="centerContinuous"/>
      <protection/>
    </xf>
    <xf numFmtId="0" fontId="6" fillId="33" borderId="15" xfId="165" applyFont="1" applyFill="1" applyBorder="1">
      <alignment/>
      <protection/>
    </xf>
    <xf numFmtId="0" fontId="6" fillId="33" borderId="26" xfId="165" applyFont="1" applyFill="1" applyBorder="1">
      <alignment/>
      <protection/>
    </xf>
    <xf numFmtId="173" fontId="3" fillId="33" borderId="16" xfId="165" applyNumberFormat="1" applyFont="1" applyFill="1" applyBorder="1" applyAlignment="1" quotePrefix="1">
      <alignment horizontal="center"/>
      <protection/>
    </xf>
    <xf numFmtId="173" fontId="3" fillId="33" borderId="22" xfId="165" applyNumberFormat="1" applyFont="1" applyFill="1" applyBorder="1" applyAlignment="1" quotePrefix="1">
      <alignment horizontal="center"/>
      <protection/>
    </xf>
    <xf numFmtId="173" fontId="3" fillId="33" borderId="42" xfId="165" applyNumberFormat="1" applyFont="1" applyFill="1" applyBorder="1" applyAlignment="1" quotePrefix="1">
      <alignment horizontal="center"/>
      <protection/>
    </xf>
    <xf numFmtId="0" fontId="6" fillId="0" borderId="45" xfId="165" applyFont="1" applyBorder="1">
      <alignment/>
      <protection/>
    </xf>
    <xf numFmtId="0" fontId="6" fillId="0" borderId="25" xfId="165" applyFont="1" applyBorder="1">
      <alignment/>
      <protection/>
    </xf>
    <xf numFmtId="0" fontId="6" fillId="0" borderId="11" xfId="165" applyFont="1" applyBorder="1">
      <alignment/>
      <protection/>
    </xf>
    <xf numFmtId="0" fontId="6" fillId="0" borderId="46" xfId="165" applyFont="1" applyBorder="1">
      <alignment/>
      <protection/>
    </xf>
    <xf numFmtId="0" fontId="6" fillId="0" borderId="43" xfId="165" applyFont="1" applyBorder="1">
      <alignment/>
      <protection/>
    </xf>
    <xf numFmtId="0" fontId="3" fillId="0" borderId="10" xfId="165" applyFont="1" applyBorder="1">
      <alignment/>
      <protection/>
    </xf>
    <xf numFmtId="0" fontId="19" fillId="0" borderId="13" xfId="165" applyFont="1" applyBorder="1">
      <alignment/>
      <protection/>
    </xf>
    <xf numFmtId="167" fontId="2" fillId="0" borderId="0" xfId="165" applyNumberFormat="1">
      <alignment/>
      <protection/>
    </xf>
    <xf numFmtId="0" fontId="6" fillId="0" borderId="10" xfId="165" applyFont="1" applyBorder="1">
      <alignment/>
      <protection/>
    </xf>
    <xf numFmtId="0" fontId="6" fillId="0" borderId="13" xfId="165" applyFont="1" applyBorder="1">
      <alignment/>
      <protection/>
    </xf>
    <xf numFmtId="0" fontId="6" fillId="0" borderId="13" xfId="165" applyFont="1" applyBorder="1" applyAlignment="1" quotePrefix="1">
      <alignment horizontal="left"/>
      <protection/>
    </xf>
    <xf numFmtId="0" fontId="6" fillId="0" borderId="15" xfId="165" applyFont="1" applyBorder="1">
      <alignment/>
      <protection/>
    </xf>
    <xf numFmtId="0" fontId="6" fillId="0" borderId="26" xfId="165" applyFont="1" applyBorder="1">
      <alignment/>
      <protection/>
    </xf>
    <xf numFmtId="2" fontId="2" fillId="0" borderId="0" xfId="165" applyNumberFormat="1">
      <alignment/>
      <protection/>
    </xf>
    <xf numFmtId="0" fontId="6" fillId="0" borderId="13" xfId="165" applyFont="1" applyFill="1" applyBorder="1">
      <alignment/>
      <protection/>
    </xf>
    <xf numFmtId="164" fontId="2" fillId="0" borderId="0" xfId="165" applyNumberFormat="1">
      <alignment/>
      <protection/>
    </xf>
    <xf numFmtId="0" fontId="6" fillId="0" borderId="26" xfId="165" applyFont="1" applyFill="1" applyBorder="1">
      <alignment/>
      <protection/>
    </xf>
    <xf numFmtId="0" fontId="3" fillId="0" borderId="45" xfId="165" applyFont="1" applyFill="1" applyBorder="1">
      <alignment/>
      <protection/>
    </xf>
    <xf numFmtId="0" fontId="6" fillId="0" borderId="25" xfId="165" applyFont="1" applyFill="1" applyBorder="1">
      <alignment/>
      <protection/>
    </xf>
    <xf numFmtId="0" fontId="6" fillId="0" borderId="10" xfId="165" applyFont="1" applyFill="1" applyBorder="1">
      <alignment/>
      <protection/>
    </xf>
    <xf numFmtId="0" fontId="6" fillId="0" borderId="15" xfId="165" applyFont="1" applyFill="1" applyBorder="1">
      <alignment/>
      <protection/>
    </xf>
    <xf numFmtId="0" fontId="6" fillId="0" borderId="47" xfId="165" applyFont="1" applyFill="1" applyBorder="1">
      <alignment/>
      <protection/>
    </xf>
    <xf numFmtId="0" fontId="6" fillId="0" borderId="45" xfId="165" applyFont="1" applyBorder="1" applyAlignment="1" quotePrefix="1">
      <alignment horizontal="left"/>
      <protection/>
    </xf>
    <xf numFmtId="0" fontId="6" fillId="0" borderId="10" xfId="165" applyFont="1" applyBorder="1" applyAlignment="1" quotePrefix="1">
      <alignment horizontal="left"/>
      <protection/>
    </xf>
    <xf numFmtId="0" fontId="3" fillId="0" borderId="18" xfId="165" applyFont="1" applyBorder="1" applyAlignment="1" quotePrefix="1">
      <alignment horizontal="left"/>
      <protection/>
    </xf>
    <xf numFmtId="0" fontId="6" fillId="0" borderId="29" xfId="165" applyFont="1" applyBorder="1">
      <alignment/>
      <protection/>
    </xf>
    <xf numFmtId="0" fontId="6" fillId="0" borderId="0" xfId="165" applyFont="1" applyAlignment="1" quotePrefix="1">
      <alignment horizontal="left"/>
      <protection/>
    </xf>
    <xf numFmtId="0" fontId="6" fillId="0" borderId="0" xfId="165" applyFont="1" applyAlignment="1">
      <alignment horizontal="left"/>
      <protection/>
    </xf>
    <xf numFmtId="0" fontId="6" fillId="0" borderId="0" xfId="165" applyFont="1" applyAlignment="1" quotePrefix="1">
      <alignment/>
      <protection/>
    </xf>
    <xf numFmtId="0" fontId="6" fillId="0" borderId="0" xfId="165" applyFont="1" applyBorder="1" applyAlignment="1" quotePrefix="1">
      <alignment/>
      <protection/>
    </xf>
    <xf numFmtId="174" fontId="6" fillId="35" borderId="0" xfId="165" applyNumberFormat="1" applyFont="1" applyFill="1" applyBorder="1">
      <alignment/>
      <protection/>
    </xf>
    <xf numFmtId="174" fontId="6" fillId="35" borderId="0" xfId="165" applyNumberFormat="1" applyFont="1" applyFill="1" applyBorder="1" applyAlignment="1">
      <alignment horizontal="right"/>
      <protection/>
    </xf>
    <xf numFmtId="0" fontId="6" fillId="33" borderId="57" xfId="165" applyFont="1" applyFill="1" applyBorder="1">
      <alignment/>
      <protection/>
    </xf>
    <xf numFmtId="0" fontId="8" fillId="33" borderId="56" xfId="165" applyFont="1" applyFill="1" applyBorder="1">
      <alignment/>
      <protection/>
    </xf>
    <xf numFmtId="0" fontId="8" fillId="33" borderId="37" xfId="165" applyFont="1" applyFill="1" applyBorder="1">
      <alignment/>
      <protection/>
    </xf>
    <xf numFmtId="0" fontId="3" fillId="33" borderId="56" xfId="165" applyFont="1" applyFill="1" applyBorder="1" applyAlignment="1" quotePrefix="1">
      <alignment horizontal="centerContinuous"/>
      <protection/>
    </xf>
    <xf numFmtId="0" fontId="8" fillId="33" borderId="10" xfId="165" applyFont="1" applyFill="1" applyBorder="1">
      <alignment/>
      <protection/>
    </xf>
    <xf numFmtId="0" fontId="6" fillId="33" borderId="58" xfId="165" applyFont="1" applyFill="1" applyBorder="1">
      <alignment/>
      <protection/>
    </xf>
    <xf numFmtId="0" fontId="8" fillId="33" borderId="15" xfId="165" applyFont="1" applyFill="1" applyBorder="1">
      <alignment/>
      <protection/>
    </xf>
    <xf numFmtId="0" fontId="6" fillId="33" borderId="59" xfId="165" applyFont="1" applyFill="1" applyBorder="1">
      <alignment/>
      <protection/>
    </xf>
    <xf numFmtId="0" fontId="8" fillId="0" borderId="10" xfId="165" applyFont="1" applyBorder="1">
      <alignment/>
      <protection/>
    </xf>
    <xf numFmtId="0" fontId="6" fillId="0" borderId="58" xfId="165" applyFont="1" applyBorder="1">
      <alignment/>
      <protection/>
    </xf>
    <xf numFmtId="0" fontId="8" fillId="0" borderId="13" xfId="165" applyFont="1" applyBorder="1">
      <alignment/>
      <protection/>
    </xf>
    <xf numFmtId="0" fontId="8" fillId="0" borderId="12" xfId="165" applyFont="1" applyBorder="1">
      <alignment/>
      <protection/>
    </xf>
    <xf numFmtId="0" fontId="8" fillId="0" borderId="14" xfId="165" applyFont="1" applyBorder="1">
      <alignment/>
      <protection/>
    </xf>
    <xf numFmtId="0" fontId="19" fillId="0" borderId="58" xfId="165" applyFont="1" applyBorder="1">
      <alignment/>
      <protection/>
    </xf>
    <xf numFmtId="0" fontId="6" fillId="0" borderId="58" xfId="165" applyFont="1" applyBorder="1" applyAlignment="1" quotePrefix="1">
      <alignment horizontal="left"/>
      <protection/>
    </xf>
    <xf numFmtId="0" fontId="8" fillId="0" borderId="15" xfId="165" applyFont="1" applyBorder="1">
      <alignment/>
      <protection/>
    </xf>
    <xf numFmtId="0" fontId="6" fillId="0" borderId="59" xfId="165" applyFont="1" applyBorder="1">
      <alignment/>
      <protection/>
    </xf>
    <xf numFmtId="0" fontId="3" fillId="0" borderId="45" xfId="165" applyFont="1" applyBorder="1">
      <alignment/>
      <protection/>
    </xf>
    <xf numFmtId="0" fontId="6" fillId="0" borderId="60" xfId="165" applyFont="1" applyBorder="1">
      <alignment/>
      <protection/>
    </xf>
    <xf numFmtId="0" fontId="19" fillId="0" borderId="60" xfId="165" applyFont="1" applyBorder="1">
      <alignment/>
      <protection/>
    </xf>
    <xf numFmtId="0" fontId="6" fillId="0" borderId="58" xfId="165" applyFont="1" applyFill="1" applyBorder="1">
      <alignment/>
      <protection/>
    </xf>
    <xf numFmtId="0" fontId="6" fillId="0" borderId="59" xfId="165" applyFont="1" applyFill="1" applyBorder="1">
      <alignment/>
      <protection/>
    </xf>
    <xf numFmtId="0" fontId="8" fillId="0" borderId="60" xfId="165" applyFont="1" applyFill="1" applyBorder="1">
      <alignment/>
      <protection/>
    </xf>
    <xf numFmtId="0" fontId="8" fillId="0" borderId="10" xfId="165" applyFont="1" applyFill="1" applyBorder="1">
      <alignment/>
      <protection/>
    </xf>
    <xf numFmtId="0" fontId="8" fillId="0" borderId="15" xfId="165" applyFont="1" applyFill="1" applyBorder="1">
      <alignment/>
      <protection/>
    </xf>
    <xf numFmtId="0" fontId="8" fillId="0" borderId="58" xfId="165" applyFont="1" applyBorder="1">
      <alignment/>
      <protection/>
    </xf>
    <xf numFmtId="0" fontId="8" fillId="0" borderId="61" xfId="165" applyFont="1" applyBorder="1">
      <alignment/>
      <protection/>
    </xf>
    <xf numFmtId="0" fontId="8" fillId="0" borderId="0" xfId="165" applyFont="1">
      <alignment/>
      <protection/>
    </xf>
    <xf numFmtId="167" fontId="6" fillId="0" borderId="0" xfId="165" applyNumberFormat="1" applyFont="1" applyFill="1" applyAlignment="1" quotePrefix="1">
      <alignment/>
      <protection/>
    </xf>
    <xf numFmtId="167" fontId="6" fillId="0" borderId="0" xfId="165" applyNumberFormat="1" applyFont="1" applyFill="1" applyAlignment="1">
      <alignment horizontal="left"/>
      <protection/>
    </xf>
    <xf numFmtId="167" fontId="8" fillId="35" borderId="0" xfId="165" applyNumberFormat="1" applyFont="1" applyFill="1">
      <alignment/>
      <protection/>
    </xf>
    <xf numFmtId="167" fontId="8" fillId="0" borderId="0" xfId="165" applyNumberFormat="1" applyFont="1" applyFill="1">
      <alignment/>
      <protection/>
    </xf>
    <xf numFmtId="167" fontId="6" fillId="0" borderId="0" xfId="165" applyNumberFormat="1" applyFont="1" applyFill="1" applyBorder="1" applyAlignment="1" quotePrefix="1">
      <alignment/>
      <protection/>
    </xf>
    <xf numFmtId="167" fontId="2" fillId="35" borderId="0" xfId="165" applyNumberFormat="1" applyFill="1">
      <alignment/>
      <protection/>
    </xf>
    <xf numFmtId="167" fontId="2" fillId="0" borderId="0" xfId="165" applyNumberFormat="1" applyFill="1">
      <alignment/>
      <protection/>
    </xf>
    <xf numFmtId="2" fontId="6" fillId="0" borderId="0" xfId="165" applyNumberFormat="1" applyFont="1" applyFill="1">
      <alignment/>
      <protection/>
    </xf>
    <xf numFmtId="0" fontId="3" fillId="36" borderId="62" xfId="165" applyFont="1" applyFill="1" applyBorder="1" applyAlignment="1">
      <alignment horizontal="center" vertical="center"/>
      <protection/>
    </xf>
    <xf numFmtId="0" fontId="3" fillId="36" borderId="63" xfId="165" applyFont="1" applyFill="1" applyBorder="1" applyAlignment="1">
      <alignment horizontal="center" vertical="center"/>
      <protection/>
    </xf>
    <xf numFmtId="0" fontId="3" fillId="36" borderId="64" xfId="165" applyFont="1" applyFill="1" applyBorder="1" applyAlignment="1">
      <alignment horizontal="center" vertical="center"/>
      <protection/>
    </xf>
    <xf numFmtId="0" fontId="3" fillId="0" borderId="40" xfId="165" applyFont="1" applyBorder="1">
      <alignment/>
      <protection/>
    </xf>
    <xf numFmtId="2" fontId="6" fillId="0" borderId="12" xfId="165" applyNumberFormat="1" applyFont="1" applyBorder="1">
      <alignment/>
      <protection/>
    </xf>
    <xf numFmtId="2" fontId="6" fillId="0" borderId="13" xfId="165" applyNumberFormat="1" applyFont="1" applyBorder="1">
      <alignment/>
      <protection/>
    </xf>
    <xf numFmtId="2" fontId="6" fillId="0" borderId="14" xfId="165" applyNumberFormat="1" applyFont="1" applyBorder="1">
      <alignment/>
      <protection/>
    </xf>
    <xf numFmtId="0" fontId="6" fillId="0" borderId="40" xfId="165" applyFont="1" applyBorder="1">
      <alignment/>
      <protection/>
    </xf>
    <xf numFmtId="167" fontId="3" fillId="0" borderId="22" xfId="165" applyNumberFormat="1" applyFont="1" applyBorder="1" applyAlignment="1">
      <alignment horizontal="left"/>
      <protection/>
    </xf>
    <xf numFmtId="2" fontId="3" fillId="0" borderId="22" xfId="165" applyNumberFormat="1" applyFont="1" applyBorder="1">
      <alignment/>
      <protection/>
    </xf>
    <xf numFmtId="2" fontId="3" fillId="0" borderId="51" xfId="165" applyNumberFormat="1" applyFont="1" applyBorder="1">
      <alignment/>
      <protection/>
    </xf>
    <xf numFmtId="2" fontId="3" fillId="0" borderId="42" xfId="165" applyNumberFormat="1" applyFont="1" applyBorder="1">
      <alignment/>
      <protection/>
    </xf>
    <xf numFmtId="0" fontId="6" fillId="0" borderId="65" xfId="165" applyFont="1" applyBorder="1">
      <alignment/>
      <protection/>
    </xf>
    <xf numFmtId="2" fontId="6" fillId="0" borderId="11" xfId="165" applyNumberFormat="1" applyFont="1" applyBorder="1">
      <alignment/>
      <protection/>
    </xf>
    <xf numFmtId="2" fontId="6" fillId="0" borderId="43" xfId="165" applyNumberFormat="1" applyFont="1" applyBorder="1">
      <alignment/>
      <protection/>
    </xf>
    <xf numFmtId="0" fontId="6" fillId="0" borderId="27" xfId="165" applyFont="1" applyBorder="1">
      <alignment/>
      <protection/>
    </xf>
    <xf numFmtId="0" fontId="6" fillId="0" borderId="27" xfId="165" applyFont="1" applyFill="1" applyBorder="1">
      <alignment/>
      <protection/>
    </xf>
    <xf numFmtId="2" fontId="6" fillId="0" borderId="12" xfId="165" applyNumberFormat="1" applyFont="1" applyFill="1" applyBorder="1">
      <alignment/>
      <protection/>
    </xf>
    <xf numFmtId="2" fontId="6" fillId="0" borderId="14" xfId="165" applyNumberFormat="1" applyFont="1" applyFill="1" applyBorder="1">
      <alignment/>
      <protection/>
    </xf>
    <xf numFmtId="0" fontId="6" fillId="0" borderId="0" xfId="165" applyFont="1" applyFill="1">
      <alignment/>
      <protection/>
    </xf>
    <xf numFmtId="0" fontId="6" fillId="0" borderId="53" xfId="165" applyFont="1" applyBorder="1">
      <alignment/>
      <protection/>
    </xf>
    <xf numFmtId="2" fontId="6" fillId="0" borderId="16" xfId="165" applyNumberFormat="1" applyFont="1" applyBorder="1">
      <alignment/>
      <protection/>
    </xf>
    <xf numFmtId="2" fontId="6" fillId="0" borderId="17" xfId="165" applyNumberFormat="1" applyFont="1" applyBorder="1">
      <alignment/>
      <protection/>
    </xf>
    <xf numFmtId="0" fontId="3" fillId="0" borderId="22" xfId="165" applyFont="1" applyBorder="1">
      <alignment/>
      <protection/>
    </xf>
    <xf numFmtId="2" fontId="3" fillId="0" borderId="11" xfId="165" applyNumberFormat="1" applyFont="1" applyBorder="1">
      <alignment/>
      <protection/>
    </xf>
    <xf numFmtId="2" fontId="3" fillId="0" borderId="43" xfId="165" applyNumberFormat="1" applyFont="1" applyBorder="1">
      <alignment/>
      <protection/>
    </xf>
    <xf numFmtId="2" fontId="6" fillId="0" borderId="25" xfId="165" applyNumberFormat="1" applyFont="1" applyBorder="1">
      <alignment/>
      <protection/>
    </xf>
    <xf numFmtId="2" fontId="6" fillId="0" borderId="50" xfId="165" applyNumberFormat="1" applyFont="1" applyBorder="1">
      <alignment/>
      <protection/>
    </xf>
    <xf numFmtId="2" fontId="6" fillId="0" borderId="0" xfId="165" applyNumberFormat="1" applyFont="1">
      <alignment/>
      <protection/>
    </xf>
    <xf numFmtId="2" fontId="6" fillId="0" borderId="44" xfId="165" applyNumberFormat="1" applyFont="1" applyBorder="1">
      <alignment/>
      <protection/>
    </xf>
    <xf numFmtId="0" fontId="6" fillId="0" borderId="18" xfId="165" applyFont="1" applyBorder="1">
      <alignment/>
      <protection/>
    </xf>
    <xf numFmtId="2" fontId="6" fillId="0" borderId="29" xfId="165" applyNumberFormat="1" applyFont="1" applyBorder="1">
      <alignment/>
      <protection/>
    </xf>
    <xf numFmtId="2" fontId="6" fillId="0" borderId="66" xfId="165" applyNumberFormat="1" applyFont="1" applyBorder="1">
      <alignment/>
      <protection/>
    </xf>
    <xf numFmtId="0" fontId="12" fillId="0" borderId="0" xfId="165" applyFont="1">
      <alignment/>
      <protection/>
    </xf>
    <xf numFmtId="0" fontId="20" fillId="35" borderId="0" xfId="165" applyFont="1" applyFill="1" applyAlignment="1">
      <alignment horizontal="center"/>
      <protection/>
    </xf>
    <xf numFmtId="0" fontId="4" fillId="0" borderId="0" xfId="165" applyFont="1" applyAlignment="1">
      <alignment horizontal="center"/>
      <protection/>
    </xf>
    <xf numFmtId="0" fontId="6" fillId="34" borderId="67" xfId="165" applyFont="1" applyFill="1" applyBorder="1">
      <alignment/>
      <protection/>
    </xf>
    <xf numFmtId="0" fontId="3" fillId="0" borderId="67" xfId="165" applyFont="1" applyBorder="1" applyAlignment="1">
      <alignment horizontal="left"/>
      <protection/>
    </xf>
    <xf numFmtId="164" fontId="6" fillId="0" borderId="42" xfId="202" applyNumberFormat="1" applyFont="1" applyFill="1" applyBorder="1">
      <alignment/>
      <protection/>
    </xf>
    <xf numFmtId="0" fontId="3" fillId="0" borderId="30" xfId="165" applyFont="1" applyBorder="1" applyAlignment="1">
      <alignment horizontal="left"/>
      <protection/>
    </xf>
    <xf numFmtId="164" fontId="6" fillId="0" borderId="31" xfId="132" applyNumberFormat="1" applyFont="1" applyFill="1" applyBorder="1">
      <alignment/>
      <protection/>
    </xf>
    <xf numFmtId="164" fontId="6" fillId="0" borderId="33" xfId="132" applyNumberFormat="1" applyFont="1" applyFill="1" applyBorder="1">
      <alignment/>
      <protection/>
    </xf>
    <xf numFmtId="0" fontId="21" fillId="0" borderId="0" xfId="165" applyFont="1">
      <alignment/>
      <protection/>
    </xf>
    <xf numFmtId="0" fontId="5" fillId="0" borderId="0" xfId="165" applyFont="1" applyAlignment="1">
      <alignment horizontal="right"/>
      <protection/>
    </xf>
    <xf numFmtId="0" fontId="3" fillId="33" borderId="22" xfId="165" applyFont="1" applyFill="1" applyBorder="1" applyAlignment="1">
      <alignment horizontal="center" vertical="center"/>
      <protection/>
    </xf>
    <xf numFmtId="0" fontId="3" fillId="33" borderId="51" xfId="165" applyFont="1" applyFill="1" applyBorder="1" applyAlignment="1">
      <alignment horizontal="center"/>
      <protection/>
    </xf>
    <xf numFmtId="0" fontId="6" fillId="0" borderId="0" xfId="165" applyFont="1" applyFill="1" applyBorder="1">
      <alignment/>
      <protection/>
    </xf>
    <xf numFmtId="0" fontId="3" fillId="0" borderId="0" xfId="165" applyFont="1" applyFill="1" applyBorder="1" applyAlignment="1">
      <alignment horizontal="center"/>
      <protection/>
    </xf>
    <xf numFmtId="174" fontId="6" fillId="0" borderId="67" xfId="165" applyNumberFormat="1" applyFont="1" applyBorder="1" applyAlignment="1" applyProtection="1">
      <alignment horizontal="left"/>
      <protection/>
    </xf>
    <xf numFmtId="167" fontId="6" fillId="0" borderId="68" xfId="165" applyNumberFormat="1" applyFont="1" applyBorder="1" applyProtection="1">
      <alignment/>
      <protection/>
    </xf>
    <xf numFmtId="167" fontId="6" fillId="0" borderId="68" xfId="165" applyNumberFormat="1" applyFont="1" applyFill="1" applyBorder="1" applyProtection="1">
      <alignment/>
      <protection/>
    </xf>
    <xf numFmtId="167" fontId="6" fillId="0" borderId="51" xfId="165" applyNumberFormat="1" applyFont="1" applyFill="1" applyBorder="1" applyProtection="1">
      <alignment/>
      <protection/>
    </xf>
    <xf numFmtId="167" fontId="6" fillId="0" borderId="54" xfId="165" applyNumberFormat="1" applyFont="1" applyBorder="1" applyProtection="1">
      <alignment/>
      <protection/>
    </xf>
    <xf numFmtId="173" fontId="24" fillId="0" borderId="51" xfId="165" applyNumberFormat="1" applyFont="1" applyFill="1" applyBorder="1" applyAlignment="1" applyProtection="1">
      <alignment horizontal="left"/>
      <protection/>
    </xf>
    <xf numFmtId="167" fontId="6" fillId="0" borderId="51" xfId="165" applyNumberFormat="1" applyFont="1" applyBorder="1" applyProtection="1">
      <alignment/>
      <protection/>
    </xf>
    <xf numFmtId="173" fontId="24" fillId="0" borderId="51" xfId="165" applyNumberFormat="1" applyFont="1" applyFill="1" applyBorder="1" applyAlignment="1" applyProtection="1" quotePrefix="1">
      <alignment/>
      <protection/>
    </xf>
    <xf numFmtId="167" fontId="6" fillId="0" borderId="69" xfId="165" applyNumberFormat="1" applyFont="1" applyFill="1" applyBorder="1" applyProtection="1">
      <alignment/>
      <protection/>
    </xf>
    <xf numFmtId="174" fontId="6" fillId="0" borderId="27" xfId="165" applyNumberFormat="1" applyFont="1" applyBorder="1" applyAlignment="1" applyProtection="1" quotePrefix="1">
      <alignment horizontal="left"/>
      <protection/>
    </xf>
    <xf numFmtId="167" fontId="6" fillId="0" borderId="0" xfId="165" applyNumberFormat="1" applyFont="1" applyBorder="1" applyProtection="1">
      <alignment/>
      <protection/>
    </xf>
    <xf numFmtId="167" fontId="6" fillId="0" borderId="0" xfId="165" applyNumberFormat="1" applyFont="1" applyFill="1" applyBorder="1" applyProtection="1">
      <alignment/>
      <protection/>
    </xf>
    <xf numFmtId="167" fontId="6" fillId="0" borderId="13" xfId="165" applyNumberFormat="1" applyFont="1" applyFill="1" applyBorder="1" applyProtection="1">
      <alignment/>
      <protection/>
    </xf>
    <xf numFmtId="167" fontId="6" fillId="0" borderId="23" xfId="165" applyNumberFormat="1" applyFont="1" applyBorder="1" applyProtection="1">
      <alignment/>
      <protection/>
    </xf>
    <xf numFmtId="173" fontId="6" fillId="0" borderId="13" xfId="165" applyNumberFormat="1" applyFont="1" applyFill="1" applyBorder="1" applyProtection="1">
      <alignment/>
      <protection/>
    </xf>
    <xf numFmtId="167" fontId="6" fillId="0" borderId="13" xfId="165" applyNumberFormat="1" applyFont="1" applyBorder="1" applyProtection="1">
      <alignment/>
      <protection/>
    </xf>
    <xf numFmtId="167" fontId="6" fillId="0" borderId="44" xfId="165" applyNumberFormat="1" applyFont="1" applyFill="1" applyBorder="1" applyProtection="1">
      <alignment/>
      <protection/>
    </xf>
    <xf numFmtId="174" fontId="6" fillId="0" borderId="27" xfId="165" applyNumberFormat="1" applyFont="1" applyBorder="1" applyAlignment="1" applyProtection="1">
      <alignment horizontal="left"/>
      <protection/>
    </xf>
    <xf numFmtId="173" fontId="24" fillId="0" borderId="51" xfId="165" applyNumberFormat="1" applyFont="1" applyFill="1" applyBorder="1" applyAlignment="1" applyProtection="1" quotePrefix="1">
      <alignment horizontal="left"/>
      <protection/>
    </xf>
    <xf numFmtId="167" fontId="14" fillId="0" borderId="0" xfId="165" applyNumberFormat="1" applyFont="1" applyFill="1" applyBorder="1" applyProtection="1">
      <alignment/>
      <protection/>
    </xf>
    <xf numFmtId="167" fontId="14" fillId="0" borderId="13" xfId="165" applyNumberFormat="1" applyFont="1" applyFill="1" applyBorder="1" applyProtection="1">
      <alignment/>
      <protection/>
    </xf>
    <xf numFmtId="167" fontId="14" fillId="0" borderId="44" xfId="165" applyNumberFormat="1" applyFont="1" applyFill="1" applyBorder="1" applyProtection="1">
      <alignment/>
      <protection/>
    </xf>
    <xf numFmtId="173" fontId="25" fillId="0" borderId="13" xfId="165" applyNumberFormat="1" applyFont="1" applyFill="1" applyBorder="1" applyAlignment="1" applyProtection="1" quotePrefix="1">
      <alignment horizontal="left"/>
      <protection/>
    </xf>
    <xf numFmtId="173" fontId="24" fillId="0" borderId="13" xfId="165" applyNumberFormat="1" applyFont="1" applyFill="1" applyBorder="1" applyAlignment="1" applyProtection="1">
      <alignment horizontal="left"/>
      <protection/>
    </xf>
    <xf numFmtId="173" fontId="24" fillId="0" borderId="13" xfId="165" applyNumberFormat="1" applyFont="1" applyFill="1" applyBorder="1" applyAlignment="1" applyProtection="1" quotePrefix="1">
      <alignment horizontal="left"/>
      <protection/>
    </xf>
    <xf numFmtId="173" fontId="6" fillId="0" borderId="51" xfId="165" applyNumberFormat="1" applyFont="1" applyFill="1" applyBorder="1" applyProtection="1">
      <alignment/>
      <protection/>
    </xf>
    <xf numFmtId="164" fontId="6" fillId="0" borderId="44" xfId="165" applyNumberFormat="1" applyFont="1" applyFill="1" applyBorder="1" applyProtection="1">
      <alignment/>
      <protection/>
    </xf>
    <xf numFmtId="174" fontId="6" fillId="0" borderId="53" xfId="165" applyNumberFormat="1" applyFont="1" applyBorder="1" applyAlignment="1" applyProtection="1" quotePrefix="1">
      <alignment horizontal="left"/>
      <protection/>
    </xf>
    <xf numFmtId="167" fontId="6" fillId="0" borderId="47" xfId="165" applyNumberFormat="1" applyFont="1" applyFill="1" applyBorder="1" applyProtection="1">
      <alignment/>
      <protection/>
    </xf>
    <xf numFmtId="167" fontId="6" fillId="0" borderId="26" xfId="165" applyNumberFormat="1" applyFont="1" applyFill="1" applyBorder="1" applyProtection="1">
      <alignment/>
      <protection/>
    </xf>
    <xf numFmtId="167" fontId="6" fillId="0" borderId="24" xfId="165" applyNumberFormat="1" applyFont="1" applyBorder="1" applyProtection="1">
      <alignment/>
      <protection/>
    </xf>
    <xf numFmtId="167" fontId="6" fillId="0" borderId="26" xfId="165" applyNumberFormat="1" applyFont="1" applyBorder="1" applyProtection="1">
      <alignment/>
      <protection/>
    </xf>
    <xf numFmtId="167" fontId="6" fillId="0" borderId="49" xfId="165" applyNumberFormat="1" applyFont="1" applyFill="1" applyBorder="1" applyProtection="1">
      <alignment/>
      <protection/>
    </xf>
    <xf numFmtId="174" fontId="6" fillId="0" borderId="28" xfId="165" applyNumberFormat="1" applyFont="1" applyBorder="1" applyAlignment="1" applyProtection="1">
      <alignment horizontal="left"/>
      <protection/>
    </xf>
    <xf numFmtId="167" fontId="6" fillId="0" borderId="70" xfId="165" applyNumberFormat="1" applyFont="1" applyBorder="1" applyProtection="1">
      <alignment/>
      <protection/>
    </xf>
    <xf numFmtId="167" fontId="6" fillId="0" borderId="70" xfId="165" applyNumberFormat="1" applyFont="1" applyFill="1" applyBorder="1" applyProtection="1">
      <alignment/>
      <protection/>
    </xf>
    <xf numFmtId="167" fontId="6" fillId="0" borderId="29" xfId="165" applyNumberFormat="1" applyFont="1" applyFill="1" applyBorder="1" applyProtection="1">
      <alignment/>
      <protection/>
    </xf>
    <xf numFmtId="167" fontId="6" fillId="0" borderId="34" xfId="165" applyNumberFormat="1" applyFont="1" applyBorder="1" applyProtection="1">
      <alignment/>
      <protection/>
    </xf>
    <xf numFmtId="167" fontId="6" fillId="0" borderId="29" xfId="165" applyNumberFormat="1" applyFont="1" applyBorder="1" applyProtection="1">
      <alignment/>
      <protection/>
    </xf>
    <xf numFmtId="167" fontId="6" fillId="0" borderId="66" xfId="165" applyNumberFormat="1" applyFont="1" applyFill="1" applyBorder="1" applyProtection="1">
      <alignment/>
      <protection/>
    </xf>
    <xf numFmtId="0" fontId="6" fillId="0" borderId="0" xfId="165" applyFont="1" applyFill="1" applyBorder="1" applyAlignment="1" quotePrefix="1">
      <alignment horizontal="left"/>
      <protection/>
    </xf>
    <xf numFmtId="167" fontId="6" fillId="0" borderId="0" xfId="165" applyNumberFormat="1" applyFont="1" applyFill="1" applyBorder="1" applyAlignment="1">
      <alignment horizontal="right"/>
      <protection/>
    </xf>
    <xf numFmtId="167" fontId="26" fillId="0" borderId="0" xfId="165" applyNumberFormat="1" applyFont="1" applyFill="1" applyBorder="1" applyProtection="1">
      <alignment/>
      <protection/>
    </xf>
    <xf numFmtId="173" fontId="26" fillId="0" borderId="0" xfId="165" applyNumberFormat="1" applyFont="1" applyFill="1" applyBorder="1" applyAlignment="1" applyProtection="1">
      <alignment horizontal="left"/>
      <protection/>
    </xf>
    <xf numFmtId="0" fontId="26" fillId="0" borderId="0" xfId="165" applyFont="1" applyBorder="1" applyAlignment="1" applyProtection="1">
      <alignment horizontal="left"/>
      <protection/>
    </xf>
    <xf numFmtId="0" fontId="20" fillId="0" borderId="0" xfId="165" applyFont="1" applyFill="1" applyBorder="1" applyAlignment="1" applyProtection="1">
      <alignment horizontal="left"/>
      <protection/>
    </xf>
    <xf numFmtId="0" fontId="27" fillId="0" borderId="0" xfId="165" applyFont="1" applyFill="1" applyBorder="1" applyAlignment="1" quotePrefix="1">
      <alignment horizontal="left"/>
      <protection/>
    </xf>
    <xf numFmtId="167" fontId="6" fillId="0" borderId="0" xfId="165" applyNumberFormat="1" applyFont="1" applyBorder="1" applyAlignment="1">
      <alignment horizontal="right"/>
      <protection/>
    </xf>
    <xf numFmtId="174" fontId="6" fillId="0" borderId="0" xfId="165" applyNumberFormat="1" applyFont="1" applyBorder="1" applyAlignment="1" applyProtection="1">
      <alignment horizontal="left"/>
      <protection/>
    </xf>
    <xf numFmtId="174" fontId="28" fillId="0" borderId="0" xfId="165" applyNumberFormat="1" applyFont="1" applyBorder="1" applyAlignment="1" applyProtection="1" quotePrefix="1">
      <alignment horizontal="left"/>
      <protection/>
    </xf>
    <xf numFmtId="0" fontId="5" fillId="0" borderId="0" xfId="165" applyFont="1" applyBorder="1">
      <alignment/>
      <protection/>
    </xf>
    <xf numFmtId="175" fontId="5" fillId="0" borderId="0" xfId="165" applyNumberFormat="1" applyFont="1" applyFill="1" applyBorder="1" applyAlignment="1" applyProtection="1">
      <alignment horizontal="right"/>
      <protection/>
    </xf>
    <xf numFmtId="175" fontId="5" fillId="0" borderId="0" xfId="165" applyNumberFormat="1" applyFont="1" applyFill="1" applyBorder="1" applyProtection="1">
      <alignment/>
      <protection/>
    </xf>
    <xf numFmtId="167" fontId="5" fillId="0" borderId="0" xfId="165" applyNumberFormat="1" applyFont="1" applyBorder="1" applyProtection="1">
      <alignment/>
      <protection/>
    </xf>
    <xf numFmtId="173" fontId="5" fillId="0" borderId="0" xfId="165" applyNumberFormat="1" applyFont="1" applyFill="1" applyBorder="1" applyProtection="1">
      <alignment/>
      <protection/>
    </xf>
    <xf numFmtId="167" fontId="5" fillId="0" borderId="0" xfId="165" applyNumberFormat="1" applyFont="1" applyFill="1" applyBorder="1" applyProtection="1">
      <alignment/>
      <protection/>
    </xf>
    <xf numFmtId="175" fontId="5" fillId="0" borderId="0" xfId="165" applyNumberFormat="1" applyFont="1" applyBorder="1" applyAlignment="1">
      <alignment horizontal="right"/>
      <protection/>
    </xf>
    <xf numFmtId="175" fontId="5" fillId="0" borderId="0" xfId="165" applyNumberFormat="1" applyFont="1" applyBorder="1">
      <alignment/>
      <protection/>
    </xf>
    <xf numFmtId="174" fontId="5" fillId="0" borderId="0" xfId="165" applyNumberFormat="1" applyFont="1" applyBorder="1" applyAlignment="1" applyProtection="1">
      <alignment horizontal="left"/>
      <protection/>
    </xf>
    <xf numFmtId="173" fontId="25" fillId="0" borderId="51" xfId="165" applyNumberFormat="1" applyFont="1" applyFill="1" applyBorder="1" applyProtection="1">
      <alignment/>
      <protection/>
    </xf>
    <xf numFmtId="173" fontId="25" fillId="0" borderId="51" xfId="165" applyNumberFormat="1" applyFont="1" applyFill="1" applyBorder="1" applyAlignment="1" applyProtection="1" quotePrefix="1">
      <alignment horizontal="left"/>
      <protection/>
    </xf>
    <xf numFmtId="173" fontId="25" fillId="0" borderId="13" xfId="165" applyNumberFormat="1" applyFont="1" applyFill="1" applyBorder="1" applyProtection="1">
      <alignment/>
      <protection/>
    </xf>
    <xf numFmtId="174" fontId="6" fillId="0" borderId="67" xfId="165" applyNumberFormat="1" applyFont="1" applyBorder="1" applyAlignment="1" applyProtection="1" quotePrefix="1">
      <alignment horizontal="left"/>
      <protection/>
    </xf>
    <xf numFmtId="174" fontId="3" fillId="0" borderId="27" xfId="165" applyNumberFormat="1" applyFont="1" applyBorder="1" applyAlignment="1" applyProtection="1">
      <alignment horizontal="left"/>
      <protection/>
    </xf>
    <xf numFmtId="167" fontId="3" fillId="0" borderId="0" xfId="165" applyNumberFormat="1" applyFont="1" applyBorder="1" applyProtection="1">
      <alignment/>
      <protection/>
    </xf>
    <xf numFmtId="167" fontId="3" fillId="0" borderId="13" xfId="165" applyNumberFormat="1" applyFont="1" applyBorder="1" applyProtection="1">
      <alignment/>
      <protection/>
    </xf>
    <xf numFmtId="167" fontId="3" fillId="0" borderId="23" xfId="165" applyNumberFormat="1" applyFont="1" applyBorder="1" applyProtection="1">
      <alignment/>
      <protection/>
    </xf>
    <xf numFmtId="173" fontId="7" fillId="0" borderId="13" xfId="165" applyNumberFormat="1" applyFont="1" applyFill="1" applyBorder="1" applyProtection="1">
      <alignment/>
      <protection/>
    </xf>
    <xf numFmtId="167" fontId="3" fillId="0" borderId="0" xfId="165" applyNumberFormat="1" applyFont="1" applyFill="1" applyBorder="1" applyProtection="1">
      <alignment/>
      <protection/>
    </xf>
    <xf numFmtId="167" fontId="3" fillId="0" borderId="13" xfId="165" applyNumberFormat="1" applyFont="1" applyFill="1" applyBorder="1" applyProtection="1">
      <alignment/>
      <protection/>
    </xf>
    <xf numFmtId="167" fontId="3" fillId="0" borderId="44" xfId="165" applyNumberFormat="1" applyFont="1" applyFill="1" applyBorder="1" applyProtection="1">
      <alignment/>
      <protection/>
    </xf>
    <xf numFmtId="0" fontId="6" fillId="0" borderId="51" xfId="165" applyFont="1" applyFill="1" applyBorder="1">
      <alignment/>
      <protection/>
    </xf>
    <xf numFmtId="173" fontId="25" fillId="0" borderId="29" xfId="165" applyNumberFormat="1" applyFont="1" applyFill="1" applyBorder="1" applyProtection="1">
      <alignment/>
      <protection/>
    </xf>
    <xf numFmtId="0" fontId="6" fillId="0" borderId="29" xfId="165" applyFont="1" applyFill="1" applyBorder="1">
      <alignment/>
      <protection/>
    </xf>
    <xf numFmtId="167" fontId="26" fillId="0" borderId="0" xfId="165" applyNumberFormat="1" applyFont="1" applyBorder="1" applyProtection="1">
      <alignment/>
      <protection/>
    </xf>
    <xf numFmtId="174" fontId="28" fillId="0" borderId="0" xfId="165" applyNumberFormat="1" applyFont="1" applyBorder="1" applyAlignment="1" applyProtection="1">
      <alignment horizontal="left"/>
      <protection/>
    </xf>
    <xf numFmtId="167" fontId="29" fillId="0" borderId="0" xfId="165" applyNumberFormat="1" applyFont="1" applyFill="1" applyBorder="1" applyProtection="1">
      <alignment/>
      <protection/>
    </xf>
    <xf numFmtId="167" fontId="5" fillId="0" borderId="0" xfId="165" applyNumberFormat="1" applyFont="1" applyBorder="1" applyAlignment="1" applyProtection="1">
      <alignment horizontal="right"/>
      <protection/>
    </xf>
    <xf numFmtId="167" fontId="5" fillId="0" borderId="0" xfId="165" applyNumberFormat="1" applyFont="1" applyFill="1" applyBorder="1" applyAlignment="1" applyProtection="1">
      <alignment horizontal="right"/>
      <protection/>
    </xf>
    <xf numFmtId="167" fontId="29" fillId="0" borderId="0" xfId="165" applyNumberFormat="1" applyFont="1" applyFill="1" applyBorder="1" applyAlignment="1" applyProtection="1">
      <alignment horizontal="right"/>
      <protection/>
    </xf>
    <xf numFmtId="0" fontId="28" fillId="0" borderId="0" xfId="165" applyFont="1" applyFill="1" applyBorder="1" applyAlignment="1" quotePrefix="1">
      <alignment/>
      <protection/>
    </xf>
    <xf numFmtId="167" fontId="5" fillId="0" borderId="0" xfId="165" applyNumberFormat="1" applyFont="1" applyBorder="1" applyAlignment="1">
      <alignment horizontal="right"/>
      <protection/>
    </xf>
    <xf numFmtId="167" fontId="5" fillId="0" borderId="0" xfId="165" applyNumberFormat="1" applyFont="1" applyBorder="1">
      <alignment/>
      <protection/>
    </xf>
    <xf numFmtId="0" fontId="5" fillId="0" borderId="0" xfId="165" applyFont="1" applyBorder="1" applyAlignment="1" quotePrefix="1">
      <alignment horizontal="left"/>
      <protection/>
    </xf>
    <xf numFmtId="167" fontId="6" fillId="0" borderId="67" xfId="165" applyNumberFormat="1" applyFont="1" applyBorder="1" applyAlignment="1" applyProtection="1" quotePrefix="1">
      <alignment horizontal="left"/>
      <protection/>
    </xf>
    <xf numFmtId="167" fontId="6" fillId="0" borderId="27" xfId="165" applyNumberFormat="1" applyFont="1" applyBorder="1" applyAlignment="1" applyProtection="1">
      <alignment horizontal="left"/>
      <protection/>
    </xf>
    <xf numFmtId="167" fontId="3" fillId="0" borderId="67" xfId="165" applyNumberFormat="1" applyFont="1" applyBorder="1" applyAlignment="1" applyProtection="1" quotePrefix="1">
      <alignment horizontal="left"/>
      <protection/>
    </xf>
    <xf numFmtId="167" fontId="3" fillId="0" borderId="68" xfId="165" applyNumberFormat="1" applyFont="1" applyBorder="1" applyProtection="1">
      <alignment/>
      <protection/>
    </xf>
    <xf numFmtId="167" fontId="3" fillId="0" borderId="51" xfId="165" applyNumberFormat="1" applyFont="1" applyBorder="1" applyProtection="1">
      <alignment/>
      <protection/>
    </xf>
    <xf numFmtId="167" fontId="3" fillId="0" borderId="54" xfId="165" applyNumberFormat="1" applyFont="1" applyBorder="1" applyProtection="1">
      <alignment/>
      <protection/>
    </xf>
    <xf numFmtId="173" fontId="7" fillId="0" borderId="51" xfId="165" applyNumberFormat="1" applyFont="1" applyFill="1" applyBorder="1" applyProtection="1">
      <alignment/>
      <protection/>
    </xf>
    <xf numFmtId="167" fontId="3" fillId="0" borderId="68" xfId="165" applyNumberFormat="1" applyFont="1" applyFill="1" applyBorder="1" applyProtection="1">
      <alignment/>
      <protection/>
    </xf>
    <xf numFmtId="167" fontId="3" fillId="0" borderId="51" xfId="165" applyNumberFormat="1" applyFont="1" applyFill="1" applyBorder="1" applyProtection="1">
      <alignment/>
      <protection/>
    </xf>
    <xf numFmtId="167" fontId="3" fillId="0" borderId="69" xfId="165" applyNumberFormat="1" applyFont="1" applyFill="1" applyBorder="1" applyProtection="1">
      <alignment/>
      <protection/>
    </xf>
    <xf numFmtId="174" fontId="6" fillId="0" borderId="27" xfId="165" applyNumberFormat="1" applyFont="1" applyBorder="1" applyAlignment="1" applyProtection="1">
      <alignment horizontal="left" indent="3"/>
      <protection/>
    </xf>
    <xf numFmtId="167" fontId="6" fillId="35" borderId="13" xfId="165" applyNumberFormat="1" applyFont="1" applyFill="1" applyBorder="1" applyProtection="1">
      <alignment/>
      <protection/>
    </xf>
    <xf numFmtId="167" fontId="6" fillId="0" borderId="47" xfId="165" applyNumberFormat="1" applyFont="1" applyBorder="1" applyProtection="1">
      <alignment/>
      <protection/>
    </xf>
    <xf numFmtId="173" fontId="25" fillId="0" borderId="26" xfId="165" applyNumberFormat="1" applyFont="1" applyFill="1" applyBorder="1" applyProtection="1">
      <alignment/>
      <protection/>
    </xf>
    <xf numFmtId="167" fontId="6" fillId="0" borderId="28" xfId="165" applyNumberFormat="1" applyFont="1" applyBorder="1" applyAlignment="1" applyProtection="1">
      <alignment horizontal="left"/>
      <protection/>
    </xf>
    <xf numFmtId="167" fontId="6" fillId="0" borderId="0" xfId="165" applyNumberFormat="1" applyFont="1" applyBorder="1" applyAlignment="1">
      <alignment horizontal="center"/>
      <protection/>
    </xf>
    <xf numFmtId="164" fontId="3" fillId="0" borderId="0" xfId="165" applyNumberFormat="1" applyFont="1" applyFill="1" applyAlignment="1">
      <alignment horizontal="center"/>
      <protection/>
    </xf>
    <xf numFmtId="164" fontId="6" fillId="0" borderId="0" xfId="165" applyNumberFormat="1" applyFont="1" applyFill="1">
      <alignment/>
      <protection/>
    </xf>
    <xf numFmtId="164" fontId="3" fillId="0" borderId="0" xfId="165" applyNumberFormat="1" applyFont="1" applyFill="1" applyBorder="1" applyAlignment="1">
      <alignment horizontal="center"/>
      <protection/>
    </xf>
    <xf numFmtId="164" fontId="6" fillId="0" borderId="67" xfId="165" applyNumberFormat="1" applyFont="1" applyFill="1" applyBorder="1" applyAlignment="1" applyProtection="1">
      <alignment horizontal="left"/>
      <protection/>
    </xf>
    <xf numFmtId="164" fontId="6" fillId="0" borderId="16" xfId="44" applyNumberFormat="1" applyFont="1" applyFill="1" applyBorder="1" applyAlignment="1">
      <alignment/>
    </xf>
    <xf numFmtId="164" fontId="6" fillId="0" borderId="17" xfId="44" applyNumberFormat="1" applyFont="1" applyFill="1" applyBorder="1" applyAlignment="1">
      <alignment/>
    </xf>
    <xf numFmtId="164" fontId="6" fillId="0" borderId="0" xfId="165" applyNumberFormat="1" applyFont="1" applyFill="1" applyBorder="1" applyAlignment="1" applyProtection="1">
      <alignment horizontal="left" vertical="center"/>
      <protection/>
    </xf>
    <xf numFmtId="164" fontId="6" fillId="0" borderId="0" xfId="165" applyNumberFormat="1" applyFont="1" applyFill="1" applyBorder="1">
      <alignment/>
      <protection/>
    </xf>
    <xf numFmtId="164" fontId="6" fillId="0" borderId="53" xfId="165" applyNumberFormat="1" applyFont="1" applyFill="1" applyBorder="1" applyAlignment="1" applyProtection="1">
      <alignment horizontal="left"/>
      <protection/>
    </xf>
    <xf numFmtId="164" fontId="6" fillId="0" borderId="22" xfId="44" applyNumberFormat="1" applyFont="1" applyFill="1" applyBorder="1" applyAlignment="1">
      <alignment/>
    </xf>
    <xf numFmtId="164" fontId="6" fillId="0" borderId="42" xfId="44" applyNumberFormat="1" applyFont="1" applyFill="1" applyBorder="1" applyAlignment="1">
      <alignment/>
    </xf>
    <xf numFmtId="164" fontId="6" fillId="0" borderId="27" xfId="165" applyNumberFormat="1" applyFont="1" applyFill="1" applyBorder="1" applyAlignment="1" applyProtection="1">
      <alignment horizontal="left"/>
      <protection/>
    </xf>
    <xf numFmtId="164" fontId="6" fillId="0" borderId="12" xfId="44" applyNumberFormat="1" applyFont="1" applyFill="1" applyBorder="1" applyAlignment="1">
      <alignment/>
    </xf>
    <xf numFmtId="164" fontId="6" fillId="0" borderId="14" xfId="44" applyNumberFormat="1" applyFont="1" applyFill="1" applyBorder="1" applyAlignment="1">
      <alignment/>
    </xf>
    <xf numFmtId="164" fontId="3" fillId="0" borderId="30" xfId="165" applyNumberFormat="1" applyFont="1" applyFill="1" applyBorder="1" applyAlignment="1" applyProtection="1">
      <alignment horizontal="left"/>
      <protection/>
    </xf>
    <xf numFmtId="164" fontId="3" fillId="0" borderId="31" xfId="44" applyNumberFormat="1" applyFont="1" applyFill="1" applyBorder="1" applyAlignment="1">
      <alignment/>
    </xf>
    <xf numFmtId="164" fontId="3" fillId="0" borderId="33" xfId="44" applyNumberFormat="1" applyFont="1" applyFill="1" applyBorder="1" applyAlignment="1">
      <alignment/>
    </xf>
    <xf numFmtId="164" fontId="3" fillId="0" borderId="0" xfId="165" applyNumberFormat="1" applyFont="1" applyFill="1" applyBorder="1" applyAlignment="1" applyProtection="1">
      <alignment horizontal="left" vertical="center"/>
      <protection/>
    </xf>
    <xf numFmtId="164" fontId="6" fillId="0" borderId="0" xfId="165" applyNumberFormat="1" applyFont="1" applyFill="1" applyBorder="1" applyAlignment="1" applyProtection="1">
      <alignment horizontal="left"/>
      <protection/>
    </xf>
    <xf numFmtId="164" fontId="3" fillId="0" borderId="0" xfId="46" applyNumberFormat="1" applyFont="1" applyFill="1" applyBorder="1" applyAlignment="1">
      <alignment/>
    </xf>
    <xf numFmtId="2" fontId="3" fillId="0" borderId="0" xfId="46" applyNumberFormat="1" applyFont="1" applyFill="1" applyBorder="1" applyAlignment="1">
      <alignment/>
    </xf>
    <xf numFmtId="2" fontId="6" fillId="0" borderId="0" xfId="46" applyNumberFormat="1" applyFont="1" applyFill="1" applyBorder="1" applyAlignment="1">
      <alignment/>
    </xf>
    <xf numFmtId="164" fontId="3" fillId="0" borderId="0" xfId="165" applyNumberFormat="1" applyFont="1" applyFill="1" applyBorder="1" applyAlignment="1" applyProtection="1">
      <alignment horizontal="left"/>
      <protection/>
    </xf>
    <xf numFmtId="164" fontId="3" fillId="0" borderId="0" xfId="165" applyNumberFormat="1" applyFont="1" applyFill="1">
      <alignment/>
      <protection/>
    </xf>
    <xf numFmtId="0" fontId="6" fillId="0" borderId="0" xfId="165" applyFont="1" applyFill="1" applyBorder="1" applyAlignment="1">
      <alignment horizontal="left"/>
      <protection/>
    </xf>
    <xf numFmtId="164" fontId="5" fillId="0" borderId="0" xfId="165" applyNumberFormat="1" applyFont="1" applyFill="1">
      <alignment/>
      <protection/>
    </xf>
    <xf numFmtId="2" fontId="5" fillId="0" borderId="0" xfId="165" applyNumberFormat="1" applyFont="1" applyFill="1">
      <alignment/>
      <protection/>
    </xf>
    <xf numFmtId="2" fontId="5" fillId="0" borderId="0" xfId="46" applyNumberFormat="1" applyFont="1" applyFill="1" applyBorder="1" applyAlignment="1">
      <alignment/>
    </xf>
    <xf numFmtId="164" fontId="5" fillId="0" borderId="0" xfId="165" applyNumberFormat="1" applyFont="1" applyFill="1" applyBorder="1">
      <alignment/>
      <protection/>
    </xf>
    <xf numFmtId="2" fontId="6" fillId="0" borderId="0" xfId="165" applyNumberFormat="1" applyFont="1" applyFill="1" applyBorder="1">
      <alignment/>
      <protection/>
    </xf>
    <xf numFmtId="0" fontId="3" fillId="0" borderId="0" xfId="165" applyFont="1" applyFill="1" applyAlignment="1">
      <alignment horizontal="center"/>
      <protection/>
    </xf>
    <xf numFmtId="0" fontId="3" fillId="0" borderId="0" xfId="165" applyFont="1" applyFill="1">
      <alignment/>
      <protection/>
    </xf>
    <xf numFmtId="0" fontId="3" fillId="0" borderId="67" xfId="165" applyFont="1" applyFill="1" applyBorder="1">
      <alignment/>
      <protection/>
    </xf>
    <xf numFmtId="164" fontId="3" fillId="0" borderId="51" xfId="140" applyNumberFormat="1" applyFont="1" applyFill="1" applyBorder="1">
      <alignment/>
      <protection/>
    </xf>
    <xf numFmtId="164" fontId="3" fillId="0" borderId="22" xfId="140" applyNumberFormat="1" applyFont="1" applyFill="1" applyBorder="1">
      <alignment/>
      <protection/>
    </xf>
    <xf numFmtId="164" fontId="3" fillId="0" borderId="42" xfId="140" applyNumberFormat="1" applyFont="1" applyFill="1" applyBorder="1" applyAlignment="1">
      <alignment vertical="center"/>
      <protection/>
    </xf>
    <xf numFmtId="164" fontId="3" fillId="0" borderId="51" xfId="142" applyNumberFormat="1" applyFont="1" applyFill="1" applyBorder="1">
      <alignment/>
      <protection/>
    </xf>
    <xf numFmtId="164" fontId="3" fillId="0" borderId="22" xfId="142" applyNumberFormat="1" applyFont="1" applyFill="1" applyBorder="1">
      <alignment/>
      <protection/>
    </xf>
    <xf numFmtId="164" fontId="11" fillId="0" borderId="42" xfId="142" applyNumberFormat="1" applyFont="1" applyFill="1" applyBorder="1" applyAlignment="1">
      <alignment vertical="center"/>
      <protection/>
    </xf>
    <xf numFmtId="164" fontId="6" fillId="0" borderId="25" xfId="140" applyNumberFormat="1" applyFont="1" applyFill="1" applyBorder="1">
      <alignment/>
      <protection/>
    </xf>
    <xf numFmtId="164" fontId="6" fillId="0" borderId="11" xfId="140" applyNumberFormat="1" applyFont="1" applyFill="1" applyBorder="1">
      <alignment/>
      <protection/>
    </xf>
    <xf numFmtId="164" fontId="6" fillId="0" borderId="12" xfId="140" applyNumberFormat="1" applyFont="1" applyFill="1" applyBorder="1">
      <alignment/>
      <protection/>
    </xf>
    <xf numFmtId="164" fontId="12" fillId="0" borderId="14" xfId="140" applyNumberFormat="1" applyFont="1" applyFill="1" applyBorder="1" applyAlignment="1">
      <alignment vertical="center"/>
      <protection/>
    </xf>
    <xf numFmtId="164" fontId="6" fillId="0" borderId="25" xfId="142" applyNumberFormat="1" applyFont="1" applyFill="1" applyBorder="1">
      <alignment/>
      <protection/>
    </xf>
    <xf numFmtId="164" fontId="6" fillId="0" borderId="11" xfId="142" applyNumberFormat="1" applyFont="1" applyFill="1" applyBorder="1">
      <alignment/>
      <protection/>
    </xf>
    <xf numFmtId="164" fontId="6" fillId="0" borderId="12" xfId="142" applyNumberFormat="1" applyFont="1" applyFill="1" applyBorder="1">
      <alignment/>
      <protection/>
    </xf>
    <xf numFmtId="164" fontId="12" fillId="0" borderId="14" xfId="142" applyNumberFormat="1" applyFont="1" applyFill="1" applyBorder="1" applyAlignment="1">
      <alignment vertical="center"/>
      <protection/>
    </xf>
    <xf numFmtId="164" fontId="6" fillId="0" borderId="13" xfId="140" applyNumberFormat="1" applyFont="1" applyFill="1" applyBorder="1">
      <alignment/>
      <protection/>
    </xf>
    <xf numFmtId="164" fontId="6" fillId="0" borderId="13" xfId="142" applyNumberFormat="1" applyFont="1" applyFill="1" applyBorder="1">
      <alignment/>
      <protection/>
    </xf>
    <xf numFmtId="164" fontId="6" fillId="0" borderId="26" xfId="142" applyNumberFormat="1" applyFont="1" applyFill="1" applyBorder="1">
      <alignment/>
      <protection/>
    </xf>
    <xf numFmtId="164" fontId="6" fillId="0" borderId="16" xfId="142" applyNumberFormat="1" applyFont="1" applyFill="1" applyBorder="1">
      <alignment/>
      <protection/>
    </xf>
    <xf numFmtId="164" fontId="6" fillId="0" borderId="26" xfId="140" applyNumberFormat="1" applyFont="1" applyFill="1" applyBorder="1">
      <alignment/>
      <protection/>
    </xf>
    <xf numFmtId="164" fontId="6" fillId="0" borderId="16" xfId="140" applyNumberFormat="1" applyFont="1" applyFill="1" applyBorder="1">
      <alignment/>
      <protection/>
    </xf>
    <xf numFmtId="164" fontId="6" fillId="0" borderId="13" xfId="142" applyNumberFormat="1" applyFont="1" applyFill="1" applyBorder="1" applyAlignment="1" quotePrefix="1">
      <alignment horizontal="right"/>
      <protection/>
    </xf>
    <xf numFmtId="164" fontId="6" fillId="0" borderId="12" xfId="142" applyNumberFormat="1" applyFont="1" applyFill="1" applyBorder="1" applyAlignment="1" quotePrefix="1">
      <alignment horizontal="right"/>
      <protection/>
    </xf>
    <xf numFmtId="164" fontId="12" fillId="0" borderId="14" xfId="142" applyNumberFormat="1" applyFont="1" applyFill="1" applyBorder="1" applyAlignment="1" quotePrefix="1">
      <alignment horizontal="right" vertical="center"/>
      <protection/>
    </xf>
    <xf numFmtId="164" fontId="6" fillId="0" borderId="12" xfId="142" applyNumberFormat="1" applyFont="1" applyFill="1" applyBorder="1" applyAlignment="1">
      <alignment horizontal="right"/>
      <protection/>
    </xf>
    <xf numFmtId="164" fontId="12" fillId="0" borderId="14" xfId="142" applyNumberFormat="1" applyFont="1" applyFill="1" applyBorder="1" applyAlignment="1">
      <alignment horizontal="right" vertical="center"/>
      <protection/>
    </xf>
    <xf numFmtId="164" fontId="3" fillId="0" borderId="22" xfId="142" applyNumberFormat="1" applyFont="1" applyFill="1" applyBorder="1" applyAlignment="1">
      <alignment horizontal="right"/>
      <protection/>
    </xf>
    <xf numFmtId="164" fontId="11" fillId="0" borderId="42" xfId="142" applyNumberFormat="1" applyFont="1" applyFill="1" applyBorder="1" applyAlignment="1">
      <alignment horizontal="right" vertical="center"/>
      <protection/>
    </xf>
    <xf numFmtId="164" fontId="6" fillId="0" borderId="14" xfId="140" applyNumberFormat="1" applyFont="1" applyFill="1" applyBorder="1" applyAlignment="1">
      <alignment vertical="center"/>
      <protection/>
    </xf>
    <xf numFmtId="164" fontId="6" fillId="0" borderId="13" xfId="140" applyNumberFormat="1" applyFont="1" applyFill="1" applyBorder="1" applyAlignment="1" quotePrefix="1">
      <alignment horizontal="right"/>
      <protection/>
    </xf>
    <xf numFmtId="164" fontId="6" fillId="0" borderId="12" xfId="140" applyNumberFormat="1" applyFont="1" applyFill="1" applyBorder="1" applyAlignment="1" quotePrefix="1">
      <alignment horizontal="right"/>
      <protection/>
    </xf>
    <xf numFmtId="164" fontId="6" fillId="0" borderId="14" xfId="140" applyNumberFormat="1" applyFont="1" applyFill="1" applyBorder="1" applyAlignment="1" quotePrefix="1">
      <alignment horizontal="right"/>
      <protection/>
    </xf>
    <xf numFmtId="164" fontId="6" fillId="0" borderId="27" xfId="165" applyNumberFormat="1" applyFont="1" applyFill="1" applyBorder="1">
      <alignment/>
      <protection/>
    </xf>
    <xf numFmtId="164" fontId="6" fillId="0" borderId="12" xfId="140" applyNumberFormat="1" applyFont="1" applyFill="1" applyBorder="1" applyAlignment="1">
      <alignment horizontal="right"/>
      <protection/>
    </xf>
    <xf numFmtId="164" fontId="6" fillId="0" borderId="14" xfId="140" applyNumberFormat="1" applyFont="1" applyFill="1" applyBorder="1" applyAlignment="1">
      <alignment horizontal="right"/>
      <protection/>
    </xf>
    <xf numFmtId="0" fontId="3" fillId="0" borderId="28" xfId="165" applyFont="1" applyFill="1" applyBorder="1">
      <alignment/>
      <protection/>
    </xf>
    <xf numFmtId="164" fontId="3" fillId="0" borderId="19" xfId="83" applyNumberFormat="1" applyFont="1" applyFill="1" applyBorder="1" applyAlignment="1">
      <alignment/>
    </xf>
    <xf numFmtId="164" fontId="3" fillId="0" borderId="19" xfId="83" applyNumberFormat="1" applyFont="1" applyFill="1" applyBorder="1" applyAlignment="1">
      <alignment horizontal="right"/>
    </xf>
    <xf numFmtId="164" fontId="3" fillId="0" borderId="20" xfId="83" applyNumberFormat="1" applyFont="1" applyFill="1" applyBorder="1" applyAlignment="1">
      <alignment horizontal="right"/>
    </xf>
    <xf numFmtId="174" fontId="6" fillId="0" borderId="0" xfId="165" applyNumberFormat="1" applyFont="1" applyFill="1" applyAlignment="1" applyProtection="1" quotePrefix="1">
      <alignment horizontal="left"/>
      <protection/>
    </xf>
    <xf numFmtId="0" fontId="6" fillId="0" borderId="28" xfId="165" applyFont="1" applyFill="1" applyBorder="1">
      <alignment/>
      <protection/>
    </xf>
    <xf numFmtId="164" fontId="6" fillId="0" borderId="19" xfId="140" applyNumberFormat="1" applyFont="1" applyFill="1" applyBorder="1">
      <alignment/>
      <protection/>
    </xf>
    <xf numFmtId="164" fontId="12" fillId="0" borderId="20" xfId="140" applyNumberFormat="1" applyFont="1" applyFill="1" applyBorder="1" applyAlignment="1" quotePrefix="1">
      <alignment horizontal="right" vertical="center"/>
      <protection/>
    </xf>
    <xf numFmtId="164" fontId="3" fillId="0" borderId="22" xfId="144" applyNumberFormat="1" applyFont="1" applyFill="1" applyBorder="1">
      <alignment/>
      <protection/>
    </xf>
    <xf numFmtId="164" fontId="3" fillId="0" borderId="42" xfId="144" applyNumberFormat="1" applyFont="1" applyFill="1" applyBorder="1">
      <alignment/>
      <protection/>
    </xf>
    <xf numFmtId="164" fontId="6" fillId="0" borderId="12" xfId="144" applyNumberFormat="1" applyFont="1" applyFill="1" applyBorder="1">
      <alignment/>
      <protection/>
    </xf>
    <xf numFmtId="164" fontId="6" fillId="0" borderId="14" xfId="144" applyNumberFormat="1" applyFont="1" applyFill="1" applyBorder="1">
      <alignment/>
      <protection/>
    </xf>
    <xf numFmtId="164" fontId="3" fillId="0" borderId="22" xfId="144" applyNumberFormat="1" applyFont="1" applyFill="1" applyBorder="1" applyAlignment="1">
      <alignment vertical="center"/>
      <protection/>
    </xf>
    <xf numFmtId="164" fontId="3" fillId="0" borderId="42" xfId="144" applyNumberFormat="1" applyFont="1" applyFill="1" applyBorder="1" applyAlignment="1">
      <alignment vertical="center"/>
      <protection/>
    </xf>
    <xf numFmtId="164" fontId="3" fillId="0" borderId="22" xfId="144" applyNumberFormat="1" applyFont="1" applyFill="1" applyBorder="1" applyAlignment="1" quotePrefix="1">
      <alignment horizontal="right"/>
      <protection/>
    </xf>
    <xf numFmtId="164" fontId="3" fillId="0" borderId="42" xfId="144" applyNumberFormat="1" applyFont="1" applyFill="1" applyBorder="1" applyAlignment="1" quotePrefix="1">
      <alignment horizontal="right"/>
      <protection/>
    </xf>
    <xf numFmtId="0" fontId="3" fillId="0" borderId="28" xfId="165" applyFont="1" applyFill="1" applyBorder="1" applyAlignment="1">
      <alignment horizontal="left"/>
      <protection/>
    </xf>
    <xf numFmtId="164" fontId="3" fillId="0" borderId="19" xfId="144" applyNumberFormat="1" applyFont="1" applyFill="1" applyBorder="1">
      <alignment/>
      <protection/>
    </xf>
    <xf numFmtId="164" fontId="3" fillId="0" borderId="20" xfId="144" applyNumberFormat="1" applyFont="1" applyFill="1" applyBorder="1">
      <alignment/>
      <protection/>
    </xf>
    <xf numFmtId="164" fontId="6" fillId="0" borderId="0" xfId="46" applyNumberFormat="1" applyFont="1" applyFill="1" applyBorder="1" applyAlignment="1">
      <alignment/>
    </xf>
    <xf numFmtId="164" fontId="3" fillId="0" borderId="0" xfId="165" applyNumberFormat="1" applyFont="1" applyFill="1" applyBorder="1">
      <alignment/>
      <protection/>
    </xf>
    <xf numFmtId="164" fontId="3" fillId="0" borderId="67" xfId="165" applyNumberFormat="1" applyFont="1" applyFill="1" applyBorder="1">
      <alignment/>
      <protection/>
    </xf>
    <xf numFmtId="164" fontId="3" fillId="0" borderId="22" xfId="146" applyNumberFormat="1" applyFont="1" applyFill="1" applyBorder="1">
      <alignment/>
      <protection/>
    </xf>
    <xf numFmtId="164" fontId="3" fillId="0" borderId="42" xfId="146" applyNumberFormat="1" applyFont="1" applyFill="1" applyBorder="1">
      <alignment/>
      <protection/>
    </xf>
    <xf numFmtId="164" fontId="6" fillId="0" borderId="12" xfId="146" applyNumberFormat="1" applyFont="1" applyFill="1" applyBorder="1">
      <alignment/>
      <protection/>
    </xf>
    <xf numFmtId="164" fontId="6" fillId="0" borderId="14" xfId="146" applyNumberFormat="1" applyFont="1" applyFill="1" applyBorder="1">
      <alignment/>
      <protection/>
    </xf>
    <xf numFmtId="164" fontId="6" fillId="0" borderId="28" xfId="165" applyNumberFormat="1" applyFont="1" applyFill="1" applyBorder="1">
      <alignment/>
      <protection/>
    </xf>
    <xf numFmtId="164" fontId="6" fillId="0" borderId="19" xfId="146" applyNumberFormat="1" applyFont="1" applyFill="1" applyBorder="1">
      <alignment/>
      <protection/>
    </xf>
    <xf numFmtId="164" fontId="6" fillId="0" borderId="20" xfId="146" applyNumberFormat="1" applyFont="1" applyFill="1" applyBorder="1">
      <alignment/>
      <protection/>
    </xf>
    <xf numFmtId="0" fontId="3" fillId="0" borderId="0" xfId="165" applyFont="1" applyAlignment="1">
      <alignment horizontal="center" vertical="center"/>
      <protection/>
    </xf>
    <xf numFmtId="0" fontId="2" fillId="0" borderId="0" xfId="165" applyFont="1">
      <alignment/>
      <protection/>
    </xf>
    <xf numFmtId="0" fontId="6" fillId="36" borderId="52" xfId="202" applyFont="1" applyFill="1" applyBorder="1">
      <alignment/>
      <protection/>
    </xf>
    <xf numFmtId="0" fontId="3" fillId="36" borderId="51" xfId="202" applyFont="1" applyFill="1" applyBorder="1" applyAlignment="1">
      <alignment horizontal="center"/>
      <protection/>
    </xf>
    <xf numFmtId="0" fontId="3" fillId="36" borderId="51" xfId="202" applyFont="1" applyFill="1" applyBorder="1" applyAlignment="1">
      <alignment horizontal="center" wrapText="1"/>
      <protection/>
    </xf>
    <xf numFmtId="0" fontId="3" fillId="36" borderId="22" xfId="202" applyFont="1" applyFill="1" applyBorder="1" applyAlignment="1">
      <alignment horizontal="center"/>
      <protection/>
    </xf>
    <xf numFmtId="0" fontId="3" fillId="36" borderId="54" xfId="202" applyFont="1" applyFill="1" applyBorder="1" applyAlignment="1">
      <alignment horizontal="center"/>
      <protection/>
    </xf>
    <xf numFmtId="0" fontId="3" fillId="36" borderId="54" xfId="202" applyFont="1" applyFill="1" applyBorder="1" applyAlignment="1">
      <alignment horizontal="center" wrapText="1"/>
      <protection/>
    </xf>
    <xf numFmtId="0" fontId="3" fillId="36" borderId="22" xfId="202" applyFont="1" applyFill="1" applyBorder="1" applyAlignment="1">
      <alignment horizontal="center" wrapText="1"/>
      <protection/>
    </xf>
    <xf numFmtId="0" fontId="3" fillId="36" borderId="42" xfId="202" applyFont="1" applyFill="1" applyBorder="1" applyAlignment="1">
      <alignment horizontal="center" wrapText="1"/>
      <protection/>
    </xf>
    <xf numFmtId="0" fontId="3" fillId="36" borderId="24" xfId="202" applyFont="1" applyFill="1" applyBorder="1" applyAlignment="1">
      <alignment horizontal="center"/>
      <protection/>
    </xf>
    <xf numFmtId="0" fontId="3" fillId="36" borderId="24" xfId="202" applyFont="1" applyFill="1" applyBorder="1" applyAlignment="1">
      <alignment horizontal="center" wrapText="1"/>
      <protection/>
    </xf>
    <xf numFmtId="0" fontId="3" fillId="36" borderId="17" xfId="202" applyFont="1" applyFill="1" applyBorder="1" applyAlignment="1">
      <alignment horizontal="center" wrapText="1"/>
      <protection/>
    </xf>
    <xf numFmtId="176" fontId="6" fillId="0" borderId="25" xfId="147" applyNumberFormat="1" applyFont="1" applyFill="1" applyBorder="1">
      <alignment/>
      <protection/>
    </xf>
    <xf numFmtId="177" fontId="6" fillId="0" borderId="0" xfId="147" applyNumberFormat="1" applyFont="1" applyFill="1" applyBorder="1">
      <alignment/>
      <protection/>
    </xf>
    <xf numFmtId="176" fontId="6" fillId="0" borderId="12" xfId="147" applyNumberFormat="1" applyFont="1" applyFill="1" applyBorder="1">
      <alignment/>
      <protection/>
    </xf>
    <xf numFmtId="177" fontId="6" fillId="0" borderId="13" xfId="147" applyNumberFormat="1" applyFont="1" applyFill="1" applyBorder="1">
      <alignment/>
      <protection/>
    </xf>
    <xf numFmtId="176" fontId="6" fillId="0" borderId="23" xfId="147" applyNumberFormat="1" applyFont="1" applyFill="1" applyBorder="1">
      <alignment/>
      <protection/>
    </xf>
    <xf numFmtId="177" fontId="6" fillId="0" borderId="23" xfId="147" applyNumberFormat="1" applyFont="1" applyFill="1" applyBorder="1">
      <alignment/>
      <protection/>
    </xf>
    <xf numFmtId="177" fontId="6" fillId="0" borderId="12" xfId="147" applyNumberFormat="1" applyFont="1" applyFill="1" applyBorder="1">
      <alignment/>
      <protection/>
    </xf>
    <xf numFmtId="177" fontId="6" fillId="0" borderId="14" xfId="147" applyNumberFormat="1" applyFont="1" applyFill="1" applyBorder="1">
      <alignment/>
      <protection/>
    </xf>
    <xf numFmtId="177" fontId="11" fillId="0" borderId="43" xfId="147" applyNumberFormat="1" applyFont="1" applyFill="1" applyBorder="1" applyAlignment="1">
      <alignment vertical="center"/>
      <protection/>
    </xf>
    <xf numFmtId="177" fontId="11" fillId="0" borderId="14" xfId="147" applyNumberFormat="1" applyFont="1" applyFill="1" applyBorder="1" applyAlignment="1">
      <alignment vertical="center"/>
      <protection/>
    </xf>
    <xf numFmtId="176" fontId="6" fillId="0" borderId="13" xfId="147" applyNumberFormat="1" applyFont="1" applyFill="1" applyBorder="1">
      <alignment/>
      <protection/>
    </xf>
    <xf numFmtId="177" fontId="6" fillId="0" borderId="23" xfId="147" applyNumberFormat="1" applyFont="1" applyFill="1" applyBorder="1" applyAlignment="1">
      <alignment horizontal="center"/>
      <protection/>
    </xf>
    <xf numFmtId="178" fontId="6" fillId="0" borderId="14" xfId="147" applyNumberFormat="1" applyFont="1" applyFill="1" applyBorder="1">
      <alignment/>
      <protection/>
    </xf>
    <xf numFmtId="176" fontId="6" fillId="0" borderId="26" xfId="147" applyNumberFormat="1" applyFont="1" applyFill="1" applyBorder="1">
      <alignment/>
      <protection/>
    </xf>
    <xf numFmtId="177" fontId="6" fillId="0" borderId="47" xfId="147" applyNumberFormat="1" applyFont="1" applyFill="1" applyBorder="1">
      <alignment/>
      <protection/>
    </xf>
    <xf numFmtId="176" fontId="6" fillId="0" borderId="23" xfId="147" applyNumberFormat="1" applyFont="1" applyFill="1" applyBorder="1" applyAlignment="1">
      <alignment horizontal="center"/>
      <protection/>
    </xf>
    <xf numFmtId="176" fontId="6" fillId="0" borderId="23" xfId="147" applyNumberFormat="1" applyFont="1" applyFill="1" applyBorder="1" applyAlignment="1">
      <alignment/>
      <protection/>
    </xf>
    <xf numFmtId="0" fontId="2" fillId="0" borderId="12" xfId="165" applyFont="1" applyBorder="1">
      <alignment/>
      <protection/>
    </xf>
    <xf numFmtId="0" fontId="2" fillId="0" borderId="14" xfId="165" applyFont="1" applyBorder="1">
      <alignment/>
      <protection/>
    </xf>
    <xf numFmtId="0" fontId="3" fillId="0" borderId="30" xfId="165" applyFont="1" applyBorder="1" applyAlignment="1">
      <alignment horizontal="center" vertical="center"/>
      <protection/>
    </xf>
    <xf numFmtId="176" fontId="11" fillId="0" borderId="71" xfId="147" applyNumberFormat="1" applyFont="1" applyFill="1" applyBorder="1" applyAlignment="1">
      <alignment vertical="center"/>
      <protection/>
    </xf>
    <xf numFmtId="177" fontId="11" fillId="0" borderId="31" xfId="147" applyNumberFormat="1" applyFont="1" applyFill="1" applyBorder="1" applyAlignment="1">
      <alignment vertical="center"/>
      <protection/>
    </xf>
    <xf numFmtId="176" fontId="11" fillId="0" borderId="31" xfId="147" applyNumberFormat="1" applyFont="1" applyFill="1" applyBorder="1" applyAlignment="1">
      <alignment vertical="center"/>
      <protection/>
    </xf>
    <xf numFmtId="177" fontId="11" fillId="0" borderId="71" xfId="147" applyNumberFormat="1" applyFont="1" applyFill="1" applyBorder="1" applyAlignment="1">
      <alignment vertical="center"/>
      <protection/>
    </xf>
    <xf numFmtId="176" fontId="11" fillId="0" borderId="32" xfId="147" applyNumberFormat="1" applyFont="1" applyFill="1" applyBorder="1" applyAlignment="1">
      <alignment vertical="center"/>
      <protection/>
    </xf>
    <xf numFmtId="177" fontId="11" fillId="0" borderId="32" xfId="147" applyNumberFormat="1" applyFont="1" applyFill="1" applyBorder="1" applyAlignment="1">
      <alignment vertical="center"/>
      <protection/>
    </xf>
    <xf numFmtId="177" fontId="11" fillId="0" borderId="33" xfId="147" applyNumberFormat="1" applyFont="1" applyFill="1" applyBorder="1" applyAlignment="1">
      <alignment vertical="center"/>
      <protection/>
    </xf>
    <xf numFmtId="176" fontId="6" fillId="0" borderId="13" xfId="149" applyNumberFormat="1" applyFont="1" applyFill="1" applyBorder="1">
      <alignment/>
      <protection/>
    </xf>
    <xf numFmtId="177" fontId="6" fillId="0" borderId="0" xfId="149" applyNumberFormat="1" applyFont="1" applyFill="1" applyBorder="1">
      <alignment/>
      <protection/>
    </xf>
    <xf numFmtId="176" fontId="6" fillId="0" borderId="11" xfId="149" applyNumberFormat="1" applyFont="1" applyFill="1" applyBorder="1">
      <alignment/>
      <protection/>
    </xf>
    <xf numFmtId="177" fontId="6" fillId="0" borderId="13" xfId="149" applyNumberFormat="1" applyFont="1" applyFill="1" applyBorder="1">
      <alignment/>
      <protection/>
    </xf>
    <xf numFmtId="176" fontId="6" fillId="0" borderId="23" xfId="149" applyNumberFormat="1" applyFont="1" applyFill="1" applyBorder="1">
      <alignment/>
      <protection/>
    </xf>
    <xf numFmtId="177" fontId="6" fillId="0" borderId="23" xfId="149" applyNumberFormat="1" applyFont="1" applyFill="1" applyBorder="1">
      <alignment/>
      <protection/>
    </xf>
    <xf numFmtId="177" fontId="6" fillId="0" borderId="14" xfId="149" applyNumberFormat="1" applyFont="1" applyFill="1" applyBorder="1">
      <alignment/>
      <protection/>
    </xf>
    <xf numFmtId="176" fontId="6" fillId="0" borderId="12" xfId="165" applyNumberFormat="1" applyFont="1" applyFill="1" applyBorder="1">
      <alignment/>
      <protection/>
    </xf>
    <xf numFmtId="178" fontId="6" fillId="0" borderId="14" xfId="165" applyNumberFormat="1" applyFont="1" applyFill="1" applyBorder="1">
      <alignment/>
      <protection/>
    </xf>
    <xf numFmtId="176" fontId="6" fillId="0" borderId="12" xfId="149" applyNumberFormat="1" applyFont="1" applyFill="1" applyBorder="1">
      <alignment/>
      <protection/>
    </xf>
    <xf numFmtId="176" fontId="6" fillId="0" borderId="13" xfId="149" applyNumberFormat="1" applyFont="1" applyFill="1" applyBorder="1" applyAlignment="1">
      <alignment horizontal="right"/>
      <protection/>
    </xf>
    <xf numFmtId="176" fontId="6" fillId="0" borderId="13" xfId="149" applyNumberFormat="1" applyFont="1" applyBorder="1">
      <alignment/>
      <protection/>
    </xf>
    <xf numFmtId="176" fontId="6" fillId="0" borderId="12" xfId="149" applyNumberFormat="1" applyFont="1" applyBorder="1">
      <alignment/>
      <protection/>
    </xf>
    <xf numFmtId="176" fontId="6" fillId="0" borderId="12" xfId="149" applyNumberFormat="1" applyFont="1" applyFill="1" applyBorder="1" applyAlignment="1">
      <alignment horizontal="right"/>
      <protection/>
    </xf>
    <xf numFmtId="176" fontId="6" fillId="0" borderId="13" xfId="149" applyNumberFormat="1" applyFont="1" applyFill="1" applyBorder="1" applyAlignment="1">
      <alignment horizontal="center"/>
      <protection/>
    </xf>
    <xf numFmtId="176" fontId="6" fillId="0" borderId="12" xfId="149" applyNumberFormat="1" applyFont="1" applyFill="1" applyBorder="1" applyAlignment="1">
      <alignment horizontal="center"/>
      <protection/>
    </xf>
    <xf numFmtId="177" fontId="6" fillId="0" borderId="12" xfId="165" applyNumberFormat="1" applyFont="1" applyFill="1" applyBorder="1">
      <alignment/>
      <protection/>
    </xf>
    <xf numFmtId="177" fontId="6" fillId="0" borderId="47" xfId="149" applyNumberFormat="1" applyFont="1" applyFill="1" applyBorder="1">
      <alignment/>
      <protection/>
    </xf>
    <xf numFmtId="176" fontId="6" fillId="0" borderId="23" xfId="149" applyNumberFormat="1" applyFont="1" applyFill="1" applyBorder="1" applyAlignment="1">
      <alignment/>
      <protection/>
    </xf>
    <xf numFmtId="177" fontId="6" fillId="0" borderId="23" xfId="149" applyNumberFormat="1" applyFont="1" applyFill="1" applyBorder="1" applyAlignment="1">
      <alignment horizontal="center"/>
      <protection/>
    </xf>
    <xf numFmtId="176" fontId="6" fillId="0" borderId="16" xfId="149" applyNumberFormat="1" applyFont="1" applyFill="1" applyBorder="1">
      <alignment/>
      <protection/>
    </xf>
    <xf numFmtId="177" fontId="6" fillId="0" borderId="23" xfId="149" applyNumberFormat="1" applyFont="1" applyFill="1" applyBorder="1" applyAlignment="1">
      <alignment/>
      <protection/>
    </xf>
    <xf numFmtId="177" fontId="6" fillId="0" borderId="16" xfId="165" applyNumberFormat="1" applyFont="1" applyFill="1" applyBorder="1">
      <alignment/>
      <protection/>
    </xf>
    <xf numFmtId="177" fontId="6" fillId="0" borderId="17" xfId="165" applyNumberFormat="1" applyFont="1" applyFill="1" applyBorder="1">
      <alignment/>
      <protection/>
    </xf>
    <xf numFmtId="176" fontId="3" fillId="0" borderId="71" xfId="149" applyNumberFormat="1" applyFont="1" applyFill="1" applyBorder="1" applyAlignment="1">
      <alignment horizontal="center" vertical="center"/>
      <protection/>
    </xf>
    <xf numFmtId="177" fontId="11" fillId="0" borderId="31" xfId="149" applyNumberFormat="1" applyFont="1" applyFill="1" applyBorder="1" applyAlignment="1">
      <alignment vertical="center"/>
      <protection/>
    </xf>
    <xf numFmtId="176" fontId="3" fillId="0" borderId="31" xfId="149" applyNumberFormat="1" applyFont="1" applyFill="1" applyBorder="1" applyAlignment="1">
      <alignment horizontal="center" vertical="center"/>
      <protection/>
    </xf>
    <xf numFmtId="177" fontId="11" fillId="0" borderId="71" xfId="149" applyNumberFormat="1" applyFont="1" applyFill="1" applyBorder="1" applyAlignment="1">
      <alignment vertical="center"/>
      <protection/>
    </xf>
    <xf numFmtId="176" fontId="11" fillId="0" borderId="32" xfId="149" applyNumberFormat="1" applyFont="1" applyFill="1" applyBorder="1" applyAlignment="1">
      <alignment/>
      <protection/>
    </xf>
    <xf numFmtId="177" fontId="11" fillId="0" borderId="32" xfId="149" applyNumberFormat="1" applyFont="1" applyFill="1" applyBorder="1" applyAlignment="1">
      <alignment/>
      <protection/>
    </xf>
    <xf numFmtId="177" fontId="11" fillId="0" borderId="32" xfId="149" applyNumberFormat="1" applyFont="1" applyFill="1" applyBorder="1" applyAlignment="1">
      <alignment vertical="center"/>
      <protection/>
    </xf>
    <xf numFmtId="177" fontId="11" fillId="0" borderId="33" xfId="149" applyNumberFormat="1" applyFont="1" applyFill="1" applyBorder="1" applyAlignment="1">
      <alignment vertical="center"/>
      <protection/>
    </xf>
    <xf numFmtId="176" fontId="11" fillId="0" borderId="32" xfId="149" applyNumberFormat="1" applyFont="1" applyFill="1" applyBorder="1" applyAlignment="1">
      <alignment vertical="center"/>
      <protection/>
    </xf>
    <xf numFmtId="176" fontId="11" fillId="0" borderId="19" xfId="165" applyNumberFormat="1" applyFont="1" applyFill="1" applyBorder="1" applyAlignment="1">
      <alignment vertical="center"/>
      <protection/>
    </xf>
    <xf numFmtId="177" fontId="11" fillId="0" borderId="20" xfId="165" applyNumberFormat="1" applyFont="1" applyFill="1" applyBorder="1" applyAlignment="1">
      <alignment vertical="center"/>
      <protection/>
    </xf>
    <xf numFmtId="0" fontId="2" fillId="0" borderId="0" xfId="165" applyFont="1" applyBorder="1">
      <alignment/>
      <protection/>
    </xf>
    <xf numFmtId="43" fontId="6" fillId="0" borderId="0" xfId="165" applyNumberFormat="1" applyFont="1">
      <alignment/>
      <protection/>
    </xf>
    <xf numFmtId="0" fontId="2" fillId="0" borderId="0" xfId="165" applyFont="1" applyFill="1">
      <alignment/>
      <protection/>
    </xf>
    <xf numFmtId="0" fontId="4" fillId="0" borderId="0" xfId="165" applyFont="1" applyFill="1" applyAlignment="1" applyProtection="1">
      <alignment horizontal="center" vertical="center"/>
      <protection/>
    </xf>
    <xf numFmtId="39" fontId="3" fillId="36" borderId="72" xfId="202" applyNumberFormat="1" applyFont="1" applyFill="1" applyBorder="1" applyAlignment="1" quotePrefix="1">
      <alignment horizontal="center"/>
      <protection/>
    </xf>
    <xf numFmtId="39" fontId="3" fillId="36" borderId="39" xfId="202" applyNumberFormat="1" applyFont="1" applyFill="1" applyBorder="1" applyAlignment="1" quotePrefix="1">
      <alignment horizontal="center"/>
      <protection/>
    </xf>
    <xf numFmtId="39" fontId="3" fillId="36" borderId="42" xfId="202" applyNumberFormat="1" applyFont="1" applyFill="1" applyBorder="1" applyAlignment="1">
      <alignment horizontal="center"/>
      <protection/>
    </xf>
    <xf numFmtId="177" fontId="6" fillId="0" borderId="12" xfId="151" applyNumberFormat="1" applyFont="1" applyFill="1" applyBorder="1">
      <alignment/>
      <protection/>
    </xf>
    <xf numFmtId="176" fontId="6" fillId="0" borderId="23" xfId="151" applyNumberFormat="1" applyFont="1" applyFill="1" applyBorder="1">
      <alignment/>
      <protection/>
    </xf>
    <xf numFmtId="176" fontId="6" fillId="0" borderId="12" xfId="151" applyNumberFormat="1" applyFont="1" applyFill="1" applyBorder="1">
      <alignment/>
      <protection/>
    </xf>
    <xf numFmtId="177" fontId="6" fillId="0" borderId="23" xfId="151" applyNumberFormat="1" applyFont="1" applyFill="1" applyBorder="1">
      <alignment/>
      <protection/>
    </xf>
    <xf numFmtId="177" fontId="6" fillId="0" borderId="43" xfId="151" applyNumberFormat="1" applyFont="1" applyFill="1" applyBorder="1">
      <alignment/>
      <protection/>
    </xf>
    <xf numFmtId="177" fontId="6" fillId="0" borderId="14" xfId="151" applyNumberFormat="1" applyFont="1" applyFill="1" applyBorder="1">
      <alignment/>
      <protection/>
    </xf>
    <xf numFmtId="176" fontId="6" fillId="0" borderId="14" xfId="151" applyNumberFormat="1" applyFont="1" applyFill="1" applyBorder="1">
      <alignment/>
      <protection/>
    </xf>
    <xf numFmtId="176" fontId="6" fillId="0" borderId="14" xfId="151" applyNumberFormat="1" applyFont="1" applyFill="1" applyBorder="1" applyAlignment="1">
      <alignment horizontal="center"/>
      <protection/>
    </xf>
    <xf numFmtId="176" fontId="6" fillId="0" borderId="0" xfId="151" applyNumberFormat="1" applyFont="1" applyFill="1" applyBorder="1">
      <alignment/>
      <protection/>
    </xf>
    <xf numFmtId="0" fontId="6" fillId="0" borderId="53" xfId="165" applyFont="1" applyFill="1" applyBorder="1">
      <alignment/>
      <protection/>
    </xf>
    <xf numFmtId="176" fontId="6" fillId="0" borderId="16" xfId="151" applyNumberFormat="1" applyFont="1" applyFill="1" applyBorder="1">
      <alignment/>
      <protection/>
    </xf>
    <xf numFmtId="176" fontId="6" fillId="0" borderId="24" xfId="151" applyNumberFormat="1" applyFont="1" applyFill="1" applyBorder="1">
      <alignment/>
      <protection/>
    </xf>
    <xf numFmtId="0" fontId="2" fillId="0" borderId="14" xfId="165" applyFont="1" applyFill="1" applyBorder="1">
      <alignment/>
      <protection/>
    </xf>
    <xf numFmtId="0" fontId="3" fillId="0" borderId="28" xfId="165" applyFont="1" applyFill="1" applyBorder="1" applyAlignment="1">
      <alignment horizontal="center" vertical="center"/>
      <protection/>
    </xf>
    <xf numFmtId="176" fontId="3" fillId="0" borderId="31" xfId="151" applyNumberFormat="1" applyFont="1" applyFill="1" applyBorder="1" applyAlignment="1">
      <alignment vertical="center"/>
      <protection/>
    </xf>
    <xf numFmtId="176" fontId="3" fillId="0" borderId="32" xfId="151" applyNumberFormat="1" applyFont="1" applyFill="1" applyBorder="1" applyAlignment="1">
      <alignment vertical="center"/>
      <protection/>
    </xf>
    <xf numFmtId="176" fontId="3" fillId="0" borderId="34" xfId="151" applyNumberFormat="1" applyFont="1" applyFill="1" applyBorder="1" applyAlignment="1">
      <alignment vertical="center"/>
      <protection/>
    </xf>
    <xf numFmtId="176" fontId="3" fillId="0" borderId="33" xfId="151" applyNumberFormat="1" applyFont="1" applyFill="1" applyBorder="1" applyAlignment="1">
      <alignment vertical="center"/>
      <protection/>
    </xf>
    <xf numFmtId="0" fontId="2" fillId="0" borderId="0" xfId="165" applyFont="1" applyFill="1" applyAlignment="1">
      <alignment vertical="center"/>
      <protection/>
    </xf>
    <xf numFmtId="0" fontId="2" fillId="0" borderId="0" xfId="165" applyFont="1" applyFill="1" applyBorder="1">
      <alignment/>
      <protection/>
    </xf>
    <xf numFmtId="0" fontId="5" fillId="0" borderId="0" xfId="165" applyFont="1" applyFill="1" applyAlignment="1">
      <alignment horizontal="right"/>
      <protection/>
    </xf>
    <xf numFmtId="0" fontId="20" fillId="0" borderId="0" xfId="165" applyFont="1" applyAlignment="1">
      <alignment horizontal="center" vertical="center"/>
      <protection/>
    </xf>
    <xf numFmtId="0" fontId="12" fillId="0" borderId="0" xfId="165" applyFont="1" applyAlignment="1">
      <alignment horizontal="center" vertical="center"/>
      <protection/>
    </xf>
    <xf numFmtId="0" fontId="6" fillId="0" borderId="0" xfId="165" applyFont="1" applyAlignment="1">
      <alignment horizontal="center" vertical="center"/>
      <protection/>
    </xf>
    <xf numFmtId="0" fontId="6" fillId="0" borderId="0" xfId="165" applyFont="1" applyAlignment="1" applyProtection="1">
      <alignment horizontal="center" vertical="center"/>
      <protection/>
    </xf>
    <xf numFmtId="0" fontId="11" fillId="0" borderId="0" xfId="165" applyFont="1" applyAlignment="1">
      <alignment horizontal="center" vertical="center"/>
      <protection/>
    </xf>
    <xf numFmtId="0" fontId="3" fillId="36" borderId="51" xfId="202" applyFont="1" applyFill="1" applyBorder="1" applyAlignment="1" applyProtection="1">
      <alignment horizontal="center" vertical="center"/>
      <protection/>
    </xf>
    <xf numFmtId="0" fontId="3" fillId="36" borderId="22" xfId="202" applyFont="1" applyFill="1" applyBorder="1" applyAlignment="1" applyProtection="1">
      <alignment horizontal="center" vertical="center"/>
      <protection/>
    </xf>
    <xf numFmtId="0" fontId="3" fillId="36" borderId="54" xfId="202" applyFont="1" applyFill="1" applyBorder="1" applyAlignment="1" applyProtection="1">
      <alignment horizontal="center" vertical="center"/>
      <protection/>
    </xf>
    <xf numFmtId="0" fontId="3" fillId="36" borderId="42" xfId="202" applyFont="1" applyFill="1" applyBorder="1" applyAlignment="1" applyProtection="1" quotePrefix="1">
      <alignment horizontal="center" vertical="center"/>
      <protection/>
    </xf>
    <xf numFmtId="0" fontId="11" fillId="36" borderId="42" xfId="202" applyFont="1" applyFill="1" applyBorder="1" applyAlignment="1" quotePrefix="1">
      <alignment horizontal="center" vertical="center"/>
      <protection/>
    </xf>
    <xf numFmtId="0" fontId="6" fillId="0" borderId="65" xfId="165" applyFont="1" applyBorder="1" applyAlignment="1" applyProtection="1">
      <alignment horizontal="left" vertical="center"/>
      <protection/>
    </xf>
    <xf numFmtId="2" fontId="6" fillId="0" borderId="25" xfId="153" applyNumberFormat="1" applyFont="1" applyBorder="1" applyAlignment="1" applyProtection="1">
      <alignment horizontal="center" vertical="center"/>
      <protection/>
    </xf>
    <xf numFmtId="2" fontId="6" fillId="0" borderId="21" xfId="153" applyNumberFormat="1" applyFont="1" applyBorder="1" applyAlignment="1" applyProtection="1" quotePrefix="1">
      <alignment horizontal="center" vertical="center"/>
      <protection/>
    </xf>
    <xf numFmtId="179" fontId="6" fillId="0" borderId="43" xfId="153" applyNumberFormat="1" applyFont="1" applyBorder="1" applyAlignment="1" applyProtection="1" quotePrefix="1">
      <alignment horizontal="center" vertical="center"/>
      <protection/>
    </xf>
    <xf numFmtId="0" fontId="6" fillId="0" borderId="25" xfId="153" applyFont="1" applyBorder="1" applyAlignment="1" applyProtection="1" quotePrefix="1">
      <alignment horizontal="center" vertical="center"/>
      <protection/>
    </xf>
    <xf numFmtId="0" fontId="6" fillId="0" borderId="11" xfId="153" applyFont="1" applyBorder="1" applyAlignment="1" applyProtection="1" quotePrefix="1">
      <alignment horizontal="center" vertical="center"/>
      <protection/>
    </xf>
    <xf numFmtId="0" fontId="6" fillId="0" borderId="0" xfId="153" applyFont="1" applyBorder="1" applyAlignment="1" applyProtection="1" quotePrefix="1">
      <alignment horizontal="center" vertical="center"/>
      <protection/>
    </xf>
    <xf numFmtId="0" fontId="12" fillId="0" borderId="14" xfId="165" applyFont="1" applyFill="1" applyBorder="1" applyAlignment="1">
      <alignment horizontal="center" vertical="center"/>
      <protection/>
    </xf>
    <xf numFmtId="0" fontId="6" fillId="0" borderId="27" xfId="165" applyFont="1" applyBorder="1" applyAlignment="1" applyProtection="1">
      <alignment horizontal="left" vertical="center"/>
      <protection/>
    </xf>
    <xf numFmtId="2" fontId="6" fillId="0" borderId="13" xfId="153" applyNumberFormat="1" applyFont="1" applyBorder="1" applyAlignment="1" applyProtection="1">
      <alignment horizontal="center" vertical="center"/>
      <protection/>
    </xf>
    <xf numFmtId="2" fontId="6" fillId="0" borderId="23" xfId="153" applyNumberFormat="1" applyFont="1" applyBorder="1" applyAlignment="1" applyProtection="1">
      <alignment horizontal="center" vertical="center"/>
      <protection/>
    </xf>
    <xf numFmtId="2" fontId="6" fillId="0" borderId="14" xfId="153" applyNumberFormat="1" applyFont="1" applyBorder="1" applyAlignment="1" applyProtection="1">
      <alignment horizontal="center" vertical="center"/>
      <protection/>
    </xf>
    <xf numFmtId="0" fontId="6" fillId="0" borderId="13" xfId="153" applyFont="1" applyBorder="1" applyAlignment="1" applyProtection="1">
      <alignment horizontal="center" vertical="center"/>
      <protection/>
    </xf>
    <xf numFmtId="2" fontId="6" fillId="0" borderId="12" xfId="153" applyNumberFormat="1" applyFont="1" applyBorder="1" applyAlignment="1" applyProtection="1">
      <alignment horizontal="center" vertical="center"/>
      <protection/>
    </xf>
    <xf numFmtId="2" fontId="12" fillId="0" borderId="14" xfId="165" applyNumberFormat="1" applyFont="1" applyFill="1" applyBorder="1" applyAlignment="1">
      <alignment horizontal="center" vertical="center"/>
      <protection/>
    </xf>
    <xf numFmtId="0" fontId="6" fillId="0" borderId="14" xfId="153" applyFont="1" applyBorder="1" applyAlignment="1" applyProtection="1">
      <alignment horizontal="center" vertical="center"/>
      <protection/>
    </xf>
    <xf numFmtId="2" fontId="6" fillId="0" borderId="0" xfId="153" applyNumberFormat="1" applyFont="1" applyBorder="1" applyAlignment="1" applyProtection="1">
      <alignment horizontal="center" vertical="center"/>
      <protection/>
    </xf>
    <xf numFmtId="180" fontId="6" fillId="0" borderId="14" xfId="153" applyNumberFormat="1" applyFont="1" applyBorder="1" applyAlignment="1" applyProtection="1">
      <alignment horizontal="center" vertical="center"/>
      <protection/>
    </xf>
    <xf numFmtId="0" fontId="6" fillId="0" borderId="12" xfId="153" applyFont="1" applyBorder="1" applyAlignment="1" applyProtection="1">
      <alignment horizontal="center" vertical="center"/>
      <protection/>
    </xf>
    <xf numFmtId="0" fontId="6" fillId="0" borderId="23" xfId="153" applyFont="1" applyBorder="1" applyAlignment="1" applyProtection="1">
      <alignment horizontal="center" vertical="center"/>
      <protection/>
    </xf>
    <xf numFmtId="2" fontId="6" fillId="0" borderId="23" xfId="153" applyNumberFormat="1" applyFont="1" applyBorder="1" applyAlignment="1" applyProtection="1" quotePrefix="1">
      <alignment horizontal="center" vertical="center"/>
      <protection/>
    </xf>
    <xf numFmtId="0" fontId="6" fillId="0" borderId="14" xfId="153" applyFont="1" applyBorder="1" applyAlignment="1" applyProtection="1" quotePrefix="1">
      <alignment horizontal="center" vertical="center"/>
      <protection/>
    </xf>
    <xf numFmtId="0" fontId="6" fillId="0" borderId="13" xfId="153" applyFont="1" applyBorder="1" applyAlignment="1" applyProtection="1" quotePrefix="1">
      <alignment horizontal="center" vertical="center"/>
      <protection/>
    </xf>
    <xf numFmtId="0" fontId="6" fillId="0" borderId="23" xfId="153" applyFont="1" applyBorder="1" applyAlignment="1" applyProtection="1" quotePrefix="1">
      <alignment horizontal="center" vertical="center"/>
      <protection/>
    </xf>
    <xf numFmtId="180" fontId="6" fillId="0" borderId="14" xfId="153" applyNumberFormat="1" applyFont="1" applyBorder="1" applyAlignment="1" applyProtection="1" quotePrefix="1">
      <alignment horizontal="center" vertical="center"/>
      <protection/>
    </xf>
    <xf numFmtId="180" fontId="12" fillId="0" borderId="14" xfId="165" applyNumberFormat="1" applyFont="1" applyFill="1" applyBorder="1" applyAlignment="1">
      <alignment horizontal="center" vertical="center"/>
      <protection/>
    </xf>
    <xf numFmtId="0" fontId="6" fillId="0" borderId="53" xfId="165" applyFont="1" applyBorder="1" applyAlignment="1" applyProtection="1">
      <alignment horizontal="left" vertical="center"/>
      <protection/>
    </xf>
    <xf numFmtId="2" fontId="6" fillId="0" borderId="26" xfId="153" applyNumberFormat="1" applyFont="1" applyBorder="1" applyAlignment="1" applyProtection="1">
      <alignment horizontal="center" vertical="center"/>
      <protection/>
    </xf>
    <xf numFmtId="2" fontId="6" fillId="0" borderId="24" xfId="153" applyNumberFormat="1" applyFont="1" applyBorder="1" applyAlignment="1" applyProtection="1">
      <alignment horizontal="center" vertical="center"/>
      <protection/>
    </xf>
    <xf numFmtId="0" fontId="6" fillId="0" borderId="17" xfId="153" applyFont="1" applyBorder="1" applyAlignment="1" applyProtection="1">
      <alignment horizontal="center" vertical="center"/>
      <protection/>
    </xf>
    <xf numFmtId="0" fontId="6" fillId="0" borderId="26" xfId="153" applyFont="1" applyBorder="1" applyAlignment="1" applyProtection="1">
      <alignment horizontal="center" vertical="center"/>
      <protection/>
    </xf>
    <xf numFmtId="0" fontId="6" fillId="0" borderId="16" xfId="153" applyFont="1" applyBorder="1" applyAlignment="1" applyProtection="1">
      <alignment horizontal="center" vertical="center"/>
      <protection/>
    </xf>
    <xf numFmtId="0" fontId="6" fillId="0" borderId="24" xfId="153" applyFont="1" applyBorder="1" applyAlignment="1" applyProtection="1">
      <alignment horizontal="center" vertical="center"/>
      <protection/>
    </xf>
    <xf numFmtId="0" fontId="11" fillId="0" borderId="28" xfId="165" applyFont="1" applyFill="1" applyBorder="1" applyAlignment="1">
      <alignment horizontal="center" vertical="center"/>
      <protection/>
    </xf>
    <xf numFmtId="2" fontId="11" fillId="0" borderId="71" xfId="153" applyNumberFormat="1" applyFont="1" applyBorder="1" applyAlignment="1">
      <alignment horizontal="center" vertical="center"/>
      <protection/>
    </xf>
    <xf numFmtId="0" fontId="11" fillId="0" borderId="71" xfId="153" applyFont="1" applyBorder="1" applyAlignment="1">
      <alignment horizontal="center" vertical="center"/>
      <protection/>
    </xf>
    <xf numFmtId="2" fontId="11" fillId="0" borderId="32" xfId="153" applyNumberFormat="1" applyFont="1" applyBorder="1" applyAlignment="1">
      <alignment horizontal="center" vertical="center"/>
      <protection/>
    </xf>
    <xf numFmtId="0" fontId="11" fillId="0" borderId="33" xfId="153" applyFont="1" applyBorder="1" applyAlignment="1">
      <alignment horizontal="center" vertical="center"/>
      <protection/>
    </xf>
    <xf numFmtId="0" fontId="12" fillId="0" borderId="33" xfId="165" applyFont="1" applyFill="1" applyBorder="1" applyAlignment="1">
      <alignment horizontal="center" vertical="center"/>
      <protection/>
    </xf>
    <xf numFmtId="0" fontId="12" fillId="0" borderId="0" xfId="165" applyFont="1" applyFill="1" applyAlignment="1">
      <alignment horizontal="center" vertical="center"/>
      <protection/>
    </xf>
    <xf numFmtId="0" fontId="6" fillId="0" borderId="0" xfId="165" applyFont="1" applyBorder="1" applyAlignment="1" applyProtection="1" quotePrefix="1">
      <alignment horizontal="center" vertical="center"/>
      <protection/>
    </xf>
    <xf numFmtId="2" fontId="4" fillId="0" borderId="0" xfId="165" applyNumberFormat="1" applyFont="1" applyFill="1" applyBorder="1">
      <alignment/>
      <protection/>
    </xf>
    <xf numFmtId="0" fontId="6" fillId="0" borderId="0" xfId="165" applyFont="1" applyBorder="1" applyAlignment="1" applyProtection="1">
      <alignment horizontal="center" vertical="center"/>
      <protection/>
    </xf>
    <xf numFmtId="2" fontId="8" fillId="0" borderId="0" xfId="165" applyNumberFormat="1" applyFont="1" applyFill="1" applyBorder="1">
      <alignment/>
      <protection/>
    </xf>
    <xf numFmtId="2" fontId="32" fillId="0" borderId="0" xfId="165" applyNumberFormat="1" applyFont="1" applyBorder="1" applyAlignment="1">
      <alignment horizontal="right" vertical="center"/>
      <protection/>
    </xf>
    <xf numFmtId="0" fontId="8" fillId="0" borderId="0" xfId="165" applyFont="1" applyBorder="1">
      <alignment/>
      <protection/>
    </xf>
    <xf numFmtId="2" fontId="8" fillId="0" borderId="0" xfId="165" applyNumberFormat="1" applyFont="1" applyBorder="1">
      <alignment/>
      <protection/>
    </xf>
    <xf numFmtId="0" fontId="11" fillId="0" borderId="0" xfId="165" applyFont="1" applyBorder="1" applyAlignment="1">
      <alignment horizontal="center" vertical="center"/>
      <protection/>
    </xf>
    <xf numFmtId="0" fontId="6" fillId="0" borderId="0" xfId="165" applyFont="1" applyFill="1" applyAlignment="1">
      <alignment horizontal="right"/>
      <protection/>
    </xf>
    <xf numFmtId="0" fontId="3" fillId="33" borderId="68" xfId="165" applyFont="1" applyFill="1" applyBorder="1" applyAlignment="1">
      <alignment horizontal="center" vertical="center" wrapText="1"/>
      <protection/>
    </xf>
    <xf numFmtId="0" fontId="3" fillId="33" borderId="16" xfId="165" applyFont="1" applyFill="1" applyBorder="1" applyAlignment="1">
      <alignment horizontal="center" vertical="center" wrapText="1"/>
      <protection/>
    </xf>
    <xf numFmtId="0" fontId="3" fillId="33" borderId="24" xfId="165" applyFont="1" applyFill="1" applyBorder="1" applyAlignment="1">
      <alignment horizontal="center" vertical="center" wrapText="1"/>
      <protection/>
    </xf>
    <xf numFmtId="0" fontId="3" fillId="33" borderId="49" xfId="165" applyFont="1" applyFill="1" applyBorder="1" applyAlignment="1">
      <alignment horizontal="center" vertical="center" wrapText="1"/>
      <protection/>
    </xf>
    <xf numFmtId="0" fontId="2" fillId="0" borderId="12" xfId="165" applyFont="1" applyFill="1" applyBorder="1">
      <alignment/>
      <protection/>
    </xf>
    <xf numFmtId="0" fontId="2" fillId="0" borderId="12" xfId="165" applyFont="1" applyFill="1" applyBorder="1" applyAlignment="1" quotePrefix="1">
      <alignment horizontal="center"/>
      <protection/>
    </xf>
    <xf numFmtId="0" fontId="2" fillId="0" borderId="23" xfId="165" applyFont="1" applyFill="1" applyBorder="1">
      <alignment/>
      <protection/>
    </xf>
    <xf numFmtId="43" fontId="2" fillId="0" borderId="0" xfId="165" applyNumberFormat="1">
      <alignment/>
      <protection/>
    </xf>
    <xf numFmtId="0" fontId="2" fillId="0" borderId="16" xfId="165" applyFont="1" applyFill="1" applyBorder="1">
      <alignment/>
      <protection/>
    </xf>
    <xf numFmtId="0" fontId="2" fillId="0" borderId="24" xfId="165" applyFont="1" applyFill="1" applyBorder="1">
      <alignment/>
      <protection/>
    </xf>
    <xf numFmtId="0" fontId="2" fillId="0" borderId="17" xfId="165" applyFont="1" applyFill="1" applyBorder="1">
      <alignment/>
      <protection/>
    </xf>
    <xf numFmtId="0" fontId="11" fillId="0" borderId="28" xfId="165" applyFont="1" applyBorder="1" applyAlignment="1" applyProtection="1">
      <alignment horizontal="left" vertical="center"/>
      <protection/>
    </xf>
    <xf numFmtId="0" fontId="2" fillId="0" borderId="19" xfId="165" applyFont="1" applyFill="1" applyBorder="1" applyAlignment="1">
      <alignment vertical="center"/>
      <protection/>
    </xf>
    <xf numFmtId="0" fontId="2" fillId="0" borderId="19" xfId="165" applyFont="1" applyFill="1" applyBorder="1">
      <alignment/>
      <protection/>
    </xf>
    <xf numFmtId="0" fontId="2" fillId="0" borderId="34" xfId="165" applyFont="1" applyFill="1" applyBorder="1">
      <alignment/>
      <protection/>
    </xf>
    <xf numFmtId="0" fontId="2" fillId="0" borderId="20" xfId="165" applyFont="1" applyFill="1" applyBorder="1">
      <alignment/>
      <protection/>
    </xf>
    <xf numFmtId="0" fontId="3" fillId="36" borderId="22" xfId="165" applyFont="1" applyFill="1" applyBorder="1">
      <alignment/>
      <protection/>
    </xf>
    <xf numFmtId="0" fontId="3" fillId="36" borderId="26" xfId="165" applyFont="1" applyFill="1" applyBorder="1">
      <alignment/>
      <protection/>
    </xf>
    <xf numFmtId="0" fontId="3" fillId="36" borderId="16" xfId="165" applyFont="1" applyFill="1" applyBorder="1">
      <alignment/>
      <protection/>
    </xf>
    <xf numFmtId="0" fontId="3" fillId="36" borderId="49" xfId="165" applyFont="1" applyFill="1" applyBorder="1">
      <alignment/>
      <protection/>
    </xf>
    <xf numFmtId="0" fontId="3" fillId="36" borderId="47" xfId="165" applyFont="1" applyFill="1" applyBorder="1">
      <alignment/>
      <protection/>
    </xf>
    <xf numFmtId="176" fontId="6" fillId="0" borderId="12" xfId="155" applyNumberFormat="1" applyFont="1" applyFill="1" applyBorder="1">
      <alignment/>
      <protection/>
    </xf>
    <xf numFmtId="177" fontId="6" fillId="0" borderId="12" xfId="155" applyNumberFormat="1" applyFont="1" applyFill="1" applyBorder="1">
      <alignment/>
      <protection/>
    </xf>
    <xf numFmtId="177" fontId="6" fillId="0" borderId="14" xfId="155" applyNumberFormat="1" applyFont="1" applyFill="1" applyBorder="1">
      <alignment/>
      <protection/>
    </xf>
    <xf numFmtId="176" fontId="6" fillId="0" borderId="12" xfId="155" applyNumberFormat="1" applyFont="1" applyFill="1" applyBorder="1" applyAlignment="1">
      <alignment/>
      <protection/>
    </xf>
    <xf numFmtId="177" fontId="6" fillId="0" borderId="23" xfId="155" applyNumberFormat="1" applyFont="1" applyFill="1" applyBorder="1">
      <alignment/>
      <protection/>
    </xf>
    <xf numFmtId="176" fontId="6" fillId="0" borderId="12" xfId="44" applyNumberFormat="1" applyFont="1" applyBorder="1" applyAlignment="1">
      <alignment/>
    </xf>
    <xf numFmtId="177" fontId="6" fillId="0" borderId="14" xfId="165" applyNumberFormat="1" applyFont="1" applyBorder="1">
      <alignment/>
      <protection/>
    </xf>
    <xf numFmtId="176" fontId="6" fillId="0" borderId="12" xfId="85" applyNumberFormat="1" applyFont="1" applyBorder="1" applyAlignment="1">
      <alignment/>
    </xf>
    <xf numFmtId="176" fontId="6" fillId="0" borderId="12" xfId="85" applyNumberFormat="1" applyFont="1" applyBorder="1" applyAlignment="1">
      <alignment/>
    </xf>
    <xf numFmtId="176" fontId="6" fillId="0" borderId="12" xfId="165" applyNumberFormat="1" applyFont="1" applyBorder="1">
      <alignment/>
      <protection/>
    </xf>
    <xf numFmtId="176" fontId="6" fillId="0" borderId="12" xfId="155" applyNumberFormat="1" applyFont="1" applyBorder="1">
      <alignment/>
      <protection/>
    </xf>
    <xf numFmtId="177" fontId="6" fillId="0" borderId="0" xfId="155" applyNumberFormat="1" applyFont="1" applyBorder="1">
      <alignment/>
      <protection/>
    </xf>
    <xf numFmtId="176" fontId="6" fillId="0" borderId="16" xfId="155" applyNumberFormat="1" applyFont="1" applyBorder="1">
      <alignment/>
      <protection/>
    </xf>
    <xf numFmtId="177" fontId="6" fillId="0" borderId="16" xfId="155" applyNumberFormat="1" applyFont="1" applyFill="1" applyBorder="1">
      <alignment/>
      <protection/>
    </xf>
    <xf numFmtId="176" fontId="6" fillId="0" borderId="16" xfId="155" applyNumberFormat="1" applyFont="1" applyFill="1" applyBorder="1">
      <alignment/>
      <protection/>
    </xf>
    <xf numFmtId="176" fontId="6" fillId="0" borderId="17" xfId="155" applyNumberFormat="1" applyFont="1" applyFill="1" applyBorder="1">
      <alignment/>
      <protection/>
    </xf>
    <xf numFmtId="177" fontId="6" fillId="0" borderId="47" xfId="155" applyNumberFormat="1" applyFont="1" applyBorder="1">
      <alignment/>
      <protection/>
    </xf>
    <xf numFmtId="176" fontId="6" fillId="0" borderId="14" xfId="165" applyNumberFormat="1" applyFont="1" applyBorder="1">
      <alignment/>
      <protection/>
    </xf>
    <xf numFmtId="0" fontId="3" fillId="0" borderId="28" xfId="165" applyFont="1" applyBorder="1" applyAlignment="1" applyProtection="1">
      <alignment horizontal="left" vertical="center"/>
      <protection/>
    </xf>
    <xf numFmtId="176" fontId="3" fillId="0" borderId="19" xfId="155" applyNumberFormat="1" applyFont="1" applyFill="1" applyBorder="1">
      <alignment/>
      <protection/>
    </xf>
    <xf numFmtId="177" fontId="3" fillId="0" borderId="29" xfId="155" applyNumberFormat="1" applyFont="1" applyBorder="1">
      <alignment/>
      <protection/>
    </xf>
    <xf numFmtId="166" fontId="3" fillId="0" borderId="19" xfId="44" applyNumberFormat="1" applyFont="1" applyBorder="1" applyAlignment="1">
      <alignment/>
    </xf>
    <xf numFmtId="43" fontId="3" fillId="0" borderId="33" xfId="44" applyFont="1" applyBorder="1" applyAlignment="1" quotePrefix="1">
      <alignment horizontal="center"/>
    </xf>
    <xf numFmtId="176" fontId="3" fillId="0" borderId="31" xfId="155" applyNumberFormat="1" applyFont="1" applyFill="1" applyBorder="1">
      <alignment/>
      <protection/>
    </xf>
    <xf numFmtId="2" fontId="3" fillId="0" borderId="70" xfId="155" applyNumberFormat="1" applyFont="1" applyBorder="1">
      <alignment/>
      <protection/>
    </xf>
    <xf numFmtId="166" fontId="3" fillId="0" borderId="31" xfId="44" applyNumberFormat="1" applyFont="1" applyBorder="1" applyAlignment="1">
      <alignment/>
    </xf>
    <xf numFmtId="0" fontId="2" fillId="0" borderId="0" xfId="165" applyFont="1" applyFill="1" applyAlignment="1">
      <alignment horizontal="center"/>
      <protection/>
    </xf>
    <xf numFmtId="0" fontId="3" fillId="0" borderId="21" xfId="165" applyFont="1" applyFill="1" applyBorder="1">
      <alignment/>
      <protection/>
    </xf>
    <xf numFmtId="0" fontId="6" fillId="0" borderId="46" xfId="165" applyFont="1" applyFill="1" applyBorder="1">
      <alignment/>
      <protection/>
    </xf>
    <xf numFmtId="0" fontId="3" fillId="0" borderId="23" xfId="165" applyFont="1" applyFill="1" applyBorder="1">
      <alignment/>
      <protection/>
    </xf>
    <xf numFmtId="0" fontId="6" fillId="0" borderId="23" xfId="165" applyFont="1" applyFill="1" applyBorder="1">
      <alignment/>
      <protection/>
    </xf>
    <xf numFmtId="0" fontId="6" fillId="0" borderId="24" xfId="165" applyFont="1" applyFill="1" applyBorder="1">
      <alignment/>
      <protection/>
    </xf>
    <xf numFmtId="0" fontId="3" fillId="0" borderId="54" xfId="165" applyFont="1" applyFill="1" applyBorder="1">
      <alignment/>
      <protection/>
    </xf>
    <xf numFmtId="0" fontId="6" fillId="0" borderId="68" xfId="165" applyFont="1" applyFill="1" applyBorder="1" applyAlignment="1" quotePrefix="1">
      <alignment horizontal="left"/>
      <protection/>
    </xf>
    <xf numFmtId="0" fontId="3" fillId="0" borderId="0" xfId="165" applyFont="1" applyFill="1" applyBorder="1">
      <alignment/>
      <protection/>
    </xf>
    <xf numFmtId="0" fontId="6" fillId="0" borderId="47" xfId="165" applyFont="1" applyFill="1" applyBorder="1" applyAlignment="1" quotePrefix="1">
      <alignment horizontal="left"/>
      <protection/>
    </xf>
    <xf numFmtId="0" fontId="3" fillId="0" borderId="24" xfId="165" applyFont="1" applyFill="1" applyBorder="1">
      <alignment/>
      <protection/>
    </xf>
    <xf numFmtId="0" fontId="3" fillId="0" borderId="47" xfId="165" applyFont="1" applyFill="1" applyBorder="1" applyAlignment="1">
      <alignment horizontal="left"/>
      <protection/>
    </xf>
    <xf numFmtId="0" fontId="3" fillId="0" borderId="26" xfId="165" applyFont="1" applyFill="1" applyBorder="1">
      <alignment/>
      <protection/>
    </xf>
    <xf numFmtId="0" fontId="33" fillId="0" borderId="0" xfId="165" applyFont="1" applyFill="1">
      <alignment/>
      <protection/>
    </xf>
    <xf numFmtId="0" fontId="6" fillId="0" borderId="0" xfId="165" applyFont="1" applyFill="1" applyBorder="1" applyAlignment="1">
      <alignment horizontal="right"/>
      <protection/>
    </xf>
    <xf numFmtId="0" fontId="6" fillId="0" borderId="0" xfId="165" applyFont="1" applyFill="1" applyAlignment="1" quotePrefix="1">
      <alignment horizontal="left"/>
      <protection/>
    </xf>
    <xf numFmtId="49" fontId="3" fillId="0" borderId="70" xfId="165" applyNumberFormat="1" applyFont="1" applyFill="1" applyBorder="1" applyAlignment="1">
      <alignment horizontal="center"/>
      <protection/>
    </xf>
    <xf numFmtId="0" fontId="3" fillId="36" borderId="35" xfId="165" applyNumberFormat="1" applyFont="1" applyFill="1" applyBorder="1" applyAlignment="1">
      <alignment horizontal="center"/>
      <protection/>
    </xf>
    <xf numFmtId="0" fontId="3" fillId="36" borderId="35" xfId="165" applyFont="1" applyFill="1" applyBorder="1" applyAlignment="1">
      <alignment horizontal="center"/>
      <protection/>
    </xf>
    <xf numFmtId="0" fontId="3" fillId="36" borderId="73" xfId="165" applyFont="1" applyFill="1" applyBorder="1" applyAlignment="1">
      <alignment horizontal="center"/>
      <protection/>
    </xf>
    <xf numFmtId="0" fontId="3" fillId="36" borderId="47" xfId="165" applyFont="1" applyFill="1" applyBorder="1" applyAlignment="1">
      <alignment horizontal="center"/>
      <protection/>
    </xf>
    <xf numFmtId="0" fontId="3" fillId="36" borderId="49" xfId="165" applyFont="1" applyFill="1" applyBorder="1" applyAlignment="1">
      <alignment horizontal="center"/>
      <protection/>
    </xf>
    <xf numFmtId="0" fontId="3" fillId="0" borderId="10" xfId="165" applyFont="1" applyFill="1" applyBorder="1">
      <alignment/>
      <protection/>
    </xf>
    <xf numFmtId="0" fontId="6" fillId="0" borderId="0" xfId="165" applyFont="1" applyFill="1" applyBorder="1" applyAlignment="1">
      <alignment horizontal="center"/>
      <protection/>
    </xf>
    <xf numFmtId="164" fontId="6" fillId="0" borderId="0" xfId="165" applyNumberFormat="1" applyFont="1" applyFill="1" applyBorder="1" applyAlignment="1">
      <alignment horizontal="center"/>
      <protection/>
    </xf>
    <xf numFmtId="0" fontId="2" fillId="0" borderId="44" xfId="165" applyFont="1" applyFill="1" applyBorder="1">
      <alignment/>
      <protection/>
    </xf>
    <xf numFmtId="0" fontId="6" fillId="0" borderId="0" xfId="165" applyFont="1" applyFill="1" applyBorder="1" applyAlignment="1">
      <alignment horizontal="left" indent="2"/>
      <protection/>
    </xf>
    <xf numFmtId="164" fontId="6" fillId="0" borderId="44" xfId="165" applyNumberFormat="1" applyFont="1" applyFill="1" applyBorder="1" applyAlignment="1">
      <alignment horizontal="center"/>
      <protection/>
    </xf>
    <xf numFmtId="164" fontId="6" fillId="0" borderId="47" xfId="165" applyNumberFormat="1" applyFont="1" applyFill="1" applyBorder="1" applyAlignment="1">
      <alignment horizontal="center"/>
      <protection/>
    </xf>
    <xf numFmtId="0" fontId="34" fillId="0" borderId="0" xfId="165" applyFont="1" applyFill="1" applyBorder="1" applyAlignment="1">
      <alignment horizontal="center"/>
      <protection/>
    </xf>
    <xf numFmtId="0" fontId="34" fillId="0" borderId="44" xfId="165" applyFont="1" applyFill="1" applyBorder="1" applyAlignment="1">
      <alignment horizontal="center"/>
      <protection/>
    </xf>
    <xf numFmtId="164" fontId="6" fillId="33" borderId="0" xfId="165" applyNumberFormat="1" applyFont="1" applyFill="1" applyBorder="1" applyAlignment="1">
      <alignment horizontal="center"/>
      <protection/>
    </xf>
    <xf numFmtId="164" fontId="34" fillId="0" borderId="0" xfId="165" applyNumberFormat="1" applyFont="1" applyFill="1" applyBorder="1" applyAlignment="1">
      <alignment horizontal="center"/>
      <protection/>
    </xf>
    <xf numFmtId="164" fontId="34" fillId="0" borderId="44" xfId="165" applyNumberFormat="1" applyFont="1" applyFill="1" applyBorder="1" applyAlignment="1">
      <alignment horizontal="center"/>
      <protection/>
    </xf>
    <xf numFmtId="0" fontId="34" fillId="0" borderId="47" xfId="165" applyFont="1" applyFill="1" applyBorder="1" applyAlignment="1">
      <alignment horizontal="center"/>
      <protection/>
    </xf>
    <xf numFmtId="0" fontId="34" fillId="0" borderId="49" xfId="165" applyFont="1" applyFill="1" applyBorder="1" applyAlignment="1">
      <alignment horizontal="center"/>
      <protection/>
    </xf>
    <xf numFmtId="2" fontId="6" fillId="0" borderId="0" xfId="165" applyNumberFormat="1" applyFont="1" applyFill="1" applyBorder="1" applyAlignment="1">
      <alignment horizontal="center"/>
      <protection/>
    </xf>
    <xf numFmtId="180" fontId="6" fillId="0" borderId="0" xfId="165" applyNumberFormat="1" applyFont="1" applyFill="1" applyBorder="1" applyAlignment="1">
      <alignment horizontal="center"/>
      <protection/>
    </xf>
    <xf numFmtId="180" fontId="6" fillId="0" borderId="44" xfId="165" applyNumberFormat="1" applyFont="1" applyFill="1" applyBorder="1" applyAlignment="1">
      <alignment horizontal="center"/>
      <protection/>
    </xf>
    <xf numFmtId="2" fontId="6" fillId="0" borderId="44" xfId="165" applyNumberFormat="1" applyFont="1" applyFill="1" applyBorder="1" applyAlignment="1">
      <alignment horizontal="center"/>
      <protection/>
    </xf>
    <xf numFmtId="0" fontId="3" fillId="0" borderId="40" xfId="165" applyFont="1" applyFill="1" applyBorder="1" applyAlignment="1">
      <alignment vertical="center"/>
      <protection/>
    </xf>
    <xf numFmtId="0" fontId="6" fillId="0" borderId="47" xfId="165" applyFont="1" applyFill="1" applyBorder="1" applyAlignment="1" quotePrefix="1">
      <alignment horizontal="left" vertical="center"/>
      <protection/>
    </xf>
    <xf numFmtId="0" fontId="6" fillId="0" borderId="68" xfId="165" applyFont="1" applyFill="1" applyBorder="1" applyAlignment="1">
      <alignment vertical="center"/>
      <protection/>
    </xf>
    <xf numFmtId="2" fontId="6" fillId="0" borderId="68" xfId="165" applyNumberFormat="1" applyFont="1" applyFill="1" applyBorder="1" applyAlignment="1">
      <alignment horizontal="center"/>
      <protection/>
    </xf>
    <xf numFmtId="2" fontId="6" fillId="0" borderId="46" xfId="165" applyNumberFormat="1" applyFont="1" applyFill="1" applyBorder="1" applyAlignment="1">
      <alignment horizontal="center"/>
      <protection/>
    </xf>
    <xf numFmtId="2" fontId="6" fillId="0" borderId="69" xfId="165" applyNumberFormat="1" applyFont="1" applyFill="1" applyBorder="1" applyAlignment="1">
      <alignment horizontal="center"/>
      <protection/>
    </xf>
    <xf numFmtId="0" fontId="6" fillId="0" borderId="68" xfId="165" applyFont="1" applyFill="1" applyBorder="1" applyAlignment="1" quotePrefix="1">
      <alignment horizontal="left" vertical="center"/>
      <protection/>
    </xf>
    <xf numFmtId="2" fontId="6" fillId="33" borderId="68" xfId="165" applyNumberFormat="1" applyFont="1" applyFill="1" applyBorder="1" applyAlignment="1">
      <alignment horizontal="center"/>
      <protection/>
    </xf>
    <xf numFmtId="2" fontId="14" fillId="0" borderId="68" xfId="66" applyNumberFormat="1" applyFont="1" applyFill="1" applyBorder="1" applyAlignment="1" applyProtection="1">
      <alignment horizontal="center"/>
      <protection/>
    </xf>
    <xf numFmtId="0" fontId="3" fillId="0" borderId="68" xfId="165" applyFont="1" applyFill="1" applyBorder="1" applyAlignment="1">
      <alignment vertical="top" wrapText="1"/>
      <protection/>
    </xf>
    <xf numFmtId="2" fontId="14" fillId="0" borderId="68" xfId="44" applyNumberFormat="1" applyFont="1" applyFill="1" applyBorder="1" applyAlignment="1" applyProtection="1">
      <alignment horizontal="center"/>
      <protection/>
    </xf>
    <xf numFmtId="2" fontId="2" fillId="0" borderId="0" xfId="165" applyNumberFormat="1" applyFont="1" applyFill="1">
      <alignment/>
      <protection/>
    </xf>
    <xf numFmtId="0" fontId="3" fillId="0" borderId="41" xfId="165" applyFont="1" applyBorder="1">
      <alignment/>
      <protection/>
    </xf>
    <xf numFmtId="0" fontId="3" fillId="0" borderId="48" xfId="165" applyFont="1" applyFill="1" applyBorder="1" applyAlignment="1">
      <alignment/>
      <protection/>
    </xf>
    <xf numFmtId="2" fontId="6" fillId="33" borderId="48" xfId="165" applyNumberFormat="1" applyFont="1" applyFill="1" applyBorder="1" applyAlignment="1">
      <alignment horizontal="center"/>
      <protection/>
    </xf>
    <xf numFmtId="2" fontId="6" fillId="0" borderId="48" xfId="165" applyNumberFormat="1" applyFont="1" applyFill="1" applyBorder="1" applyAlignment="1">
      <alignment horizontal="center"/>
      <protection/>
    </xf>
    <xf numFmtId="2" fontId="6" fillId="0" borderId="74" xfId="165" applyNumberFormat="1" applyFont="1" applyFill="1" applyBorder="1" applyAlignment="1">
      <alignment horizontal="center"/>
      <protection/>
    </xf>
    <xf numFmtId="0" fontId="3" fillId="0" borderId="0" xfId="165" applyFont="1" applyBorder="1">
      <alignment/>
      <protection/>
    </xf>
    <xf numFmtId="0" fontId="3" fillId="0" borderId="0" xfId="165" applyFont="1" applyFill="1" applyBorder="1" applyAlignment="1">
      <alignment/>
      <protection/>
    </xf>
    <xf numFmtId="0" fontId="6" fillId="0" borderId="0" xfId="165" applyFont="1" applyFill="1" applyAlignment="1">
      <alignment horizontal="left"/>
      <protection/>
    </xf>
    <xf numFmtId="0" fontId="3" fillId="0" borderId="0" xfId="165" applyFont="1" applyFill="1" applyBorder="1" applyAlignment="1">
      <alignment horizontal="left" vertical="center"/>
      <protection/>
    </xf>
    <xf numFmtId="0" fontId="3" fillId="0" borderId="0" xfId="165" applyFont="1" applyFill="1" applyBorder="1" applyAlignment="1">
      <alignment horizontal="center" vertical="center"/>
      <protection/>
    </xf>
    <xf numFmtId="0" fontId="3" fillId="0" borderId="0" xfId="165" applyFont="1" applyFill="1" applyBorder="1" applyAlignment="1">
      <alignment vertical="center"/>
      <protection/>
    </xf>
    <xf numFmtId="0" fontId="6" fillId="0" borderId="0" xfId="165" applyFont="1" applyFill="1" applyBorder="1" applyAlignment="1" quotePrefix="1">
      <alignment horizontal="left" vertical="center"/>
      <protection/>
    </xf>
    <xf numFmtId="0" fontId="6" fillId="0" borderId="0" xfId="165" applyFont="1" applyFill="1" applyBorder="1" applyAlignment="1">
      <alignment vertical="center"/>
      <protection/>
    </xf>
    <xf numFmtId="0" fontId="34" fillId="0" borderId="0" xfId="165" applyFont="1" applyFill="1" applyAlignment="1" quotePrefix="1">
      <alignment horizontal="left"/>
      <protection/>
    </xf>
    <xf numFmtId="39" fontId="3" fillId="36" borderId="24" xfId="165" applyNumberFormat="1" applyFont="1" applyFill="1" applyBorder="1" applyAlignment="1" applyProtection="1" quotePrefix="1">
      <alignment horizontal="center"/>
      <protection/>
    </xf>
    <xf numFmtId="39" fontId="3" fillId="36" borderId="47" xfId="165" applyNumberFormat="1" applyFont="1" applyFill="1" applyBorder="1" applyAlignment="1" applyProtection="1" quotePrefix="1">
      <alignment horizontal="center"/>
      <protection/>
    </xf>
    <xf numFmtId="39" fontId="3" fillId="36" borderId="26" xfId="165" applyNumberFormat="1" applyFont="1" applyFill="1" applyBorder="1" applyAlignment="1" applyProtection="1" quotePrefix="1">
      <alignment horizontal="center"/>
      <protection/>
    </xf>
    <xf numFmtId="39" fontId="3" fillId="36" borderId="24" xfId="165" applyNumberFormat="1" applyFont="1" applyFill="1" applyBorder="1" applyAlignment="1" applyProtection="1">
      <alignment horizontal="center" vertical="center"/>
      <protection/>
    </xf>
    <xf numFmtId="39" fontId="3" fillId="36" borderId="47" xfId="165" applyNumberFormat="1" applyFont="1" applyFill="1" applyBorder="1" applyAlignment="1" applyProtection="1">
      <alignment horizontal="center" vertical="center"/>
      <protection/>
    </xf>
    <xf numFmtId="39" fontId="3" fillId="36" borderId="26" xfId="165" applyNumberFormat="1" applyFont="1" applyFill="1" applyBorder="1" applyAlignment="1" applyProtection="1">
      <alignment horizontal="center" vertical="center" wrapText="1"/>
      <protection/>
    </xf>
    <xf numFmtId="39" fontId="3" fillId="36" borderId="22" xfId="165" applyNumberFormat="1" applyFont="1" applyFill="1" applyBorder="1" applyAlignment="1" applyProtection="1">
      <alignment horizontal="center" vertical="center"/>
      <protection/>
    </xf>
    <xf numFmtId="39" fontId="3" fillId="36" borderId="42" xfId="165" applyNumberFormat="1" applyFont="1" applyFill="1" applyBorder="1" applyAlignment="1" applyProtection="1">
      <alignment horizontal="center" vertical="center" wrapText="1"/>
      <protection/>
    </xf>
    <xf numFmtId="177" fontId="6" fillId="0" borderId="23" xfId="165" applyNumberFormat="1" applyFont="1" applyFill="1" applyBorder="1">
      <alignment/>
      <protection/>
    </xf>
    <xf numFmtId="177" fontId="6" fillId="0" borderId="0" xfId="165" applyNumberFormat="1" applyFont="1" applyFill="1" applyBorder="1">
      <alignment/>
      <protection/>
    </xf>
    <xf numFmtId="177" fontId="6" fillId="0" borderId="13" xfId="165" applyNumberFormat="1" applyFont="1" applyFill="1" applyBorder="1">
      <alignment/>
      <protection/>
    </xf>
    <xf numFmtId="177" fontId="6" fillId="0" borderId="12" xfId="163" applyNumberFormat="1" applyFont="1" applyFill="1" applyBorder="1">
      <alignment/>
      <protection/>
    </xf>
    <xf numFmtId="177" fontId="6" fillId="0" borderId="23" xfId="163" applyNumberFormat="1" applyFont="1" applyFill="1" applyBorder="1">
      <alignment/>
      <protection/>
    </xf>
    <xf numFmtId="177" fontId="6" fillId="0" borderId="12" xfId="163" applyNumberFormat="1" applyFont="1" applyFill="1" applyBorder="1" applyAlignment="1">
      <alignment/>
      <protection/>
    </xf>
    <xf numFmtId="177" fontId="6" fillId="0" borderId="13" xfId="163" applyNumberFormat="1" applyFont="1" applyFill="1" applyBorder="1">
      <alignment/>
      <protection/>
    </xf>
    <xf numFmtId="177" fontId="6" fillId="0" borderId="0" xfId="163" applyNumberFormat="1" applyFont="1" applyFill="1" applyBorder="1">
      <alignment/>
      <protection/>
    </xf>
    <xf numFmtId="177" fontId="6" fillId="0" borderId="11" xfId="163" applyNumberFormat="1" applyFont="1" applyFill="1" applyBorder="1">
      <alignment/>
      <protection/>
    </xf>
    <xf numFmtId="177" fontId="6" fillId="0" borderId="21" xfId="163" applyNumberFormat="1" applyFont="1" applyFill="1" applyBorder="1">
      <alignment/>
      <protection/>
    </xf>
    <xf numFmtId="177" fontId="6" fillId="0" borderId="44" xfId="163" applyNumberFormat="1" applyFont="1" applyFill="1" applyBorder="1">
      <alignment/>
      <protection/>
    </xf>
    <xf numFmtId="177" fontId="6" fillId="0" borderId="12" xfId="163" applyNumberFormat="1" applyFont="1" applyBorder="1">
      <alignment/>
      <protection/>
    </xf>
    <xf numFmtId="177" fontId="12" fillId="0" borderId="12" xfId="163" applyNumberFormat="1" applyFont="1" applyFill="1" applyBorder="1">
      <alignment/>
      <protection/>
    </xf>
    <xf numFmtId="177" fontId="12" fillId="0" borderId="23" xfId="163" applyNumberFormat="1" applyFont="1" applyFill="1" applyBorder="1">
      <alignment/>
      <protection/>
    </xf>
    <xf numFmtId="43" fontId="6" fillId="0" borderId="13" xfId="44" applyNumberFormat="1" applyFont="1" applyBorder="1" applyAlignment="1">
      <alignment/>
    </xf>
    <xf numFmtId="43" fontId="6" fillId="0" borderId="12" xfId="44" applyNumberFormat="1" applyFont="1" applyBorder="1" applyAlignment="1">
      <alignment/>
    </xf>
    <xf numFmtId="177" fontId="12" fillId="0" borderId="0" xfId="163" applyNumberFormat="1" applyFont="1" applyFill="1" applyBorder="1">
      <alignment/>
      <protection/>
    </xf>
    <xf numFmtId="177" fontId="6" fillId="0" borderId="24" xfId="165" applyNumberFormat="1" applyFont="1" applyFill="1" applyBorder="1">
      <alignment/>
      <protection/>
    </xf>
    <xf numFmtId="177" fontId="6" fillId="0" borderId="47" xfId="165" applyNumberFormat="1" applyFont="1" applyFill="1" applyBorder="1">
      <alignment/>
      <protection/>
    </xf>
    <xf numFmtId="177" fontId="6" fillId="0" borderId="16" xfId="163" applyNumberFormat="1" applyFont="1" applyFill="1" applyBorder="1">
      <alignment/>
      <protection/>
    </xf>
    <xf numFmtId="43" fontId="6" fillId="0" borderId="12" xfId="87" applyFont="1" applyBorder="1" applyAlignment="1">
      <alignment/>
    </xf>
    <xf numFmtId="177" fontId="6" fillId="0" borderId="16" xfId="163" applyNumberFormat="1" applyFont="1" applyFill="1" applyBorder="1" applyAlignment="1">
      <alignment/>
      <protection/>
    </xf>
    <xf numFmtId="43" fontId="6" fillId="0" borderId="13" xfId="87" applyFont="1" applyBorder="1" applyAlignment="1">
      <alignment/>
    </xf>
    <xf numFmtId="39" fontId="3" fillId="0" borderId="44" xfId="163" applyNumberFormat="1" applyFont="1" applyFill="1" applyBorder="1" applyAlignment="1" applyProtection="1">
      <alignment horizontal="center" vertical="center" wrapText="1"/>
      <protection/>
    </xf>
    <xf numFmtId="177" fontId="3" fillId="0" borderId="32" xfId="165" applyNumberFormat="1" applyFont="1" applyFill="1" applyBorder="1" applyAlignment="1">
      <alignment vertical="center"/>
      <protection/>
    </xf>
    <xf numFmtId="177" fontId="3" fillId="0" borderId="48" xfId="165" applyNumberFormat="1" applyFont="1" applyFill="1" applyBorder="1" applyAlignment="1">
      <alignment vertical="center"/>
      <protection/>
    </xf>
    <xf numFmtId="177" fontId="3" fillId="0" borderId="71" xfId="165" applyNumberFormat="1" applyFont="1" applyFill="1" applyBorder="1" applyAlignment="1">
      <alignment vertical="center"/>
      <protection/>
    </xf>
    <xf numFmtId="177" fontId="3" fillId="0" borderId="31" xfId="163" applyNumberFormat="1" applyFont="1" applyFill="1" applyBorder="1" applyAlignment="1">
      <alignment vertical="center"/>
      <protection/>
    </xf>
    <xf numFmtId="177" fontId="3" fillId="0" borderId="71" xfId="163" applyNumberFormat="1" applyFont="1" applyFill="1" applyBorder="1" applyAlignment="1">
      <alignment vertical="center"/>
      <protection/>
    </xf>
    <xf numFmtId="177" fontId="3" fillId="0" borderId="19" xfId="163" applyNumberFormat="1" applyFont="1" applyFill="1" applyBorder="1">
      <alignment/>
      <protection/>
    </xf>
    <xf numFmtId="177" fontId="3" fillId="0" borderId="74" xfId="163" applyNumberFormat="1" applyFont="1" applyFill="1" applyBorder="1" applyAlignment="1">
      <alignment vertical="center"/>
      <protection/>
    </xf>
    <xf numFmtId="177" fontId="6" fillId="0" borderId="0" xfId="165" applyNumberFormat="1" applyFont="1" applyFill="1">
      <alignment/>
      <protection/>
    </xf>
    <xf numFmtId="0" fontId="6" fillId="0" borderId="0" xfId="165" applyFont="1" applyAlignment="1">
      <alignment/>
      <protection/>
    </xf>
    <xf numFmtId="0" fontId="6" fillId="0" borderId="0" xfId="165" applyFont="1" applyAlignment="1">
      <alignment horizontal="right"/>
      <protection/>
    </xf>
    <xf numFmtId="0" fontId="3" fillId="36" borderId="52" xfId="165" applyFont="1" applyFill="1" applyBorder="1" applyAlignment="1">
      <alignment horizontal="center"/>
      <protection/>
    </xf>
    <xf numFmtId="0" fontId="35" fillId="0" borderId="0" xfId="165" applyFont="1">
      <alignment/>
      <protection/>
    </xf>
    <xf numFmtId="0" fontId="3" fillId="36" borderId="22" xfId="165" applyFont="1" applyFill="1" applyBorder="1" applyAlignment="1">
      <alignment horizontal="right"/>
      <protection/>
    </xf>
    <xf numFmtId="0" fontId="3" fillId="36" borderId="47" xfId="165" applyFont="1" applyFill="1" applyBorder="1" applyAlignment="1">
      <alignment horizontal="right"/>
      <protection/>
    </xf>
    <xf numFmtId="0" fontId="3" fillId="36" borderId="26" xfId="165" applyFont="1" applyFill="1" applyBorder="1" applyAlignment="1">
      <alignment horizontal="right"/>
      <protection/>
    </xf>
    <xf numFmtId="0" fontId="3" fillId="36" borderId="51" xfId="165" applyFont="1" applyFill="1" applyBorder="1" applyAlignment="1">
      <alignment horizontal="right"/>
      <protection/>
    </xf>
    <xf numFmtId="0" fontId="3" fillId="36" borderId="49" xfId="165" applyFont="1" applyFill="1" applyBorder="1" applyAlignment="1">
      <alignment horizontal="right"/>
      <protection/>
    </xf>
    <xf numFmtId="43" fontId="6" fillId="0" borderId="12" xfId="93" applyNumberFormat="1" applyFont="1" applyBorder="1" applyAlignment="1">
      <alignment horizontal="right" vertical="center"/>
    </xf>
    <xf numFmtId="174" fontId="6" fillId="0" borderId="0" xfId="93" applyNumberFormat="1" applyFont="1" applyBorder="1" applyAlignment="1">
      <alignment horizontal="right" vertical="center"/>
    </xf>
    <xf numFmtId="174" fontId="6" fillId="0" borderId="13" xfId="93" applyNumberFormat="1" applyFont="1" applyBorder="1" applyAlignment="1">
      <alignment horizontal="right" vertical="center"/>
    </xf>
    <xf numFmtId="43" fontId="6" fillId="0" borderId="13" xfId="93" applyNumberFormat="1" applyFont="1" applyBorder="1" applyAlignment="1">
      <alignment horizontal="right" vertical="center"/>
    </xf>
    <xf numFmtId="174" fontId="6" fillId="0" borderId="44" xfId="93" applyNumberFormat="1" applyFont="1" applyBorder="1" applyAlignment="1">
      <alignment horizontal="right" vertical="center"/>
    </xf>
    <xf numFmtId="43" fontId="6" fillId="0" borderId="12" xfId="93" applyNumberFormat="1" applyFont="1" applyFill="1" applyBorder="1" applyAlignment="1">
      <alignment horizontal="right" vertical="center"/>
    </xf>
    <xf numFmtId="174" fontId="6" fillId="0" borderId="0" xfId="93" applyNumberFormat="1" applyFont="1" applyFill="1" applyBorder="1" applyAlignment="1">
      <alignment horizontal="right" vertical="center"/>
    </xf>
    <xf numFmtId="174" fontId="6" fillId="0" borderId="13" xfId="93" applyNumberFormat="1" applyFont="1" applyFill="1" applyBorder="1" applyAlignment="1">
      <alignment horizontal="right" vertical="center"/>
    </xf>
    <xf numFmtId="43" fontId="6" fillId="0" borderId="13" xfId="93" applyNumberFormat="1" applyFont="1" applyFill="1" applyBorder="1" applyAlignment="1">
      <alignment horizontal="right" vertical="center"/>
    </xf>
    <xf numFmtId="174" fontId="6" fillId="0" borderId="44" xfId="93" applyNumberFormat="1" applyFont="1" applyFill="1" applyBorder="1" applyAlignment="1">
      <alignment horizontal="right" vertical="center"/>
    </xf>
    <xf numFmtId="0" fontId="2" fillId="0" borderId="23" xfId="165" applyFont="1" applyBorder="1">
      <alignment/>
      <protection/>
    </xf>
    <xf numFmtId="43" fontId="6" fillId="0" borderId="23" xfId="93" applyNumberFormat="1" applyFont="1" applyFill="1" applyBorder="1" applyAlignment="1">
      <alignment horizontal="right" vertical="center"/>
    </xf>
    <xf numFmtId="174" fontId="6" fillId="0" borderId="12" xfId="93" applyNumberFormat="1" applyFont="1" applyFill="1" applyBorder="1" applyAlignment="1">
      <alignment horizontal="right" vertical="center"/>
    </xf>
    <xf numFmtId="43" fontId="6" fillId="0" borderId="12" xfId="93" applyFont="1" applyFill="1" applyBorder="1" applyAlignment="1">
      <alignment horizontal="right" vertical="center"/>
    </xf>
    <xf numFmtId="43" fontId="6" fillId="0" borderId="23" xfId="93" applyFont="1" applyFill="1" applyBorder="1" applyAlignment="1">
      <alignment horizontal="right" vertical="center"/>
    </xf>
    <xf numFmtId="43" fontId="6" fillId="0" borderId="13" xfId="93" applyFont="1" applyFill="1" applyBorder="1" applyAlignment="1">
      <alignment horizontal="right" vertical="center"/>
    </xf>
    <xf numFmtId="43" fontId="6" fillId="0" borderId="16" xfId="93" applyFont="1" applyFill="1" applyBorder="1" applyAlignment="1">
      <alignment horizontal="right" vertical="center"/>
    </xf>
    <xf numFmtId="174" fontId="6" fillId="0" borderId="47" xfId="93" applyNumberFormat="1" applyFont="1" applyFill="1" applyBorder="1" applyAlignment="1">
      <alignment horizontal="right" vertical="center"/>
    </xf>
    <xf numFmtId="174" fontId="6" fillId="0" borderId="26" xfId="93" applyNumberFormat="1" applyFont="1" applyFill="1" applyBorder="1" applyAlignment="1">
      <alignment horizontal="right" vertical="center"/>
    </xf>
    <xf numFmtId="43" fontId="6" fillId="0" borderId="26" xfId="93" applyFont="1" applyFill="1" applyBorder="1" applyAlignment="1">
      <alignment horizontal="right" vertical="center"/>
    </xf>
    <xf numFmtId="174" fontId="6" fillId="0" borderId="49" xfId="93" applyNumberFormat="1" applyFont="1" applyFill="1" applyBorder="1" applyAlignment="1">
      <alignment horizontal="right" vertical="center"/>
    </xf>
    <xf numFmtId="0" fontId="3" fillId="0" borderId="30" xfId="165" applyFont="1" applyBorder="1">
      <alignment/>
      <protection/>
    </xf>
    <xf numFmtId="43" fontId="3" fillId="0" borderId="31" xfId="93" applyNumberFormat="1" applyFont="1" applyFill="1" applyBorder="1" applyAlignment="1">
      <alignment horizontal="right" vertical="center"/>
    </xf>
    <xf numFmtId="174" fontId="3" fillId="0" borderId="48" xfId="93" applyNumberFormat="1" applyFont="1" applyFill="1" applyBorder="1" applyAlignment="1">
      <alignment horizontal="right" vertical="center"/>
    </xf>
    <xf numFmtId="174" fontId="3" fillId="0" borderId="71" xfId="93" applyNumberFormat="1" applyFont="1" applyFill="1" applyBorder="1" applyAlignment="1">
      <alignment horizontal="right" vertical="center"/>
    </xf>
    <xf numFmtId="43" fontId="3" fillId="0" borderId="71" xfId="93" applyNumberFormat="1" applyFont="1" applyFill="1" applyBorder="1" applyAlignment="1">
      <alignment horizontal="right" vertical="center"/>
    </xf>
    <xf numFmtId="174" fontId="3" fillId="0" borderId="74" xfId="93" applyNumberFormat="1" applyFont="1" applyFill="1" applyBorder="1" applyAlignment="1">
      <alignment horizontal="right" vertical="center"/>
    </xf>
    <xf numFmtId="0" fontId="35" fillId="0" borderId="0" xfId="165" applyFont="1" applyAlignment="1">
      <alignment horizontal="center"/>
      <protection/>
    </xf>
    <xf numFmtId="43" fontId="2" fillId="0" borderId="0" xfId="165" applyNumberFormat="1" applyFont="1">
      <alignment/>
      <protection/>
    </xf>
    <xf numFmtId="0" fontId="11" fillId="36" borderId="22" xfId="165" applyFont="1" applyFill="1" applyBorder="1" applyAlignment="1">
      <alignment horizontal="center"/>
      <protection/>
    </xf>
    <xf numFmtId="0" fontId="11" fillId="36" borderId="42" xfId="165" applyFont="1" applyFill="1" applyBorder="1" applyAlignment="1">
      <alignment horizontal="center"/>
      <protection/>
    </xf>
    <xf numFmtId="43" fontId="6" fillId="0" borderId="12" xfId="44" applyNumberFormat="1" applyFont="1" applyFill="1" applyBorder="1" applyAlignment="1">
      <alignment horizontal="center"/>
    </xf>
    <xf numFmtId="43" fontId="6" fillId="0" borderId="23" xfId="44" applyNumberFormat="1" applyFont="1" applyFill="1" applyBorder="1" applyAlignment="1">
      <alignment horizontal="center"/>
    </xf>
    <xf numFmtId="43" fontId="6" fillId="0" borderId="14" xfId="44" applyNumberFormat="1" applyFont="1" applyFill="1" applyBorder="1" applyAlignment="1">
      <alignment horizontal="center"/>
    </xf>
    <xf numFmtId="43" fontId="6" fillId="0" borderId="12" xfId="44" applyNumberFormat="1" applyFont="1" applyFill="1" applyBorder="1" applyAlignment="1">
      <alignment/>
    </xf>
    <xf numFmtId="43" fontId="6" fillId="0" borderId="12" xfId="44" applyNumberFormat="1" applyFont="1" applyFill="1" applyBorder="1" applyAlignment="1">
      <alignment/>
    </xf>
    <xf numFmtId="43" fontId="6" fillId="0" borderId="23" xfId="44" applyNumberFormat="1" applyFont="1" applyFill="1" applyBorder="1" applyAlignment="1">
      <alignment/>
    </xf>
    <xf numFmtId="43" fontId="6" fillId="0" borderId="23" xfId="44" applyNumberFormat="1" applyFont="1" applyFill="1" applyBorder="1" applyAlignment="1">
      <alignment/>
    </xf>
    <xf numFmtId="43" fontId="6" fillId="0" borderId="12" xfId="44" applyNumberFormat="1" applyFont="1" applyFill="1" applyBorder="1" applyAlignment="1" quotePrefix="1">
      <alignment horizontal="right"/>
    </xf>
    <xf numFmtId="43" fontId="6" fillId="0" borderId="12" xfId="44" applyNumberFormat="1" applyFont="1" applyFill="1" applyBorder="1" applyAlignment="1">
      <alignment horizontal="right"/>
    </xf>
    <xf numFmtId="43" fontId="6" fillId="0" borderId="23" xfId="44" applyNumberFormat="1" applyFont="1" applyFill="1" applyBorder="1" applyAlignment="1">
      <alignment horizontal="right"/>
    </xf>
    <xf numFmtId="43" fontId="6" fillId="0" borderId="16" xfId="44" applyNumberFormat="1" applyFont="1" applyFill="1" applyBorder="1" applyAlignment="1">
      <alignment/>
    </xf>
    <xf numFmtId="43" fontId="6" fillId="0" borderId="16" xfId="44" applyNumberFormat="1" applyFont="1" applyFill="1" applyBorder="1" applyAlignment="1">
      <alignment horizontal="center"/>
    </xf>
    <xf numFmtId="181" fontId="6" fillId="0" borderId="16" xfId="44" applyNumberFormat="1" applyFont="1" applyFill="1" applyBorder="1" applyAlignment="1">
      <alignment horizontal="center"/>
    </xf>
    <xf numFmtId="43" fontId="6" fillId="0" borderId="24" xfId="44" applyNumberFormat="1" applyFont="1" applyFill="1" applyBorder="1" applyAlignment="1">
      <alignment/>
    </xf>
    <xf numFmtId="43" fontId="6" fillId="0" borderId="17" xfId="44" applyNumberFormat="1" applyFont="1" applyFill="1" applyBorder="1" applyAlignment="1">
      <alignment/>
    </xf>
    <xf numFmtId="0" fontId="11" fillId="0" borderId="18" xfId="165" applyFont="1" applyBorder="1" applyAlignment="1">
      <alignment horizontal="left" vertical="center"/>
      <protection/>
    </xf>
    <xf numFmtId="43" fontId="11" fillId="0" borderId="19" xfId="44" applyNumberFormat="1" applyFont="1" applyFill="1" applyBorder="1" applyAlignment="1">
      <alignment horizontal="center" vertical="center"/>
    </xf>
    <xf numFmtId="181" fontId="11" fillId="0" borderId="34" xfId="44" applyNumberFormat="1" applyFont="1" applyFill="1" applyBorder="1" applyAlignment="1">
      <alignment horizontal="center" vertical="center"/>
    </xf>
    <xf numFmtId="43" fontId="6" fillId="0" borderId="31" xfId="44" applyNumberFormat="1" applyFont="1" applyFill="1" applyBorder="1" applyAlignment="1">
      <alignment horizontal="center"/>
    </xf>
    <xf numFmtId="43" fontId="6" fillId="0" borderId="33" xfId="44" applyNumberFormat="1" applyFont="1" applyFill="1" applyBorder="1" applyAlignment="1">
      <alignment horizontal="center"/>
    </xf>
    <xf numFmtId="0" fontId="35" fillId="0" borderId="0" xfId="165" applyFont="1" applyAlignment="1">
      <alignment vertical="center"/>
      <protection/>
    </xf>
    <xf numFmtId="0" fontId="36" fillId="0" borderId="0" xfId="165" applyFont="1" applyFill="1">
      <alignment/>
      <protection/>
    </xf>
    <xf numFmtId="0" fontId="22" fillId="0" borderId="0" xfId="121" applyFont="1">
      <alignment/>
      <protection/>
    </xf>
    <xf numFmtId="0" fontId="3" fillId="0" borderId="70" xfId="121" applyFont="1" applyBorder="1" applyAlignment="1">
      <alignment horizontal="center"/>
      <protection/>
    </xf>
    <xf numFmtId="0" fontId="6" fillId="0" borderId="0" xfId="121" applyFont="1">
      <alignment/>
      <protection/>
    </xf>
    <xf numFmtId="49" fontId="3" fillId="33" borderId="22" xfId="121" applyNumberFormat="1" applyFont="1" applyFill="1" applyBorder="1" applyAlignment="1">
      <alignment horizontal="center"/>
      <protection/>
    </xf>
    <xf numFmtId="0" fontId="3" fillId="0" borderId="0" xfId="121" applyFont="1">
      <alignment/>
      <protection/>
    </xf>
    <xf numFmtId="0" fontId="3" fillId="34" borderId="0" xfId="121" applyFont="1" applyFill="1" applyBorder="1">
      <alignment/>
      <protection/>
    </xf>
    <xf numFmtId="0" fontId="3" fillId="34" borderId="22" xfId="121" applyFont="1" applyFill="1" applyBorder="1">
      <alignment/>
      <protection/>
    </xf>
    <xf numFmtId="49" fontId="3" fillId="33" borderId="51" xfId="121" applyNumberFormat="1" applyFont="1" applyFill="1" applyBorder="1" applyAlignment="1">
      <alignment horizontal="centerContinuous"/>
      <protection/>
    </xf>
    <xf numFmtId="49" fontId="3" fillId="33" borderId="17" xfId="121" applyNumberFormat="1" applyFont="1" applyFill="1" applyBorder="1" applyAlignment="1">
      <alignment horizontal="center"/>
      <protection/>
    </xf>
    <xf numFmtId="0" fontId="3" fillId="0" borderId="65" xfId="121" applyFont="1" applyBorder="1" applyAlignment="1" applyProtection="1">
      <alignment horizontal="left" vertical="center"/>
      <protection/>
    </xf>
    <xf numFmtId="164" fontId="3" fillId="0" borderId="11" xfId="42" applyNumberFormat="1" applyFont="1" applyBorder="1" applyAlignment="1" applyProtection="1">
      <alignment horizontal="right" vertical="center"/>
      <protection/>
    </xf>
    <xf numFmtId="164" fontId="3" fillId="0" borderId="43" xfId="42" applyNumberFormat="1" applyFont="1" applyBorder="1" applyAlignment="1" applyProtection="1">
      <alignment horizontal="right" vertical="center"/>
      <protection/>
    </xf>
    <xf numFmtId="0" fontId="3" fillId="0" borderId="0" xfId="121" applyFont="1" applyAlignment="1">
      <alignment vertical="center"/>
      <protection/>
    </xf>
    <xf numFmtId="0" fontId="6" fillId="0" borderId="27" xfId="121" applyFont="1" applyBorder="1" applyAlignment="1" applyProtection="1">
      <alignment horizontal="left" vertical="center"/>
      <protection/>
    </xf>
    <xf numFmtId="164" fontId="6" fillId="0" borderId="12" xfId="42" applyNumberFormat="1" applyFont="1" applyBorder="1" applyAlignment="1" applyProtection="1">
      <alignment horizontal="right" vertical="center"/>
      <protection/>
    </xf>
    <xf numFmtId="164" fontId="6" fillId="0" borderId="14" xfId="42" applyNumberFormat="1" applyFont="1" applyBorder="1" applyAlignment="1" applyProtection="1">
      <alignment horizontal="right" vertical="center"/>
      <protection/>
    </xf>
    <xf numFmtId="0" fontId="6" fillId="0" borderId="0" xfId="121" applyFont="1" applyAlignment="1">
      <alignment vertical="center"/>
      <protection/>
    </xf>
    <xf numFmtId="0" fontId="5" fillId="0" borderId="0" xfId="121" applyFont="1" applyAlignment="1">
      <alignment vertical="center"/>
      <protection/>
    </xf>
    <xf numFmtId="164" fontId="5" fillId="0" borderId="12" xfId="42" applyNumberFormat="1" applyFont="1" applyBorder="1" applyAlignment="1" applyProtection="1">
      <alignment horizontal="right" vertical="center"/>
      <protection/>
    </xf>
    <xf numFmtId="164" fontId="5" fillId="0" borderId="14" xfId="42" applyNumberFormat="1" applyFont="1" applyBorder="1" applyAlignment="1" applyProtection="1">
      <alignment horizontal="right" vertical="center"/>
      <protection/>
    </xf>
    <xf numFmtId="0" fontId="6" fillId="0" borderId="53" xfId="121" applyFont="1" applyBorder="1" applyAlignment="1" applyProtection="1">
      <alignment horizontal="left" vertical="center"/>
      <protection/>
    </xf>
    <xf numFmtId="164" fontId="6" fillId="0" borderId="16" xfId="42" applyNumberFormat="1" applyFont="1" applyBorder="1" applyAlignment="1" applyProtection="1">
      <alignment horizontal="right" vertical="center"/>
      <protection/>
    </xf>
    <xf numFmtId="164" fontId="5" fillId="0" borderId="16" xfId="42" applyNumberFormat="1" applyFont="1" applyBorder="1" applyAlignment="1" applyProtection="1">
      <alignment horizontal="right" vertical="center"/>
      <protection/>
    </xf>
    <xf numFmtId="164" fontId="5" fillId="0" borderId="17" xfId="42" applyNumberFormat="1" applyFont="1" applyBorder="1" applyAlignment="1" applyProtection="1">
      <alignment horizontal="right" vertical="center"/>
      <protection/>
    </xf>
    <xf numFmtId="0" fontId="3" fillId="0" borderId="27" xfId="121" applyFont="1" applyBorder="1" applyAlignment="1" applyProtection="1">
      <alignment horizontal="left" vertical="center"/>
      <protection/>
    </xf>
    <xf numFmtId="164" fontId="3" fillId="0" borderId="12" xfId="42" applyNumberFormat="1" applyFont="1" applyBorder="1" applyAlignment="1" applyProtection="1">
      <alignment horizontal="right" vertical="center"/>
      <protection/>
    </xf>
    <xf numFmtId="164" fontId="6" fillId="0" borderId="14" xfId="42" applyNumberFormat="1" applyFont="1" applyBorder="1" applyAlignment="1" applyProtection="1" quotePrefix="1">
      <alignment horizontal="right" vertical="center"/>
      <protection/>
    </xf>
    <xf numFmtId="164" fontId="6" fillId="0" borderId="17" xfId="42" applyNumberFormat="1" applyFont="1" applyBorder="1" applyAlignment="1" applyProtection="1" quotePrefix="1">
      <alignment horizontal="right" vertical="center"/>
      <protection/>
    </xf>
    <xf numFmtId="0" fontId="3" fillId="0" borderId="67" xfId="121" applyFont="1" applyBorder="1" applyAlignment="1" applyProtection="1">
      <alignment horizontal="left" vertical="center"/>
      <protection/>
    </xf>
    <xf numFmtId="164" fontId="3" fillId="0" borderId="22" xfId="42" applyNumberFormat="1" applyFont="1" applyBorder="1" applyAlignment="1" applyProtection="1">
      <alignment horizontal="right" vertical="center"/>
      <protection/>
    </xf>
    <xf numFmtId="164" fontId="3" fillId="0" borderId="42" xfId="42" applyNumberFormat="1" applyFont="1" applyBorder="1" applyAlignment="1" applyProtection="1">
      <alignment horizontal="right" vertical="center"/>
      <protection/>
    </xf>
    <xf numFmtId="164" fontId="3" fillId="0" borderId="14" xfId="42" applyNumberFormat="1" applyFont="1" applyBorder="1" applyAlignment="1" applyProtection="1">
      <alignment horizontal="right" vertical="center"/>
      <protection/>
    </xf>
    <xf numFmtId="164" fontId="6" fillId="0" borderId="0" xfId="121" applyNumberFormat="1" applyFont="1" applyAlignment="1">
      <alignment vertical="center"/>
      <protection/>
    </xf>
    <xf numFmtId="164" fontId="6" fillId="0" borderId="17" xfId="42" applyNumberFormat="1" applyFont="1" applyBorder="1" applyAlignment="1" applyProtection="1">
      <alignment horizontal="right" vertical="center"/>
      <protection/>
    </xf>
    <xf numFmtId="0" fontId="3" fillId="0" borderId="67" xfId="121" applyFont="1" applyBorder="1" applyAlignment="1" applyProtection="1">
      <alignment vertical="center"/>
      <protection/>
    </xf>
    <xf numFmtId="0" fontId="6" fillId="0" borderId="0" xfId="121" applyFont="1" applyBorder="1" applyAlignment="1">
      <alignment vertical="center"/>
      <protection/>
    </xf>
    <xf numFmtId="0" fontId="6" fillId="0" borderId="28" xfId="121" applyFont="1" applyBorder="1" applyAlignment="1" applyProtection="1">
      <alignment horizontal="left" vertical="center"/>
      <protection/>
    </xf>
    <xf numFmtId="164" fontId="6" fillId="0" borderId="19" xfId="42" applyNumberFormat="1" applyFont="1" applyBorder="1" applyAlignment="1" applyProtection="1">
      <alignment horizontal="right" vertical="center"/>
      <protection/>
    </xf>
    <xf numFmtId="164" fontId="6" fillId="0" borderId="20" xfId="42" applyNumberFormat="1" applyFont="1" applyBorder="1" applyAlignment="1" applyProtection="1">
      <alignment horizontal="right" vertical="center"/>
      <protection/>
    </xf>
    <xf numFmtId="0" fontId="6" fillId="0" borderId="0" xfId="121" applyFont="1" applyBorder="1" applyAlignment="1" applyProtection="1">
      <alignment horizontal="left" vertical="center"/>
      <protection/>
    </xf>
    <xf numFmtId="164" fontId="6" fillId="0" borderId="0" xfId="121" applyNumberFormat="1" applyFont="1" applyBorder="1" applyAlignment="1" applyProtection="1">
      <alignment horizontal="right" vertical="center"/>
      <protection/>
    </xf>
    <xf numFmtId="0" fontId="6" fillId="0" borderId="0" xfId="121" applyFont="1" applyBorder="1" applyAlignment="1" applyProtection="1">
      <alignment horizontal="right" vertical="center"/>
      <protection/>
    </xf>
    <xf numFmtId="165" fontId="6" fillId="0" borderId="0" xfId="44" applyNumberFormat="1" applyFont="1" applyBorder="1" applyAlignment="1" applyProtection="1">
      <alignment horizontal="right" vertical="center"/>
      <protection/>
    </xf>
    <xf numFmtId="0" fontId="37" fillId="0" borderId="0" xfId="121" applyFont="1" applyBorder="1" applyAlignment="1" applyProtection="1">
      <alignment vertical="justify" wrapText="1"/>
      <protection/>
    </xf>
    <xf numFmtId="0" fontId="37" fillId="0" borderId="0" xfId="0" applyFont="1" applyBorder="1" applyAlignment="1" applyProtection="1">
      <alignment vertical="center" wrapText="1"/>
      <protection/>
    </xf>
    <xf numFmtId="0" fontId="6" fillId="0" borderId="0" xfId="121" applyFont="1" applyBorder="1" quotePrefix="1">
      <alignment/>
      <protection/>
    </xf>
    <xf numFmtId="0" fontId="37" fillId="0" borderId="0" xfId="121" applyFont="1" applyAlignment="1">
      <alignment horizontal="left"/>
      <protection/>
    </xf>
    <xf numFmtId="0" fontId="37" fillId="0" borderId="0" xfId="121" applyFont="1" applyBorder="1" applyAlignment="1">
      <alignment horizontal="left"/>
      <protection/>
    </xf>
    <xf numFmtId="0" fontId="37" fillId="0" borderId="0" xfId="121" applyFont="1" applyBorder="1">
      <alignment/>
      <protection/>
    </xf>
    <xf numFmtId="0" fontId="37" fillId="0" borderId="0" xfId="121" applyFont="1">
      <alignment/>
      <protection/>
    </xf>
    <xf numFmtId="0" fontId="6" fillId="0" borderId="0" xfId="121" applyFont="1" applyBorder="1">
      <alignment/>
      <protection/>
    </xf>
    <xf numFmtId="0" fontId="37" fillId="0" borderId="0" xfId="121" applyFont="1" applyAlignment="1" applyProtection="1">
      <alignment horizontal="left"/>
      <protection/>
    </xf>
    <xf numFmtId="0" fontId="6" fillId="0" borderId="0" xfId="121" applyFont="1" applyAlignment="1" applyProtection="1">
      <alignment horizontal="left"/>
      <protection/>
    </xf>
    <xf numFmtId="0" fontId="2" fillId="0" borderId="0" xfId="202">
      <alignment/>
      <protection/>
    </xf>
    <xf numFmtId="0" fontId="28" fillId="34" borderId="11" xfId="121" applyFont="1" applyFill="1" applyBorder="1" applyAlignment="1">
      <alignment horizontal="center"/>
      <protection/>
    </xf>
    <xf numFmtId="0" fontId="3" fillId="34" borderId="21" xfId="121" applyFont="1" applyFill="1" applyBorder="1">
      <alignment/>
      <protection/>
    </xf>
    <xf numFmtId="49" fontId="3" fillId="34" borderId="11" xfId="121" applyNumberFormat="1" applyFont="1" applyFill="1" applyBorder="1" applyAlignment="1">
      <alignment horizontal="center"/>
      <protection/>
    </xf>
    <xf numFmtId="0" fontId="3" fillId="34" borderId="46" xfId="121" applyFont="1" applyFill="1" applyBorder="1">
      <alignment/>
      <protection/>
    </xf>
    <xf numFmtId="0" fontId="3" fillId="34" borderId="25" xfId="121" applyFont="1" applyFill="1" applyBorder="1">
      <alignment/>
      <protection/>
    </xf>
    <xf numFmtId="0" fontId="28" fillId="34" borderId="11" xfId="121" applyFont="1" applyFill="1" applyBorder="1" applyAlignment="1" quotePrefix="1">
      <alignment horizontal="center"/>
      <protection/>
    </xf>
    <xf numFmtId="164" fontId="6" fillId="0" borderId="11" xfId="121" applyNumberFormat="1" applyFont="1" applyBorder="1">
      <alignment/>
      <protection/>
    </xf>
    <xf numFmtId="164" fontId="6" fillId="0" borderId="11" xfId="121" applyNumberFormat="1" applyFont="1" applyFill="1" applyBorder="1" applyAlignment="1">
      <alignment horizontal="right"/>
      <protection/>
    </xf>
    <xf numFmtId="165" fontId="6" fillId="0" borderId="11" xfId="121" applyNumberFormat="1" applyFont="1" applyBorder="1" applyAlignment="1">
      <alignment horizontal="center"/>
      <protection/>
    </xf>
    <xf numFmtId="164" fontId="6" fillId="0" borderId="11" xfId="121" applyNumberFormat="1" applyFont="1" applyBorder="1" applyAlignment="1">
      <alignment horizontal="center"/>
      <protection/>
    </xf>
    <xf numFmtId="164" fontId="6" fillId="0" borderId="12" xfId="121" applyNumberFormat="1" applyFont="1" applyBorder="1">
      <alignment/>
      <protection/>
    </xf>
    <xf numFmtId="164" fontId="6" fillId="0" borderId="12" xfId="121" applyNumberFormat="1" applyFont="1" applyFill="1" applyBorder="1" applyAlignment="1">
      <alignment horizontal="right"/>
      <protection/>
    </xf>
    <xf numFmtId="165" fontId="6" fillId="0" borderId="12" xfId="121" applyNumberFormat="1" applyFont="1" applyBorder="1" applyAlignment="1">
      <alignment horizontal="center"/>
      <protection/>
    </xf>
    <xf numFmtId="164" fontId="6" fillId="0" borderId="12" xfId="121" applyNumberFormat="1" applyFont="1" applyBorder="1" applyAlignment="1">
      <alignment horizontal="center"/>
      <protection/>
    </xf>
    <xf numFmtId="164" fontId="6" fillId="0" borderId="12" xfId="121" applyNumberFormat="1" applyFont="1" applyBorder="1" applyAlignment="1">
      <alignment horizontal="right"/>
      <protection/>
    </xf>
    <xf numFmtId="0" fontId="8" fillId="0" borderId="0" xfId="121" applyFont="1">
      <alignment/>
      <protection/>
    </xf>
    <xf numFmtId="164" fontId="8" fillId="0" borderId="0" xfId="121" applyNumberFormat="1" applyFont="1">
      <alignment/>
      <protection/>
    </xf>
    <xf numFmtId="0" fontId="2" fillId="0" borderId="0" xfId="121">
      <alignment/>
      <protection/>
    </xf>
    <xf numFmtId="0" fontId="3" fillId="33" borderId="37" xfId="121" applyFont="1" applyFill="1" applyBorder="1" applyAlignment="1">
      <alignment horizontal="center" vertical="center"/>
      <protection/>
    </xf>
    <xf numFmtId="0" fontId="3" fillId="33" borderId="12" xfId="121" applyFont="1" applyFill="1" applyBorder="1" applyAlignment="1">
      <alignment horizontal="center" vertical="center"/>
      <protection/>
    </xf>
    <xf numFmtId="0" fontId="3" fillId="33" borderId="12" xfId="121" applyFont="1" applyFill="1" applyBorder="1" applyAlignment="1" applyProtection="1">
      <alignment horizontal="center"/>
      <protection locked="0"/>
    </xf>
    <xf numFmtId="0" fontId="3" fillId="33" borderId="22" xfId="121" applyFont="1" applyFill="1" applyBorder="1" applyAlignment="1">
      <alignment horizontal="center"/>
      <protection/>
    </xf>
    <xf numFmtId="0" fontId="3" fillId="33" borderId="42" xfId="121" applyFont="1" applyFill="1" applyBorder="1" applyAlignment="1">
      <alignment horizontal="center"/>
      <protection/>
    </xf>
    <xf numFmtId="1" fontId="3" fillId="0" borderId="65" xfId="121" applyNumberFormat="1" applyFont="1" applyBorder="1" applyAlignment="1" applyProtection="1">
      <alignment horizontal="center"/>
      <protection locked="0"/>
    </xf>
    <xf numFmtId="0" fontId="3" fillId="0" borderId="21" xfId="121" applyFont="1" applyBorder="1" applyAlignment="1" applyProtection="1">
      <alignment horizontal="left"/>
      <protection locked="0"/>
    </xf>
    <xf numFmtId="167" fontId="3" fillId="0" borderId="11" xfId="121" applyNumberFormat="1" applyFont="1" applyFill="1" applyBorder="1" applyAlignment="1" applyProtection="1">
      <alignment horizontal="right"/>
      <protection locked="0"/>
    </xf>
    <xf numFmtId="1" fontId="5" fillId="0" borderId="27" xfId="121" applyNumberFormat="1" applyFont="1" applyBorder="1" applyAlignment="1" applyProtection="1">
      <alignment horizontal="center"/>
      <protection locked="0"/>
    </xf>
    <xf numFmtId="0" fontId="6" fillId="0" borderId="23" xfId="121" applyFont="1" applyBorder="1" applyAlignment="1" applyProtection="1">
      <alignment horizontal="left"/>
      <protection locked="0"/>
    </xf>
    <xf numFmtId="167" fontId="6" fillId="0" borderId="12" xfId="121" applyNumberFormat="1" applyFont="1" applyFill="1" applyBorder="1" applyAlignment="1">
      <alignment horizontal="right"/>
      <protection/>
    </xf>
    <xf numFmtId="167" fontId="6" fillId="0" borderId="12" xfId="121" applyNumberFormat="1" applyFont="1" applyFill="1" applyBorder="1">
      <alignment/>
      <protection/>
    </xf>
    <xf numFmtId="167" fontId="6" fillId="0" borderId="14" xfId="121" applyNumberFormat="1" applyFont="1" applyFill="1" applyBorder="1">
      <alignment/>
      <protection/>
    </xf>
    <xf numFmtId="1" fontId="3" fillId="0" borderId="27" xfId="121" applyNumberFormat="1" applyFont="1" applyBorder="1" applyAlignment="1" applyProtection="1">
      <alignment horizontal="center"/>
      <protection locked="0"/>
    </xf>
    <xf numFmtId="167" fontId="6" fillId="0" borderId="12" xfId="121" applyNumberFormat="1" applyFont="1" applyFill="1" applyBorder="1" applyAlignment="1" applyProtection="1">
      <alignment horizontal="right"/>
      <protection locked="0"/>
    </xf>
    <xf numFmtId="1" fontId="6" fillId="0" borderId="27" xfId="121" applyNumberFormat="1" applyFont="1" applyBorder="1" applyAlignment="1" applyProtection="1">
      <alignment horizontal="center"/>
      <protection locked="0"/>
    </xf>
    <xf numFmtId="1" fontId="28" fillId="0" borderId="27" xfId="121" applyNumberFormat="1" applyFont="1" applyBorder="1" applyAlignment="1" applyProtection="1">
      <alignment horizontal="center"/>
      <protection locked="0"/>
    </xf>
    <xf numFmtId="0" fontId="3" fillId="0" borderId="23" xfId="121" applyFont="1" applyBorder="1" applyAlignment="1" applyProtection="1">
      <alignment horizontal="left"/>
      <protection locked="0"/>
    </xf>
    <xf numFmtId="167" fontId="3" fillId="0" borderId="12" xfId="121" applyNumberFormat="1" applyFont="1" applyFill="1" applyBorder="1" applyAlignment="1" applyProtection="1">
      <alignment horizontal="right"/>
      <protection locked="0"/>
    </xf>
    <xf numFmtId="167" fontId="3" fillId="0" borderId="14" xfId="121" applyNumberFormat="1" applyFont="1" applyFill="1" applyBorder="1" applyAlignment="1" applyProtection="1">
      <alignment horizontal="right"/>
      <protection locked="0"/>
    </xf>
    <xf numFmtId="167" fontId="6" fillId="0" borderId="12" xfId="121" applyNumberFormat="1" applyFont="1" applyFill="1" applyBorder="1" applyAlignment="1" applyProtection="1">
      <alignment horizontal="right"/>
      <protection/>
    </xf>
    <xf numFmtId="167" fontId="6" fillId="0" borderId="14" xfId="121" applyNumberFormat="1" applyFont="1" applyFill="1" applyBorder="1" applyAlignment="1">
      <alignment horizontal="right"/>
      <protection/>
    </xf>
    <xf numFmtId="167" fontId="6" fillId="0" borderId="14" xfId="121" applyNumberFormat="1" applyFont="1" applyFill="1" applyBorder="1" applyAlignment="1" applyProtection="1">
      <alignment horizontal="right"/>
      <protection/>
    </xf>
    <xf numFmtId="164" fontId="5" fillId="0" borderId="14" xfId="121" applyNumberFormat="1" applyFont="1" applyFill="1" applyBorder="1" applyAlignment="1" applyProtection="1">
      <alignment horizontal="right" vertical="center"/>
      <protection/>
    </xf>
    <xf numFmtId="167" fontId="3" fillId="0" borderId="12" xfId="121" applyNumberFormat="1" applyFont="1" applyFill="1" applyBorder="1" applyAlignment="1" applyProtection="1">
      <alignment horizontal="right"/>
      <protection/>
    </xf>
    <xf numFmtId="167" fontId="3" fillId="0" borderId="12" xfId="121" applyNumberFormat="1" applyFont="1" applyFill="1" applyBorder="1">
      <alignment/>
      <protection/>
    </xf>
    <xf numFmtId="167" fontId="3" fillId="0" borderId="14" xfId="121" applyNumberFormat="1" applyFont="1" applyFill="1" applyBorder="1" applyAlignment="1" applyProtection="1">
      <alignment horizontal="right"/>
      <protection/>
    </xf>
    <xf numFmtId="0" fontId="6" fillId="0" borderId="23" xfId="121" applyFont="1" applyBorder="1" applyAlignment="1">
      <alignment horizontal="left" indent="1"/>
      <protection/>
    </xf>
    <xf numFmtId="2" fontId="6" fillId="0" borderId="12" xfId="121" applyNumberFormat="1" applyFont="1" applyFill="1" applyBorder="1" applyAlignment="1" applyProtection="1">
      <alignment horizontal="right"/>
      <protection/>
    </xf>
    <xf numFmtId="2" fontId="6" fillId="0" borderId="12" xfId="121" applyNumberFormat="1" applyFont="1" applyFill="1" applyBorder="1" applyAlignment="1" applyProtection="1">
      <alignment horizontal="right"/>
      <protection locked="0"/>
    </xf>
    <xf numFmtId="164" fontId="6" fillId="0" borderId="12" xfId="121" applyNumberFormat="1" applyFont="1" applyFill="1" applyBorder="1">
      <alignment/>
      <protection/>
    </xf>
    <xf numFmtId="164" fontId="6" fillId="0" borderId="14" xfId="121" applyNumberFormat="1" applyFont="1" applyFill="1" applyBorder="1" applyAlignment="1" applyProtection="1">
      <alignment horizontal="right"/>
      <protection/>
    </xf>
    <xf numFmtId="167" fontId="5" fillId="0" borderId="14" xfId="121" applyNumberFormat="1" applyFont="1" applyFill="1" applyBorder="1" applyAlignment="1" applyProtection="1">
      <alignment horizontal="right"/>
      <protection/>
    </xf>
    <xf numFmtId="0" fontId="3" fillId="0" borderId="27" xfId="121" applyFont="1" applyBorder="1" applyAlignment="1">
      <alignment horizontal="center"/>
      <protection/>
    </xf>
    <xf numFmtId="0" fontId="3" fillId="0" borderId="23" xfId="121" applyFont="1" applyBorder="1">
      <alignment/>
      <protection/>
    </xf>
    <xf numFmtId="0" fontId="6" fillId="0" borderId="27" xfId="121" applyFont="1" applyBorder="1" applyAlignment="1">
      <alignment horizontal="center"/>
      <protection/>
    </xf>
    <xf numFmtId="167" fontId="6" fillId="0" borderId="14" xfId="121" applyNumberFormat="1" applyFont="1" applyFill="1" applyBorder="1" applyAlignment="1" applyProtection="1">
      <alignment horizontal="right"/>
      <protection locked="0"/>
    </xf>
    <xf numFmtId="0" fontId="6" fillId="0" borderId="27" xfId="121" applyFont="1" applyBorder="1">
      <alignment/>
      <protection/>
    </xf>
    <xf numFmtId="0" fontId="6" fillId="0" borderId="23" xfId="121" applyFont="1" applyBorder="1">
      <alignment/>
      <protection/>
    </xf>
    <xf numFmtId="0" fontId="3" fillId="0" borderId="27" xfId="121" applyFont="1" applyBorder="1">
      <alignment/>
      <protection/>
    </xf>
    <xf numFmtId="0" fontId="38" fillId="0" borderId="23" xfId="121" applyFont="1" applyBorder="1">
      <alignment/>
      <protection/>
    </xf>
    <xf numFmtId="0" fontId="6" fillId="0" borderId="28" xfId="121" applyFont="1" applyBorder="1">
      <alignment/>
      <protection/>
    </xf>
    <xf numFmtId="0" fontId="6" fillId="0" borderId="34" xfId="121" applyFont="1" applyBorder="1">
      <alignment/>
      <protection/>
    </xf>
    <xf numFmtId="167" fontId="6" fillId="0" borderId="19" xfId="121" applyNumberFormat="1" applyFont="1" applyFill="1" applyBorder="1" applyAlignment="1" applyProtection="1">
      <alignment horizontal="right"/>
      <protection locked="0"/>
    </xf>
    <xf numFmtId="167" fontId="6" fillId="0" borderId="20" xfId="121" applyNumberFormat="1" applyFont="1" applyFill="1" applyBorder="1" applyAlignment="1" applyProtection="1">
      <alignment horizontal="right"/>
      <protection locked="0"/>
    </xf>
    <xf numFmtId="0" fontId="2" fillId="0" borderId="0" xfId="121" applyFont="1">
      <alignment/>
      <protection/>
    </xf>
    <xf numFmtId="0" fontId="2" fillId="35" borderId="0" xfId="121" applyFont="1" applyFill="1">
      <alignment/>
      <protection/>
    </xf>
    <xf numFmtId="0" fontId="2" fillId="0" borderId="0" xfId="121" applyFont="1" applyFill="1">
      <alignment/>
      <protection/>
    </xf>
    <xf numFmtId="167" fontId="2" fillId="0" borderId="0" xfId="121" applyNumberFormat="1" applyFont="1" applyFill="1">
      <alignment/>
      <protection/>
    </xf>
    <xf numFmtId="167" fontId="2" fillId="35" borderId="0" xfId="121" applyNumberFormat="1" applyFont="1" applyFill="1">
      <alignment/>
      <protection/>
    </xf>
    <xf numFmtId="2" fontId="2" fillId="0" borderId="0" xfId="121" applyNumberFormat="1" applyFont="1">
      <alignment/>
      <protection/>
    </xf>
    <xf numFmtId="2" fontId="2" fillId="35" borderId="0" xfId="121" applyNumberFormat="1" applyFont="1" applyFill="1">
      <alignment/>
      <protection/>
    </xf>
    <xf numFmtId="2" fontId="2" fillId="0" borderId="0" xfId="121" applyNumberFormat="1" applyFont="1" applyFill="1">
      <alignment/>
      <protection/>
    </xf>
    <xf numFmtId="0" fontId="11" fillId="33" borderId="75" xfId="165" applyFont="1" applyFill="1" applyBorder="1" applyAlignment="1">
      <alignment horizontal="center" vertical="center" wrapText="1"/>
      <protection/>
    </xf>
    <xf numFmtId="0" fontId="11" fillId="33" borderId="76" xfId="165" applyFont="1" applyFill="1" applyBorder="1" applyAlignment="1">
      <alignment horizontal="center" vertical="center" wrapText="1"/>
      <protection/>
    </xf>
    <xf numFmtId="0" fontId="11" fillId="33" borderId="76" xfId="165" applyFont="1" applyFill="1" applyBorder="1" applyAlignment="1" quotePrefix="1">
      <alignment horizontal="center" vertical="center" wrapText="1"/>
      <protection/>
    </xf>
    <xf numFmtId="0" fontId="3" fillId="33" borderId="77" xfId="165" applyFont="1" applyFill="1" applyBorder="1" applyAlignment="1">
      <alignment horizontal="center" wrapText="1"/>
      <protection/>
    </xf>
    <xf numFmtId="0" fontId="3" fillId="33" borderId="78" xfId="165" applyFont="1" applyFill="1" applyBorder="1" applyAlignment="1">
      <alignment wrapText="1"/>
      <protection/>
    </xf>
    <xf numFmtId="16" fontId="3" fillId="33" borderId="79" xfId="165" applyNumberFormat="1" applyFont="1" applyFill="1" applyBorder="1" applyAlignment="1">
      <alignment horizontal="center" wrapText="1"/>
      <protection/>
    </xf>
    <xf numFmtId="16" fontId="11" fillId="33" borderId="79" xfId="165" applyNumberFormat="1" applyFont="1" applyFill="1" applyBorder="1" applyAlignment="1">
      <alignment horizontal="center" wrapText="1"/>
      <protection/>
    </xf>
    <xf numFmtId="16" fontId="11" fillId="33" borderId="80" xfId="165" applyNumberFormat="1" applyFont="1" applyFill="1" applyBorder="1" applyAlignment="1">
      <alignment horizontal="center" wrapText="1"/>
      <protection/>
    </xf>
    <xf numFmtId="0" fontId="11" fillId="33" borderId="77" xfId="165" applyFont="1" applyFill="1" applyBorder="1" applyAlignment="1">
      <alignment horizontal="center" wrapText="1"/>
      <protection/>
    </xf>
    <xf numFmtId="0" fontId="11" fillId="33" borderId="78" xfId="165" applyFont="1" applyFill="1" applyBorder="1" applyAlignment="1">
      <alignment horizontal="center" wrapText="1"/>
      <protection/>
    </xf>
    <xf numFmtId="0" fontId="11" fillId="33" borderId="81" xfId="165" applyFont="1" applyFill="1" applyBorder="1" applyAlignment="1">
      <alignment horizontal="center" wrapText="1"/>
      <protection/>
    </xf>
    <xf numFmtId="0" fontId="11" fillId="33" borderId="78" xfId="165" applyFont="1" applyFill="1" applyBorder="1" applyAlignment="1">
      <alignment wrapText="1"/>
      <protection/>
    </xf>
    <xf numFmtId="0" fontId="11" fillId="33" borderId="81" xfId="165" applyFont="1" applyFill="1" applyBorder="1" applyAlignment="1">
      <alignment wrapText="1"/>
      <protection/>
    </xf>
    <xf numFmtId="0" fontId="11" fillId="0" borderId="77" xfId="165" applyFont="1" applyBorder="1" applyAlignment="1">
      <alignment horizontal="center" wrapText="1"/>
      <protection/>
    </xf>
    <xf numFmtId="0" fontId="11" fillId="0" borderId="78" xfId="165" applyFont="1" applyBorder="1" applyAlignment="1">
      <alignment horizontal="right" wrapText="1"/>
      <protection/>
    </xf>
    <xf numFmtId="0" fontId="75" fillId="0" borderId="82" xfId="165" applyFont="1" applyBorder="1" applyAlignment="1">
      <alignment horizontal="right" wrapText="1"/>
      <protection/>
    </xf>
    <xf numFmtId="0" fontId="75" fillId="0" borderId="83" xfId="165" applyFont="1" applyBorder="1" applyAlignment="1">
      <alignment horizontal="right" wrapText="1"/>
      <protection/>
    </xf>
    <xf numFmtId="0" fontId="75" fillId="0" borderId="84" xfId="165" applyFont="1" applyBorder="1" applyAlignment="1">
      <alignment horizontal="right" wrapText="1"/>
      <protection/>
    </xf>
    <xf numFmtId="0" fontId="6" fillId="0" borderId="77" xfId="165" applyFont="1" applyBorder="1" applyAlignment="1">
      <alignment horizontal="center" wrapText="1"/>
      <protection/>
    </xf>
    <xf numFmtId="0" fontId="6" fillId="0" borderId="78" xfId="165" applyFont="1" applyBorder="1" applyAlignment="1">
      <alignment wrapText="1"/>
      <protection/>
    </xf>
    <xf numFmtId="0" fontId="2" fillId="0" borderId="85" xfId="165" applyBorder="1" applyAlignment="1">
      <alignment wrapText="1"/>
      <protection/>
    </xf>
    <xf numFmtId="0" fontId="2" fillId="0" borderId="86" xfId="165" applyBorder="1" applyAlignment="1">
      <alignment wrapText="1"/>
      <protection/>
    </xf>
    <xf numFmtId="0" fontId="2" fillId="0" borderId="87" xfId="165" applyBorder="1" applyAlignment="1">
      <alignment wrapText="1"/>
      <protection/>
    </xf>
    <xf numFmtId="0" fontId="39" fillId="0" borderId="77" xfId="165" applyFont="1" applyBorder="1" applyAlignment="1">
      <alignment horizontal="left" wrapText="1"/>
      <protection/>
    </xf>
    <xf numFmtId="0" fontId="75" fillId="0" borderId="85" xfId="165" applyFont="1" applyBorder="1" applyAlignment="1">
      <alignment horizontal="right" wrapText="1"/>
      <protection/>
    </xf>
    <xf numFmtId="0" fontId="75" fillId="0" borderId="86" xfId="165" applyFont="1" applyBorder="1" applyAlignment="1">
      <alignment horizontal="right" wrapText="1"/>
      <protection/>
    </xf>
    <xf numFmtId="0" fontId="75" fillId="0" borderId="87" xfId="165" applyFont="1" applyBorder="1" applyAlignment="1">
      <alignment horizontal="right" wrapText="1"/>
      <protection/>
    </xf>
    <xf numFmtId="0" fontId="40" fillId="0" borderId="77" xfId="165" applyFont="1" applyBorder="1" applyAlignment="1">
      <alignment horizontal="left" wrapText="1"/>
      <protection/>
    </xf>
    <xf numFmtId="0" fontId="12" fillId="0" borderId="78" xfId="165" applyFont="1" applyBorder="1" applyAlignment="1">
      <alignment horizontal="right" wrapText="1"/>
      <protection/>
    </xf>
    <xf numFmtId="0" fontId="2" fillId="0" borderId="85" xfId="165" applyBorder="1" applyAlignment="1">
      <alignment horizontal="right" wrapText="1"/>
      <protection/>
    </xf>
    <xf numFmtId="0" fontId="2" fillId="0" borderId="86" xfId="165" applyBorder="1" applyAlignment="1">
      <alignment horizontal="right" wrapText="1"/>
      <protection/>
    </xf>
    <xf numFmtId="0" fontId="2" fillId="0" borderId="87" xfId="165" applyBorder="1" applyAlignment="1">
      <alignment horizontal="right" wrapText="1"/>
      <protection/>
    </xf>
    <xf numFmtId="0" fontId="14" fillId="0" borderId="77" xfId="165" applyFont="1" applyBorder="1" applyAlignment="1">
      <alignment horizontal="center" wrapText="1"/>
      <protection/>
    </xf>
    <xf numFmtId="0" fontId="40" fillId="0" borderId="88" xfId="165" applyFont="1" applyBorder="1" applyAlignment="1">
      <alignment horizontal="left" wrapText="1"/>
      <protection/>
    </xf>
    <xf numFmtId="0" fontId="12" fillId="0" borderId="89" xfId="165" applyFont="1" applyBorder="1" applyAlignment="1">
      <alignment horizontal="right" wrapText="1"/>
      <protection/>
    </xf>
    <xf numFmtId="0" fontId="2" fillId="0" borderId="90" xfId="165" applyBorder="1" applyAlignment="1">
      <alignment horizontal="right" wrapText="1"/>
      <protection/>
    </xf>
    <xf numFmtId="0" fontId="2" fillId="0" borderId="91" xfId="165" applyBorder="1" applyAlignment="1">
      <alignment horizontal="right" wrapText="1"/>
      <protection/>
    </xf>
    <xf numFmtId="0" fontId="2" fillId="0" borderId="92" xfId="165" applyBorder="1" applyAlignment="1">
      <alignment horizontal="right" wrapText="1"/>
      <protection/>
    </xf>
    <xf numFmtId="0" fontId="3" fillId="0" borderId="75" xfId="165" applyFont="1" applyBorder="1" applyAlignment="1">
      <alignment horizontal="center" wrapText="1"/>
      <protection/>
    </xf>
    <xf numFmtId="2" fontId="11" fillId="0" borderId="76" xfId="165" applyNumberFormat="1" applyFont="1" applyBorder="1" applyAlignment="1">
      <alignment horizontal="right" wrapText="1"/>
      <protection/>
    </xf>
    <xf numFmtId="0" fontId="75" fillId="0" borderId="93" xfId="165" applyFont="1" applyBorder="1" applyAlignment="1">
      <alignment horizontal="right" wrapText="1"/>
      <protection/>
    </xf>
    <xf numFmtId="0" fontId="75" fillId="0" borderId="94" xfId="165" applyFont="1" applyBorder="1" applyAlignment="1">
      <alignment horizontal="right" wrapText="1"/>
      <protection/>
    </xf>
    <xf numFmtId="0" fontId="75" fillId="0" borderId="95" xfId="165" applyFont="1" applyBorder="1" applyAlignment="1">
      <alignment horizontal="right" wrapText="1"/>
      <protection/>
    </xf>
    <xf numFmtId="0" fontId="3" fillId="0" borderId="77" xfId="165" applyFont="1" applyBorder="1" applyAlignment="1">
      <alignment horizontal="left" wrapText="1"/>
      <protection/>
    </xf>
    <xf numFmtId="2" fontId="12" fillId="0" borderId="78" xfId="165" applyNumberFormat="1" applyFont="1" applyBorder="1" applyAlignment="1">
      <alignment horizontal="right" wrapText="1"/>
      <protection/>
    </xf>
    <xf numFmtId="0" fontId="0" fillId="0" borderId="85" xfId="165" applyFont="1" applyBorder="1" applyAlignment="1">
      <alignment horizontal="right" wrapText="1"/>
      <protection/>
    </xf>
    <xf numFmtId="0" fontId="0" fillId="0" borderId="86" xfId="165" applyFont="1" applyBorder="1" applyAlignment="1">
      <alignment horizontal="right" wrapText="1"/>
      <protection/>
    </xf>
    <xf numFmtId="0" fontId="0" fillId="0" borderId="87" xfId="165" applyFont="1" applyBorder="1" applyAlignment="1">
      <alignment horizontal="right" wrapText="1"/>
      <protection/>
    </xf>
    <xf numFmtId="0" fontId="3" fillId="0" borderId="88" xfId="165" applyFont="1" applyBorder="1" applyAlignment="1">
      <alignment horizontal="left" wrapText="1"/>
      <protection/>
    </xf>
    <xf numFmtId="2" fontId="12" fillId="0" borderId="89" xfId="165" applyNumberFormat="1" applyFont="1" applyBorder="1" applyAlignment="1">
      <alignment horizontal="right" wrapText="1"/>
      <protection/>
    </xf>
    <xf numFmtId="0" fontId="0" fillId="0" borderId="90" xfId="165" applyFont="1" applyBorder="1" applyAlignment="1">
      <alignment horizontal="right" wrapText="1"/>
      <protection/>
    </xf>
    <xf numFmtId="0" fontId="0" fillId="0" borderId="91" xfId="165" applyFont="1" applyBorder="1" applyAlignment="1">
      <alignment horizontal="right" wrapText="1"/>
      <protection/>
    </xf>
    <xf numFmtId="0" fontId="0" fillId="0" borderId="92" xfId="165" applyFont="1" applyBorder="1" applyAlignment="1">
      <alignment horizontal="right" wrapText="1"/>
      <protection/>
    </xf>
    <xf numFmtId="168" fontId="6" fillId="0" borderId="0" xfId="208" applyNumberFormat="1" applyFont="1">
      <alignment/>
      <protection/>
    </xf>
    <xf numFmtId="168" fontId="3" fillId="0" borderId="0" xfId="208" applyNumberFormat="1" applyFont="1" applyBorder="1" applyAlignment="1" quotePrefix="1">
      <alignment horizontal="center"/>
      <protection/>
    </xf>
    <xf numFmtId="168" fontId="6" fillId="0" borderId="0" xfId="208" applyNumberFormat="1" applyFont="1" applyFill="1">
      <alignment/>
      <protection/>
    </xf>
    <xf numFmtId="164" fontId="6" fillId="0" borderId="0" xfId="208" applyNumberFormat="1" applyFont="1">
      <alignment/>
      <protection/>
    </xf>
    <xf numFmtId="168" fontId="11" fillId="33" borderId="16" xfId="208" applyNumberFormat="1" applyFont="1" applyFill="1" applyBorder="1" applyAlignment="1" applyProtection="1">
      <alignment horizontal="center" vertical="center"/>
      <protection/>
    </xf>
    <xf numFmtId="168" fontId="11" fillId="33" borderId="22" xfId="208" applyNumberFormat="1" applyFont="1" applyFill="1" applyBorder="1" applyAlignment="1" applyProtection="1">
      <alignment horizontal="center" vertical="center"/>
      <protection/>
    </xf>
    <xf numFmtId="168" fontId="11" fillId="33" borderId="42" xfId="208" applyNumberFormat="1" applyFont="1" applyFill="1" applyBorder="1" applyAlignment="1" applyProtection="1">
      <alignment horizontal="center" vertical="center"/>
      <protection/>
    </xf>
    <xf numFmtId="168" fontId="12" fillId="0" borderId="27" xfId="208" applyNumberFormat="1" applyFont="1" applyBorder="1" applyAlignment="1" applyProtection="1">
      <alignment horizontal="left" vertical="center"/>
      <protection/>
    </xf>
    <xf numFmtId="164" fontId="6" fillId="0" borderId="12" xfId="208" applyNumberFormat="1" applyFont="1" applyBorder="1" applyAlignment="1">
      <alignment horizontal="center" vertical="center"/>
      <protection/>
    </xf>
    <xf numFmtId="167" fontId="6" fillId="0" borderId="13" xfId="208" applyNumberFormat="1" applyFont="1" applyBorder="1" applyAlignment="1" applyProtection="1">
      <alignment horizontal="center" vertical="center"/>
      <protection/>
    </xf>
    <xf numFmtId="167" fontId="6" fillId="0" borderId="44" xfId="208" applyNumberFormat="1" applyFont="1" applyBorder="1" applyAlignment="1" applyProtection="1">
      <alignment horizontal="center" vertical="center"/>
      <protection/>
    </xf>
    <xf numFmtId="164" fontId="6" fillId="0" borderId="0" xfId="208" applyNumberFormat="1" applyFont="1" applyAlignment="1">
      <alignment horizontal="right"/>
      <protection/>
    </xf>
    <xf numFmtId="168" fontId="6" fillId="0" borderId="12" xfId="208" applyNumberFormat="1" applyFont="1" applyFill="1" applyBorder="1" applyAlignment="1" applyProtection="1">
      <alignment horizontal="center" vertical="center"/>
      <protection/>
    </xf>
    <xf numFmtId="168" fontId="6" fillId="0" borderId="14" xfId="208" applyNumberFormat="1" applyFont="1" applyFill="1" applyBorder="1" applyAlignment="1" applyProtection="1">
      <alignment horizontal="center" vertical="center"/>
      <protection/>
    </xf>
    <xf numFmtId="167" fontId="6" fillId="0" borderId="14" xfId="208" applyNumberFormat="1" applyFont="1" applyBorder="1" applyAlignment="1" applyProtection="1">
      <alignment horizontal="center" vertical="center"/>
      <protection/>
    </xf>
    <xf numFmtId="168" fontId="6" fillId="0" borderId="0" xfId="208" applyNumberFormat="1" applyFont="1" applyAlignment="1">
      <alignment horizontal="right"/>
      <protection/>
    </xf>
    <xf numFmtId="164" fontId="6" fillId="0" borderId="12" xfId="165" applyNumberFormat="1" applyFont="1" applyBorder="1" applyAlignment="1">
      <alignment horizontal="center" vertical="center"/>
      <protection/>
    </xf>
    <xf numFmtId="164" fontId="6" fillId="0" borderId="14" xfId="208" applyNumberFormat="1" applyFont="1" applyBorder="1" applyAlignment="1">
      <alignment horizontal="center" vertical="center"/>
      <protection/>
    </xf>
    <xf numFmtId="0" fontId="6" fillId="0" borderId="0" xfId="208" applyNumberFormat="1" applyFont="1" applyAlignment="1">
      <alignment horizontal="right"/>
      <protection/>
    </xf>
    <xf numFmtId="167" fontId="6" fillId="0" borderId="0" xfId="208" applyNumberFormat="1" applyFont="1" applyBorder="1" applyAlignment="1" applyProtection="1">
      <alignment horizontal="center" vertical="center"/>
      <protection/>
    </xf>
    <xf numFmtId="0" fontId="6" fillId="0" borderId="12" xfId="165" applyFont="1" applyBorder="1" applyAlignment="1">
      <alignment horizontal="center" vertical="center" wrapText="1"/>
      <protection/>
    </xf>
    <xf numFmtId="164" fontId="6" fillId="0" borderId="12" xfId="165" applyNumberFormat="1" applyFont="1" applyBorder="1" applyAlignment="1">
      <alignment horizontal="center" vertical="center" wrapText="1"/>
      <protection/>
    </xf>
    <xf numFmtId="168" fontId="11" fillId="0" borderId="30" xfId="208" applyNumberFormat="1" applyFont="1" applyBorder="1" applyAlignment="1" applyProtection="1">
      <alignment horizontal="center" vertical="center"/>
      <protection/>
    </xf>
    <xf numFmtId="164" fontId="3" fillId="0" borderId="31" xfId="208" applyNumberFormat="1" applyFont="1" applyBorder="1" applyAlignment="1">
      <alignment horizontal="center" vertical="center"/>
      <protection/>
    </xf>
    <xf numFmtId="164" fontId="3" fillId="0" borderId="33" xfId="208" applyNumberFormat="1" applyFont="1" applyBorder="1" applyAlignment="1">
      <alignment horizontal="center" vertical="center"/>
      <protection/>
    </xf>
    <xf numFmtId="168" fontId="3" fillId="0" borderId="0" xfId="208" applyNumberFormat="1" applyFont="1">
      <alignment/>
      <protection/>
    </xf>
    <xf numFmtId="168" fontId="6" fillId="0" borderId="0" xfId="208" applyNumberFormat="1" applyFont="1" applyAlignment="1" applyProtection="1">
      <alignment horizontal="left"/>
      <protection/>
    </xf>
    <xf numFmtId="168" fontId="6" fillId="0" borderId="0" xfId="208" applyNumberFormat="1" applyFont="1" applyBorder="1" applyAlignment="1" applyProtection="1">
      <alignment horizontal="left"/>
      <protection/>
    </xf>
    <xf numFmtId="0" fontId="3" fillId="0" borderId="0" xfId="165" applyFont="1" applyBorder="1" applyAlignment="1">
      <alignment horizontal="center" vertical="center"/>
      <protection/>
    </xf>
    <xf numFmtId="0" fontId="6" fillId="0" borderId="0" xfId="210" applyFont="1">
      <alignment/>
      <protection/>
    </xf>
    <xf numFmtId="0" fontId="3" fillId="33" borderId="72" xfId="165" applyFont="1" applyFill="1" applyBorder="1" applyAlignment="1" applyProtection="1" quotePrefix="1">
      <alignment horizontal="center" vertical="center"/>
      <protection/>
    </xf>
    <xf numFmtId="0" fontId="3" fillId="33" borderId="21" xfId="210" applyFont="1" applyFill="1" applyBorder="1" applyAlignment="1">
      <alignment horizontal="center"/>
      <protection/>
    </xf>
    <xf numFmtId="0" fontId="3" fillId="33" borderId="11" xfId="210" applyFont="1" applyFill="1" applyBorder="1" applyAlignment="1">
      <alignment horizontal="center"/>
      <protection/>
    </xf>
    <xf numFmtId="0" fontId="3" fillId="33" borderId="46" xfId="210" applyFont="1" applyFill="1" applyBorder="1" applyAlignment="1">
      <alignment horizontal="center"/>
      <protection/>
    </xf>
    <xf numFmtId="0" fontId="3" fillId="33" borderId="43" xfId="210" applyFont="1" applyFill="1" applyBorder="1" applyAlignment="1">
      <alignment horizontal="center"/>
      <protection/>
    </xf>
    <xf numFmtId="0" fontId="6" fillId="33" borderId="40" xfId="210" applyNumberFormat="1" applyFont="1" applyFill="1" applyBorder="1" applyAlignment="1">
      <alignment horizontal="center"/>
      <protection/>
    </xf>
    <xf numFmtId="0" fontId="3" fillId="33" borderId="22" xfId="210" applyFont="1" applyFill="1" applyBorder="1" applyAlignment="1">
      <alignment horizontal="center"/>
      <protection/>
    </xf>
    <xf numFmtId="0" fontId="3" fillId="33" borderId="54" xfId="210" applyFont="1" applyFill="1" applyBorder="1" applyAlignment="1">
      <alignment horizontal="center"/>
      <protection/>
    </xf>
    <xf numFmtId="0" fontId="3" fillId="33" borderId="51" xfId="210" applyFont="1" applyFill="1" applyBorder="1" applyAlignment="1">
      <alignment horizontal="center"/>
      <protection/>
    </xf>
    <xf numFmtId="0" fontId="3" fillId="33" borderId="24" xfId="210" applyFont="1" applyFill="1" applyBorder="1" applyAlignment="1">
      <alignment horizontal="center"/>
      <protection/>
    </xf>
    <xf numFmtId="0" fontId="3" fillId="33" borderId="16" xfId="210" applyFont="1" applyFill="1" applyBorder="1" applyAlignment="1">
      <alignment horizontal="center"/>
      <protection/>
    </xf>
    <xf numFmtId="0" fontId="3" fillId="33" borderId="47" xfId="210" applyFont="1" applyFill="1" applyBorder="1" applyAlignment="1">
      <alignment horizontal="center"/>
      <protection/>
    </xf>
    <xf numFmtId="0" fontId="3" fillId="33" borderId="17" xfId="210" applyFont="1" applyFill="1" applyBorder="1" applyAlignment="1">
      <alignment horizontal="center"/>
      <protection/>
    </xf>
    <xf numFmtId="0" fontId="3" fillId="0" borderId="10" xfId="210" applyFont="1" applyBorder="1">
      <alignment/>
      <protection/>
    </xf>
    <xf numFmtId="2" fontId="3" fillId="0" borderId="12" xfId="210" applyNumberFormat="1" applyFont="1" applyBorder="1" applyAlignment="1">
      <alignment horizontal="center" vertical="center"/>
      <protection/>
    </xf>
    <xf numFmtId="164" fontId="3" fillId="0" borderId="0" xfId="165" applyNumberFormat="1" applyFont="1" applyBorder="1" applyAlignment="1">
      <alignment horizontal="right" vertical="center"/>
      <protection/>
    </xf>
    <xf numFmtId="164" fontId="3" fillId="0" borderId="68" xfId="205" applyNumberFormat="1" applyFont="1" applyBorder="1" applyAlignment="1">
      <alignment horizontal="right" vertical="center"/>
      <protection/>
    </xf>
    <xf numFmtId="164" fontId="3" fillId="0" borderId="51" xfId="205" applyNumberFormat="1" applyFont="1" applyBorder="1" applyAlignment="1">
      <alignment horizontal="right" vertical="center"/>
      <protection/>
    </xf>
    <xf numFmtId="164" fontId="3" fillId="0" borderId="21" xfId="205" applyNumberFormat="1" applyFont="1" applyBorder="1" applyAlignment="1">
      <alignment horizontal="right" vertical="center"/>
      <protection/>
    </xf>
    <xf numFmtId="164" fontId="3" fillId="0" borderId="46" xfId="205" applyNumberFormat="1" applyFont="1" applyBorder="1" applyAlignment="1">
      <alignment horizontal="right" vertical="center"/>
      <protection/>
    </xf>
    <xf numFmtId="164" fontId="3" fillId="0" borderId="46" xfId="205" applyNumberFormat="1" applyFont="1" applyFill="1" applyBorder="1" applyAlignment="1">
      <alignment horizontal="right" vertical="center"/>
      <protection/>
    </xf>
    <xf numFmtId="164" fontId="3" fillId="0" borderId="50" xfId="205" applyNumberFormat="1" applyFont="1" applyBorder="1" applyAlignment="1">
      <alignment horizontal="center" vertical="center"/>
      <protection/>
    </xf>
    <xf numFmtId="0" fontId="3" fillId="0" borderId="40" xfId="210" applyFont="1" applyBorder="1">
      <alignment/>
      <protection/>
    </xf>
    <xf numFmtId="2" fontId="3" fillId="0" borderId="54" xfId="210" applyNumberFormat="1" applyFont="1" applyBorder="1" applyAlignment="1">
      <alignment horizontal="center" vertical="center"/>
      <protection/>
    </xf>
    <xf numFmtId="164" fontId="3" fillId="0" borderId="54" xfId="165" applyNumberFormat="1" applyFont="1" applyBorder="1" applyAlignment="1">
      <alignment horizontal="right" vertical="center"/>
      <protection/>
    </xf>
    <xf numFmtId="164" fontId="3" fillId="0" borderId="68" xfId="165" applyNumberFormat="1" applyFont="1" applyBorder="1" applyAlignment="1">
      <alignment horizontal="right" vertical="center"/>
      <protection/>
    </xf>
    <xf numFmtId="164" fontId="3" fillId="0" borderId="54" xfId="205" applyNumberFormat="1" applyFont="1" applyBorder="1" applyAlignment="1">
      <alignment horizontal="right" vertical="center"/>
      <protection/>
    </xf>
    <xf numFmtId="164" fontId="3" fillId="0" borderId="68" xfId="205" applyNumberFormat="1" applyFont="1" applyFill="1" applyBorder="1" applyAlignment="1">
      <alignment horizontal="right" vertical="center"/>
      <protection/>
    </xf>
    <xf numFmtId="164" fontId="3" fillId="0" borderId="69" xfId="205" applyNumberFormat="1" applyFont="1" applyBorder="1" applyAlignment="1">
      <alignment horizontal="center" vertical="center"/>
      <protection/>
    </xf>
    <xf numFmtId="0" fontId="6" fillId="0" borderId="10" xfId="210" applyFont="1" applyBorder="1">
      <alignment/>
      <protection/>
    </xf>
    <xf numFmtId="2" fontId="6" fillId="0" borderId="12" xfId="210" applyNumberFormat="1" applyFont="1" applyBorder="1" applyAlignment="1">
      <alignment horizontal="center" vertical="center"/>
      <protection/>
    </xf>
    <xf numFmtId="164" fontId="6" fillId="0" borderId="0" xfId="165" applyNumberFormat="1" applyFont="1" applyBorder="1" applyAlignment="1">
      <alignment horizontal="right" vertical="center"/>
      <protection/>
    </xf>
    <xf numFmtId="164" fontId="6" fillId="0" borderId="46" xfId="205" applyNumberFormat="1" applyFont="1" applyBorder="1" applyAlignment="1">
      <alignment horizontal="right" vertical="center"/>
      <protection/>
    </xf>
    <xf numFmtId="164" fontId="6" fillId="0" borderId="25" xfId="205" applyNumberFormat="1" applyFont="1" applyBorder="1" applyAlignment="1">
      <alignment horizontal="right" vertical="center"/>
      <protection/>
    </xf>
    <xf numFmtId="164" fontId="6" fillId="0" borderId="23" xfId="205" applyNumberFormat="1" applyFont="1" applyBorder="1" applyAlignment="1">
      <alignment horizontal="right" vertical="center"/>
      <protection/>
    </xf>
    <xf numFmtId="164" fontId="6" fillId="0" borderId="0" xfId="205" applyNumberFormat="1" applyFont="1" applyBorder="1" applyAlignment="1">
      <alignment horizontal="right" vertical="center"/>
      <protection/>
    </xf>
    <xf numFmtId="164" fontId="6" fillId="0" borderId="0" xfId="205" applyNumberFormat="1" applyFont="1" applyFill="1" applyBorder="1" applyAlignment="1">
      <alignment horizontal="right" vertical="center"/>
      <protection/>
    </xf>
    <xf numFmtId="164" fontId="6" fillId="0" borderId="44" xfId="205" applyNumberFormat="1" applyFont="1" applyBorder="1" applyAlignment="1">
      <alignment horizontal="center" vertical="center"/>
      <protection/>
    </xf>
    <xf numFmtId="164" fontId="6" fillId="0" borderId="13" xfId="205" applyNumberFormat="1" applyFont="1" applyBorder="1" applyAlignment="1">
      <alignment horizontal="right" vertical="center"/>
      <protection/>
    </xf>
    <xf numFmtId="164" fontId="6" fillId="0" borderId="47" xfId="205" applyNumberFormat="1" applyFont="1" applyBorder="1" applyAlignment="1">
      <alignment horizontal="right" vertical="center"/>
      <protection/>
    </xf>
    <xf numFmtId="164" fontId="6" fillId="0" borderId="26" xfId="205" applyNumberFormat="1" applyFont="1" applyBorder="1" applyAlignment="1">
      <alignment horizontal="right" vertical="center"/>
      <protection/>
    </xf>
    <xf numFmtId="2" fontId="3" fillId="0" borderId="22" xfId="210" applyNumberFormat="1" applyFont="1" applyBorder="1" applyAlignment="1">
      <alignment horizontal="center" vertical="center"/>
      <protection/>
    </xf>
    <xf numFmtId="164" fontId="6" fillId="0" borderId="21" xfId="205" applyNumberFormat="1" applyFont="1" applyBorder="1" applyAlignment="1">
      <alignment horizontal="right" vertical="center"/>
      <protection/>
    </xf>
    <xf numFmtId="164" fontId="6" fillId="0" borderId="46" xfId="205" applyNumberFormat="1" applyFont="1" applyFill="1" applyBorder="1" applyAlignment="1">
      <alignment horizontal="right" vertical="center"/>
      <protection/>
    </xf>
    <xf numFmtId="164" fontId="6" fillId="0" borderId="50" xfId="205" applyNumberFormat="1" applyFont="1" applyBorder="1" applyAlignment="1">
      <alignment horizontal="center" vertical="center"/>
      <protection/>
    </xf>
    <xf numFmtId="164" fontId="6" fillId="0" borderId="24" xfId="205" applyNumberFormat="1" applyFont="1" applyBorder="1" applyAlignment="1">
      <alignment horizontal="right" vertical="center"/>
      <protection/>
    </xf>
    <xf numFmtId="164" fontId="6" fillId="0" borderId="47" xfId="205" applyNumberFormat="1" applyFont="1" applyFill="1" applyBorder="1" applyAlignment="1">
      <alignment horizontal="right" vertical="center"/>
      <protection/>
    </xf>
    <xf numFmtId="164" fontId="6" fillId="0" borderId="49" xfId="205" applyNumberFormat="1" applyFont="1" applyBorder="1" applyAlignment="1">
      <alignment horizontal="center" vertical="center"/>
      <protection/>
    </xf>
    <xf numFmtId="164" fontId="3" fillId="0" borderId="68" xfId="205" applyNumberFormat="1" applyFont="1" applyBorder="1" applyAlignment="1">
      <alignment vertical="center"/>
      <protection/>
    </xf>
    <xf numFmtId="164" fontId="3" fillId="0" borderId="51" xfId="205" applyNumberFormat="1" applyFont="1" applyBorder="1" applyAlignment="1">
      <alignment vertical="center"/>
      <protection/>
    </xf>
    <xf numFmtId="164" fontId="3" fillId="0" borderId="23" xfId="205" applyNumberFormat="1" applyFont="1" applyBorder="1" applyAlignment="1">
      <alignment horizontal="right" vertical="center"/>
      <protection/>
    </xf>
    <xf numFmtId="164" fontId="3" fillId="0" borderId="0" xfId="205" applyNumberFormat="1" applyFont="1" applyBorder="1" applyAlignment="1">
      <alignment horizontal="right" vertical="center"/>
      <protection/>
    </xf>
    <xf numFmtId="164" fontId="3" fillId="0" borderId="0" xfId="205" applyNumberFormat="1" applyFont="1" applyFill="1" applyBorder="1" applyAlignment="1">
      <alignment horizontal="right" vertical="center"/>
      <protection/>
    </xf>
    <xf numFmtId="164" fontId="3" fillId="0" borderId="44" xfId="205" applyNumberFormat="1" applyFont="1" applyBorder="1" applyAlignment="1">
      <alignment horizontal="center" vertical="center"/>
      <protection/>
    </xf>
    <xf numFmtId="0" fontId="3" fillId="0" borderId="0" xfId="210" applyFont="1">
      <alignment/>
      <protection/>
    </xf>
    <xf numFmtId="164" fontId="6" fillId="0" borderId="46" xfId="205" applyNumberFormat="1" applyFont="1" applyBorder="1" applyAlignment="1">
      <alignment vertical="center"/>
      <protection/>
    </xf>
    <xf numFmtId="164" fontId="6" fillId="0" borderId="25" xfId="205" applyNumberFormat="1" applyFont="1" applyBorder="1" applyAlignment="1">
      <alignment vertical="center"/>
      <protection/>
    </xf>
    <xf numFmtId="164" fontId="6" fillId="0" borderId="0" xfId="205" applyNumberFormat="1" applyFont="1" applyBorder="1" applyAlignment="1">
      <alignment vertical="center"/>
      <protection/>
    </xf>
    <xf numFmtId="164" fontId="6" fillId="0" borderId="13" xfId="205" applyNumberFormat="1" applyFont="1" applyBorder="1" applyAlignment="1">
      <alignment vertical="center"/>
      <protection/>
    </xf>
    <xf numFmtId="0" fontId="6" fillId="0" borderId="18" xfId="210" applyFont="1" applyBorder="1">
      <alignment/>
      <protection/>
    </xf>
    <xf numFmtId="2" fontId="6" fillId="0" borderId="19" xfId="210" applyNumberFormat="1" applyFont="1" applyBorder="1" applyAlignment="1">
      <alignment horizontal="center" vertical="center"/>
      <protection/>
    </xf>
    <xf numFmtId="164" fontId="6" fillId="0" borderId="70" xfId="165" applyNumberFormat="1" applyFont="1" applyBorder="1" applyAlignment="1">
      <alignment horizontal="right" vertical="center"/>
      <protection/>
    </xf>
    <xf numFmtId="164" fontId="6" fillId="0" borderId="70" xfId="205" applyNumberFormat="1" applyFont="1" applyBorder="1" applyAlignment="1">
      <alignment horizontal="right" vertical="center"/>
      <protection/>
    </xf>
    <xf numFmtId="164" fontId="6" fillId="0" borderId="70" xfId="205" applyNumberFormat="1" applyFont="1" applyBorder="1" applyAlignment="1">
      <alignment vertical="center"/>
      <protection/>
    </xf>
    <xf numFmtId="164" fontId="6" fillId="0" borderId="29" xfId="205" applyNumberFormat="1" applyFont="1" applyBorder="1" applyAlignment="1">
      <alignment vertical="center"/>
      <protection/>
    </xf>
    <xf numFmtId="164" fontId="6" fillId="0" borderId="34" xfId="205" applyNumberFormat="1" applyFont="1" applyBorder="1" applyAlignment="1">
      <alignment horizontal="right" vertical="center"/>
      <protection/>
    </xf>
    <xf numFmtId="164" fontId="6" fillId="0" borderId="70" xfId="205" applyNumberFormat="1" applyFont="1" applyFill="1" applyBorder="1" applyAlignment="1">
      <alignment horizontal="right" vertical="center"/>
      <protection/>
    </xf>
    <xf numFmtId="164" fontId="6" fillId="0" borderId="66" xfId="205" applyNumberFormat="1" applyFont="1" applyBorder="1" applyAlignment="1">
      <alignment horizontal="center" vertical="center"/>
      <protection/>
    </xf>
    <xf numFmtId="0" fontId="6" fillId="0" borderId="0" xfId="210" applyFont="1" applyBorder="1">
      <alignment/>
      <protection/>
    </xf>
    <xf numFmtId="168" fontId="6" fillId="0" borderId="0" xfId="212" applyNumberFormat="1" applyFont="1">
      <alignment/>
      <protection/>
    </xf>
    <xf numFmtId="168" fontId="6" fillId="0" borderId="0" xfId="209" applyNumberFormat="1" applyFont="1">
      <alignment/>
      <protection/>
    </xf>
    <xf numFmtId="168" fontId="6" fillId="0" borderId="0" xfId="209" applyNumberFormat="1" applyFont="1" applyFill="1">
      <alignment/>
      <protection/>
    </xf>
    <xf numFmtId="168" fontId="6" fillId="0" borderId="68" xfId="209" applyNumberFormat="1" applyFont="1" applyBorder="1" applyAlignment="1" applyProtection="1">
      <alignment horizontal="centerContinuous"/>
      <protection/>
    </xf>
    <xf numFmtId="168" fontId="6" fillId="0" borderId="51" xfId="209" applyNumberFormat="1" applyFont="1" applyBorder="1" applyAlignment="1">
      <alignment horizontal="centerContinuous"/>
      <protection/>
    </xf>
    <xf numFmtId="164" fontId="6" fillId="0" borderId="0" xfId="209" applyNumberFormat="1" applyFont="1">
      <alignment/>
      <protection/>
    </xf>
    <xf numFmtId="168" fontId="11" fillId="33" borderId="22" xfId="209" applyNumberFormat="1" applyFont="1" applyFill="1" applyBorder="1" applyAlignment="1" applyProtection="1">
      <alignment horizontal="center" vertical="center"/>
      <protection/>
    </xf>
    <xf numFmtId="168" fontId="11" fillId="33" borderId="16" xfId="209" applyNumberFormat="1" applyFont="1" applyFill="1" applyBorder="1" applyAlignment="1" applyProtection="1">
      <alignment horizontal="center" vertical="center"/>
      <protection/>
    </xf>
    <xf numFmtId="168" fontId="11" fillId="33" borderId="17" xfId="209" applyNumberFormat="1" applyFont="1" applyFill="1" applyBorder="1" applyAlignment="1" applyProtection="1">
      <alignment horizontal="center" vertical="center"/>
      <protection/>
    </xf>
    <xf numFmtId="168" fontId="6" fillId="0" borderId="26" xfId="209" applyNumberFormat="1" applyFont="1" applyBorder="1" applyAlignment="1" applyProtection="1">
      <alignment horizontal="center"/>
      <protection/>
    </xf>
    <xf numFmtId="168" fontId="12" fillId="0" borderId="27" xfId="209" applyNumberFormat="1" applyFont="1" applyBorder="1" applyAlignment="1" applyProtection="1">
      <alignment horizontal="left" vertical="center"/>
      <protection/>
    </xf>
    <xf numFmtId="164" fontId="12" fillId="0" borderId="12" xfId="209" applyNumberFormat="1" applyFont="1" applyBorder="1" applyAlignment="1">
      <alignment horizontal="center" vertical="center"/>
      <protection/>
    </xf>
    <xf numFmtId="164" fontId="12" fillId="0" borderId="14" xfId="209" applyNumberFormat="1" applyFont="1" applyBorder="1" applyAlignment="1">
      <alignment horizontal="center" vertical="center"/>
      <protection/>
    </xf>
    <xf numFmtId="168" fontId="11" fillId="0" borderId="30" xfId="209" applyNumberFormat="1" applyFont="1" applyBorder="1" applyAlignment="1" applyProtection="1">
      <alignment horizontal="center" vertical="center"/>
      <protection/>
    </xf>
    <xf numFmtId="164" fontId="11" fillId="0" borderId="31" xfId="209" applyNumberFormat="1" applyFont="1" applyBorder="1" applyAlignment="1">
      <alignment horizontal="center" vertical="center"/>
      <protection/>
    </xf>
    <xf numFmtId="164" fontId="11" fillId="0" borderId="33" xfId="209" applyNumberFormat="1" applyFont="1" applyBorder="1" applyAlignment="1">
      <alignment horizontal="center" vertical="center"/>
      <protection/>
    </xf>
    <xf numFmtId="168" fontId="6" fillId="0" borderId="0" xfId="209" applyNumberFormat="1" applyFont="1" applyAlignment="1" applyProtection="1">
      <alignment horizontal="left"/>
      <protection/>
    </xf>
    <xf numFmtId="168" fontId="6" fillId="0" borderId="0" xfId="209" applyNumberFormat="1" applyFont="1" applyBorder="1">
      <alignment/>
      <protection/>
    </xf>
    <xf numFmtId="168" fontId="6" fillId="0" borderId="0" xfId="209" applyNumberFormat="1" applyFont="1" applyBorder="1" applyAlignment="1" applyProtection="1">
      <alignment horizontal="center" vertical="center"/>
      <protection/>
    </xf>
    <xf numFmtId="0" fontId="3" fillId="0" borderId="0" xfId="210" applyFont="1" applyAlignment="1">
      <alignment horizontal="center"/>
      <protection/>
    </xf>
    <xf numFmtId="0" fontId="3" fillId="33" borderId="37" xfId="210" applyFont="1" applyFill="1" applyBorder="1" applyAlignment="1">
      <alignment horizontal="center"/>
      <protection/>
    </xf>
    <xf numFmtId="1" fontId="3" fillId="33" borderId="22" xfId="210" applyNumberFormat="1" applyFont="1" applyFill="1" applyBorder="1" applyAlignment="1" quotePrefix="1">
      <alignment horizontal="center"/>
      <protection/>
    </xf>
    <xf numFmtId="0" fontId="3" fillId="0" borderId="53" xfId="210" applyFont="1" applyBorder="1" applyAlignment="1">
      <alignment horizontal="center" vertical="center"/>
      <protection/>
    </xf>
    <xf numFmtId="0" fontId="3" fillId="0" borderId="47" xfId="210" applyFont="1" applyBorder="1" applyAlignment="1">
      <alignment vertical="center"/>
      <protection/>
    </xf>
    <xf numFmtId="164" fontId="3" fillId="0" borderId="16" xfId="210" applyNumberFormat="1" applyFont="1" applyBorder="1" applyAlignment="1">
      <alignment vertical="center"/>
      <protection/>
    </xf>
    <xf numFmtId="164" fontId="3" fillId="0" borderId="22" xfId="165" applyNumberFormat="1" applyFont="1" applyBorder="1" applyAlignment="1">
      <alignment horizontal="center" vertical="center"/>
      <protection/>
    </xf>
    <xf numFmtId="164" fontId="3" fillId="0" borderId="96" xfId="210" applyNumberFormat="1" applyFont="1" applyBorder="1" applyAlignment="1">
      <alignment horizontal="center" vertical="center"/>
      <protection/>
    </xf>
    <xf numFmtId="164" fontId="3" fillId="0" borderId="97" xfId="210" applyNumberFormat="1" applyFont="1" applyBorder="1" applyAlignment="1">
      <alignment horizontal="center" vertical="center"/>
      <protection/>
    </xf>
    <xf numFmtId="164" fontId="3" fillId="0" borderId="98" xfId="210" applyNumberFormat="1" applyFont="1" applyBorder="1" applyAlignment="1">
      <alignment horizontal="center" vertical="center"/>
      <protection/>
    </xf>
    <xf numFmtId="0" fontId="3" fillId="0" borderId="27" xfId="210" applyFont="1" applyBorder="1" applyAlignment="1">
      <alignment horizontal="center" vertical="center"/>
      <protection/>
    </xf>
    <xf numFmtId="0" fontId="3" fillId="0" borderId="0" xfId="210" applyFont="1" applyBorder="1" applyAlignment="1">
      <alignment vertical="center"/>
      <protection/>
    </xf>
    <xf numFmtId="164" fontId="3" fillId="0" borderId="12" xfId="210" applyNumberFormat="1" applyFont="1" applyBorder="1" applyAlignment="1">
      <alignment vertical="center"/>
      <protection/>
    </xf>
    <xf numFmtId="164" fontId="3" fillId="0" borderId="12" xfId="165" applyNumberFormat="1" applyFont="1" applyBorder="1" applyAlignment="1">
      <alignment horizontal="center" vertical="center"/>
      <protection/>
    </xf>
    <xf numFmtId="164" fontId="3" fillId="0" borderId="0" xfId="210" applyNumberFormat="1" applyFont="1" applyBorder="1" applyAlignment="1">
      <alignment horizontal="center" vertical="center"/>
      <protection/>
    </xf>
    <xf numFmtId="164" fontId="3" fillId="0" borderId="44" xfId="210" applyNumberFormat="1" applyFont="1" applyBorder="1" applyAlignment="1">
      <alignment horizontal="center" vertical="center"/>
      <protection/>
    </xf>
    <xf numFmtId="0" fontId="3" fillId="0" borderId="27" xfId="210" applyFont="1" applyBorder="1" applyAlignment="1">
      <alignment vertical="center"/>
      <protection/>
    </xf>
    <xf numFmtId="0" fontId="6" fillId="0" borderId="0" xfId="210" applyFont="1" applyBorder="1" applyAlignment="1">
      <alignment vertical="center"/>
      <protection/>
    </xf>
    <xf numFmtId="164" fontId="6" fillId="0" borderId="12" xfId="210" applyNumberFormat="1" applyFont="1" applyBorder="1" applyAlignment="1">
      <alignment vertical="center"/>
      <protection/>
    </xf>
    <xf numFmtId="164" fontId="6" fillId="0" borderId="0" xfId="210" applyNumberFormat="1" applyFont="1" applyBorder="1" applyAlignment="1">
      <alignment horizontal="center" vertical="center"/>
      <protection/>
    </xf>
    <xf numFmtId="164" fontId="6" fillId="0" borderId="44" xfId="210" applyNumberFormat="1" applyFont="1" applyBorder="1" applyAlignment="1">
      <alignment horizontal="center" vertical="center"/>
      <protection/>
    </xf>
    <xf numFmtId="164" fontId="3" fillId="0" borderId="12" xfId="211" applyNumberFormat="1" applyFont="1" applyBorder="1" applyAlignment="1">
      <alignment vertical="center"/>
      <protection/>
    </xf>
    <xf numFmtId="164" fontId="6" fillId="0" borderId="12" xfId="211" applyNumberFormat="1" applyFont="1" applyBorder="1" applyAlignment="1">
      <alignment vertical="center"/>
      <protection/>
    </xf>
    <xf numFmtId="2" fontId="6" fillId="0" borderId="0" xfId="210" applyNumberFormat="1" applyFont="1">
      <alignment/>
      <protection/>
    </xf>
    <xf numFmtId="164" fontId="3" fillId="0" borderId="0" xfId="210" applyNumberFormat="1" applyFont="1" applyFill="1" applyBorder="1" applyAlignment="1">
      <alignment horizontal="center" vertical="center"/>
      <protection/>
    </xf>
    <xf numFmtId="164" fontId="3" fillId="0" borderId="44" xfId="210" applyNumberFormat="1" applyFont="1" applyFill="1" applyBorder="1" applyAlignment="1">
      <alignment horizontal="center" vertical="center"/>
      <protection/>
    </xf>
    <xf numFmtId="164" fontId="77" fillId="0" borderId="44" xfId="210" applyNumberFormat="1" applyFont="1" applyBorder="1" applyAlignment="1">
      <alignment horizontal="center" vertical="center"/>
      <protection/>
    </xf>
    <xf numFmtId="0" fontId="3" fillId="0" borderId="27" xfId="210" applyFont="1" applyBorder="1" applyAlignment="1">
      <alignment horizontal="center"/>
      <protection/>
    </xf>
    <xf numFmtId="0" fontId="6" fillId="0" borderId="27" xfId="210" applyFont="1" applyBorder="1" applyAlignment="1">
      <alignment horizontal="center"/>
      <protection/>
    </xf>
    <xf numFmtId="0" fontId="3" fillId="0" borderId="28" xfId="210" applyFont="1" applyBorder="1">
      <alignment/>
      <protection/>
    </xf>
    <xf numFmtId="0" fontId="6" fillId="0" borderId="34" xfId="210" applyFont="1" applyBorder="1" applyAlignment="1">
      <alignment vertical="center"/>
      <protection/>
    </xf>
    <xf numFmtId="164" fontId="6" fillId="0" borderId="19" xfId="210" applyNumberFormat="1" applyFont="1" applyBorder="1" applyAlignment="1">
      <alignment vertical="center"/>
      <protection/>
    </xf>
    <xf numFmtId="164" fontId="6" fillId="0" borderId="19" xfId="165" applyNumberFormat="1" applyFont="1" applyBorder="1" applyAlignment="1">
      <alignment horizontal="center" vertical="center"/>
      <protection/>
    </xf>
    <xf numFmtId="164" fontId="6" fillId="0" borderId="70" xfId="210" applyNumberFormat="1" applyFont="1" applyBorder="1" applyAlignment="1">
      <alignment horizontal="center" vertical="center"/>
      <protection/>
    </xf>
    <xf numFmtId="164" fontId="6" fillId="0" borderId="66" xfId="210" applyNumberFormat="1" applyFont="1" applyBorder="1" applyAlignment="1">
      <alignment horizontal="center" vertical="center"/>
      <protection/>
    </xf>
    <xf numFmtId="0" fontId="6" fillId="0" borderId="0" xfId="210" applyFont="1" applyAlignment="1">
      <alignment horizontal="center"/>
      <protection/>
    </xf>
    <xf numFmtId="0" fontId="6" fillId="33" borderId="99" xfId="165" applyFont="1" applyFill="1" applyBorder="1">
      <alignment/>
      <protection/>
    </xf>
    <xf numFmtId="0" fontId="3" fillId="33" borderId="100" xfId="165" applyFont="1" applyFill="1" applyBorder="1" applyAlignment="1">
      <alignment horizontal="center"/>
      <protection/>
    </xf>
    <xf numFmtId="0" fontId="3" fillId="33" borderId="11" xfId="165" applyFont="1" applyFill="1" applyBorder="1" applyAlignment="1">
      <alignment horizontal="center" vertical="center"/>
      <protection/>
    </xf>
    <xf numFmtId="0" fontId="3" fillId="33" borderId="101" xfId="165" applyFont="1" applyFill="1" applyBorder="1" applyAlignment="1">
      <alignment horizontal="center" vertical="center"/>
      <protection/>
    </xf>
    <xf numFmtId="0" fontId="6" fillId="33" borderId="102" xfId="165" applyFont="1" applyFill="1" applyBorder="1">
      <alignment/>
      <protection/>
    </xf>
    <xf numFmtId="0" fontId="3" fillId="33" borderId="54" xfId="165" applyFont="1" applyFill="1" applyBorder="1" applyAlignment="1">
      <alignment horizontal="center" vertical="center"/>
      <protection/>
    </xf>
    <xf numFmtId="0" fontId="3" fillId="33" borderId="16" xfId="165" applyFont="1" applyFill="1" applyBorder="1" applyAlignment="1">
      <alignment horizontal="center" vertical="center"/>
      <protection/>
    </xf>
    <xf numFmtId="0" fontId="3" fillId="33" borderId="103" xfId="165" applyFont="1" applyFill="1" applyBorder="1" applyAlignment="1">
      <alignment horizontal="center" vertical="center"/>
      <protection/>
    </xf>
    <xf numFmtId="0" fontId="6" fillId="0" borderId="104" xfId="165" applyFont="1" applyBorder="1">
      <alignment/>
      <protection/>
    </xf>
    <xf numFmtId="164" fontId="6" fillId="0" borderId="22" xfId="165" applyNumberFormat="1" applyFont="1" applyFill="1" applyBorder="1" applyAlignment="1">
      <alignment horizontal="right"/>
      <protection/>
    </xf>
    <xf numFmtId="164" fontId="6" fillId="0" borderId="22" xfId="165" applyNumberFormat="1" applyFont="1" applyBorder="1" applyAlignment="1">
      <alignment horizontal="center"/>
      <protection/>
    </xf>
    <xf numFmtId="164" fontId="6" fillId="0" borderId="105" xfId="165" applyNumberFormat="1" applyFont="1" applyBorder="1" applyAlignment="1">
      <alignment horizontal="center"/>
      <protection/>
    </xf>
    <xf numFmtId="0" fontId="6" fillId="0" borderId="104" xfId="165" applyFont="1" applyFill="1" applyBorder="1">
      <alignment/>
      <protection/>
    </xf>
    <xf numFmtId="172" fontId="6" fillId="0" borderId="22" xfId="46" applyNumberFormat="1" applyFont="1" applyFill="1" applyBorder="1" applyAlignment="1">
      <alignment horizontal="right"/>
    </xf>
    <xf numFmtId="0" fontId="6" fillId="0" borderId="104" xfId="165" applyFont="1" applyBorder="1" applyAlignment="1">
      <alignment wrapText="1"/>
      <protection/>
    </xf>
    <xf numFmtId="0" fontId="6" fillId="0" borderId="104" xfId="165" applyFont="1" applyBorder="1" applyAlignment="1">
      <alignment horizontal="left" vertical="center"/>
      <protection/>
    </xf>
    <xf numFmtId="1" fontId="6" fillId="0" borderId="22" xfId="165" applyNumberFormat="1" applyFont="1" applyFill="1" applyBorder="1" applyAlignment="1">
      <alignment horizontal="right"/>
      <protection/>
    </xf>
    <xf numFmtId="164" fontId="6" fillId="0" borderId="22" xfId="165" applyNumberFormat="1" applyFont="1" applyBorder="1" applyAlignment="1" quotePrefix="1">
      <alignment horizontal="center"/>
      <protection/>
    </xf>
    <xf numFmtId="0" fontId="6" fillId="0" borderId="104" xfId="165" applyFont="1" applyBorder="1" applyAlignment="1">
      <alignment horizontal="left" vertical="center" wrapText="1"/>
      <protection/>
    </xf>
    <xf numFmtId="0" fontId="6" fillId="0" borderId="106" xfId="165" applyFont="1" applyFill="1" applyBorder="1" applyAlignment="1">
      <alignment horizontal="left" vertical="center" wrapText="1"/>
      <protection/>
    </xf>
    <xf numFmtId="164" fontId="6" fillId="0" borderId="107" xfId="165" applyNumberFormat="1" applyFont="1" applyFill="1" applyBorder="1" applyAlignment="1">
      <alignment horizontal="right"/>
      <protection/>
    </xf>
    <xf numFmtId="164" fontId="6" fillId="0" borderId="107" xfId="165" applyNumberFormat="1" applyFont="1" applyFill="1" applyBorder="1" applyAlignment="1">
      <alignment horizontal="center"/>
      <protection/>
    </xf>
    <xf numFmtId="164" fontId="6" fillId="0" borderId="108" xfId="165" applyNumberFormat="1" applyFont="1" applyBorder="1" applyAlignment="1">
      <alignment horizontal="center"/>
      <protection/>
    </xf>
    <xf numFmtId="0" fontId="6" fillId="0" borderId="0" xfId="165" applyFont="1" applyBorder="1" applyAlignment="1">
      <alignment horizontal="left"/>
      <protection/>
    </xf>
    <xf numFmtId="2" fontId="6" fillId="0" borderId="0" xfId="165" applyNumberFormat="1" applyFont="1" applyBorder="1" applyAlignment="1" quotePrefix="1">
      <alignment horizontal="center"/>
      <protection/>
    </xf>
    <xf numFmtId="43" fontId="6" fillId="0" borderId="0" xfId="46" applyFont="1" applyAlignment="1">
      <alignment/>
    </xf>
    <xf numFmtId="0" fontId="6" fillId="0" borderId="106" xfId="165" applyFont="1" applyBorder="1" applyAlignment="1">
      <alignment horizontal="left" vertical="center" wrapText="1"/>
      <protection/>
    </xf>
    <xf numFmtId="164" fontId="6" fillId="35" borderId="107" xfId="165" applyNumberFormat="1" applyFont="1" applyFill="1" applyBorder="1">
      <alignment/>
      <protection/>
    </xf>
    <xf numFmtId="164" fontId="6" fillId="0" borderId="107" xfId="165" applyNumberFormat="1" applyFont="1" applyBorder="1" applyAlignment="1" quotePrefix="1">
      <alignment horizontal="center"/>
      <protection/>
    </xf>
    <xf numFmtId="164" fontId="6" fillId="0" borderId="108" xfId="165" applyNumberFormat="1" applyFont="1" applyBorder="1" applyAlignment="1" quotePrefix="1">
      <alignment horizontal="center"/>
      <protection/>
    </xf>
    <xf numFmtId="0" fontId="3" fillId="36" borderId="22" xfId="165" applyFont="1" applyFill="1" applyBorder="1" applyAlignment="1">
      <alignment horizontal="center"/>
      <protection/>
    </xf>
    <xf numFmtId="0" fontId="3" fillId="36" borderId="22" xfId="132" applyFont="1" applyFill="1" applyBorder="1" applyAlignment="1">
      <alignment horizontal="center"/>
      <protection/>
    </xf>
    <xf numFmtId="164" fontId="3" fillId="0" borderId="22" xfId="165" applyNumberFormat="1" applyFont="1" applyBorder="1">
      <alignment/>
      <protection/>
    </xf>
    <xf numFmtId="14" fontId="6" fillId="0" borderId="22" xfId="165" applyNumberFormat="1" applyFont="1" applyBorder="1">
      <alignment/>
      <protection/>
    </xf>
    <xf numFmtId="4" fontId="2" fillId="0" borderId="0" xfId="165" applyNumberFormat="1">
      <alignment/>
      <protection/>
    </xf>
    <xf numFmtId="0" fontId="6" fillId="0" borderId="22" xfId="165" applyFont="1" applyBorder="1" applyAlignment="1">
      <alignment horizontal="left" indent="2"/>
      <protection/>
    </xf>
    <xf numFmtId="164" fontId="6" fillId="0" borderId="22" xfId="165" applyNumberFormat="1" applyFont="1" applyBorder="1">
      <alignment/>
      <protection/>
    </xf>
    <xf numFmtId="14" fontId="6" fillId="0" borderId="22" xfId="165" applyNumberFormat="1" applyFont="1" applyBorder="1" applyAlignment="1" quotePrefix="1">
      <alignment horizontal="right"/>
      <protection/>
    </xf>
    <xf numFmtId="164" fontId="6" fillId="37" borderId="22" xfId="165" applyNumberFormat="1" applyFont="1" applyFill="1" applyBorder="1">
      <alignment/>
      <protection/>
    </xf>
    <xf numFmtId="14" fontId="2" fillId="0" borderId="0" xfId="165" applyNumberFormat="1">
      <alignment/>
      <protection/>
    </xf>
    <xf numFmtId="0" fontId="6" fillId="0" borderId="22" xfId="165" applyFont="1" applyBorder="1" applyAlignment="1">
      <alignment horizontal="left" vertical="top" indent="2"/>
      <protection/>
    </xf>
    <xf numFmtId="0" fontId="3" fillId="0" borderId="22" xfId="165" applyFont="1" applyBorder="1" applyAlignment="1">
      <alignment horizontal="left" vertical="center"/>
      <protection/>
    </xf>
    <xf numFmtId="164" fontId="3" fillId="0" borderId="22" xfId="165" applyNumberFormat="1" applyFont="1" applyBorder="1" applyAlignment="1">
      <alignment vertical="center"/>
      <protection/>
    </xf>
    <xf numFmtId="14" fontId="6" fillId="0" borderId="22" xfId="165" applyNumberFormat="1" applyFont="1" applyBorder="1" applyAlignment="1" quotePrefix="1">
      <alignment horizontal="right" vertical="center"/>
      <protection/>
    </xf>
    <xf numFmtId="164" fontId="6" fillId="0" borderId="11" xfId="165" applyNumberFormat="1" applyFont="1" applyBorder="1">
      <alignment/>
      <protection/>
    </xf>
    <xf numFmtId="14" fontId="6" fillId="0" borderId="11" xfId="165" applyNumberFormat="1" applyFont="1" applyBorder="1" applyAlignment="1" quotePrefix="1">
      <alignment horizontal="right"/>
      <protection/>
    </xf>
    <xf numFmtId="0" fontId="3" fillId="0" borderId="22" xfId="165" applyFont="1" applyBorder="1" applyAlignment="1">
      <alignment horizontal="left"/>
      <protection/>
    </xf>
    <xf numFmtId="14" fontId="42" fillId="0" borderId="22" xfId="165" applyNumberFormat="1" applyFont="1" applyBorder="1" applyAlignment="1">
      <alignment vertical="top" wrapText="1"/>
      <protection/>
    </xf>
    <xf numFmtId="0" fontId="6" fillId="0" borderId="22" xfId="165" applyFont="1" applyBorder="1">
      <alignment/>
      <protection/>
    </xf>
    <xf numFmtId="164" fontId="6" fillId="0" borderId="16" xfId="165" applyNumberFormat="1" applyFont="1" applyBorder="1">
      <alignment/>
      <protection/>
    </xf>
    <xf numFmtId="14" fontId="6" fillId="0" borderId="16" xfId="165" applyNumberFormat="1" applyFont="1" applyBorder="1" applyAlignment="1" quotePrefix="1">
      <alignment horizontal="right"/>
      <protection/>
    </xf>
    <xf numFmtId="0" fontId="3" fillId="33" borderId="109" xfId="165" applyFont="1" applyFill="1" applyBorder="1" applyAlignment="1">
      <alignment horizontal="center" vertical="center"/>
      <protection/>
    </xf>
    <xf numFmtId="0" fontId="3" fillId="33" borderId="110" xfId="165" applyFont="1" applyFill="1" applyBorder="1" applyAlignment="1">
      <alignment horizontal="center" vertical="center"/>
      <protection/>
    </xf>
    <xf numFmtId="0" fontId="3" fillId="33" borderId="110" xfId="165" applyFont="1" applyFill="1" applyBorder="1" applyAlignment="1">
      <alignment horizontal="center" vertical="center" wrapText="1"/>
      <protection/>
    </xf>
    <xf numFmtId="0" fontId="6" fillId="33" borderId="11" xfId="165" applyFont="1" applyFill="1" applyBorder="1">
      <alignment/>
      <protection/>
    </xf>
    <xf numFmtId="0" fontId="6" fillId="34" borderId="11" xfId="165" applyFont="1" applyFill="1" applyBorder="1">
      <alignment/>
      <protection/>
    </xf>
    <xf numFmtId="0" fontId="3" fillId="33" borderId="51" xfId="165" applyFont="1" applyFill="1" applyBorder="1" applyAlignment="1">
      <alignment horizontal="center" vertical="center"/>
      <protection/>
    </xf>
    <xf numFmtId="0" fontId="3" fillId="34" borderId="12" xfId="165" applyFont="1" applyFill="1" applyBorder="1" applyAlignment="1">
      <alignment horizontal="center"/>
      <protection/>
    </xf>
    <xf numFmtId="0" fontId="3" fillId="33" borderId="111" xfId="165" applyFont="1" applyFill="1" applyBorder="1" applyAlignment="1">
      <alignment horizontal="center" vertical="center" wrapText="1"/>
      <protection/>
    </xf>
    <xf numFmtId="0" fontId="3" fillId="34" borderId="16" xfId="165" applyFont="1" applyFill="1" applyBorder="1" applyAlignment="1">
      <alignment horizontal="center"/>
      <protection/>
    </xf>
    <xf numFmtId="0" fontId="6" fillId="0" borderId="112" xfId="165" applyFont="1" applyBorder="1" applyAlignment="1">
      <alignment horizontal="left" vertical="center" wrapText="1"/>
      <protection/>
    </xf>
    <xf numFmtId="0" fontId="6" fillId="0" borderId="22" xfId="165" applyFont="1" applyFill="1" applyBorder="1" applyAlignment="1">
      <alignment horizontal="right"/>
      <protection/>
    </xf>
    <xf numFmtId="164" fontId="6" fillId="37" borderId="22" xfId="165" applyNumberFormat="1" applyFont="1" applyFill="1" applyBorder="1" applyAlignment="1">
      <alignment vertical="center"/>
      <protection/>
    </xf>
    <xf numFmtId="164" fontId="6" fillId="0" borderId="22" xfId="165" applyNumberFormat="1" applyFont="1" applyBorder="1" applyAlignment="1">
      <alignment vertical="center"/>
      <protection/>
    </xf>
    <xf numFmtId="164" fontId="6" fillId="0" borderId="22" xfId="165" applyNumberFormat="1" applyFont="1" applyFill="1" applyBorder="1" applyAlignment="1">
      <alignment vertical="center"/>
      <protection/>
    </xf>
    <xf numFmtId="164" fontId="6" fillId="0" borderId="105" xfId="165" applyNumberFormat="1" applyFont="1" applyBorder="1" applyAlignment="1">
      <alignment vertical="center"/>
      <protection/>
    </xf>
    <xf numFmtId="0" fontId="5" fillId="0" borderId="112" xfId="165" applyFont="1" applyBorder="1" applyAlignment="1">
      <alignment horizontal="left" vertical="center"/>
      <protection/>
    </xf>
    <xf numFmtId="0" fontId="6" fillId="0" borderId="112" xfId="165" applyFont="1" applyBorder="1" applyAlignment="1">
      <alignment vertical="center"/>
      <protection/>
    </xf>
    <xf numFmtId="0" fontId="6" fillId="0" borderId="112" xfId="165" applyFont="1" applyFill="1" applyBorder="1" applyAlignment="1">
      <alignment vertical="center"/>
      <protection/>
    </xf>
    <xf numFmtId="0" fontId="3" fillId="0" borderId="113" xfId="165" applyFont="1" applyBorder="1" applyAlignment="1">
      <alignment vertical="center" wrapText="1"/>
      <protection/>
    </xf>
    <xf numFmtId="0" fontId="3" fillId="0" borderId="107" xfId="165" applyFont="1" applyFill="1" applyBorder="1" applyAlignment="1">
      <alignment horizontal="right"/>
      <protection/>
    </xf>
    <xf numFmtId="164" fontId="3" fillId="0" borderId="114" xfId="165" applyNumberFormat="1" applyFont="1" applyFill="1" applyBorder="1" applyAlignment="1">
      <alignment vertical="center"/>
      <protection/>
    </xf>
    <xf numFmtId="164" fontId="3" fillId="0" borderId="107" xfId="165" applyNumberFormat="1" applyFont="1" applyBorder="1" applyAlignment="1">
      <alignment vertical="center"/>
      <protection/>
    </xf>
    <xf numFmtId="164" fontId="3" fillId="0" borderId="107" xfId="165" applyNumberFormat="1" applyFont="1" applyFill="1" applyBorder="1" applyAlignment="1">
      <alignment vertical="center"/>
      <protection/>
    </xf>
    <xf numFmtId="0" fontId="12" fillId="0" borderId="0" xfId="165" applyFont="1" applyBorder="1">
      <alignment/>
      <protection/>
    </xf>
    <xf numFmtId="164" fontId="6" fillId="0" borderId="0" xfId="165" applyNumberFormat="1" applyFont="1" applyBorder="1">
      <alignment/>
      <protection/>
    </xf>
    <xf numFmtId="2" fontId="6" fillId="0" borderId="0" xfId="165" applyNumberFormat="1" applyFont="1" applyFill="1" applyBorder="1" applyAlignment="1">
      <alignment vertical="center"/>
      <protection/>
    </xf>
    <xf numFmtId="0" fontId="6" fillId="0" borderId="0" xfId="165" applyFont="1" applyAlignment="1">
      <alignment vertical="center"/>
      <protection/>
    </xf>
    <xf numFmtId="0" fontId="3" fillId="33" borderId="115" xfId="165" applyFont="1" applyFill="1" applyBorder="1" applyAlignment="1">
      <alignment horizontal="center" vertical="center"/>
      <protection/>
    </xf>
    <xf numFmtId="0" fontId="3" fillId="33" borderId="22" xfId="165" applyFont="1" applyFill="1" applyBorder="1" applyAlignment="1">
      <alignment horizontal="center" vertical="center" wrapText="1"/>
      <protection/>
    </xf>
    <xf numFmtId="0" fontId="6" fillId="0" borderId="0" xfId="165" applyFont="1" applyBorder="1" applyAlignment="1">
      <alignment horizontal="center" vertical="center" wrapText="1"/>
      <protection/>
    </xf>
    <xf numFmtId="0" fontId="6" fillId="0" borderId="0" xfId="165" applyFont="1" applyBorder="1" applyAlignment="1">
      <alignment horizontal="center" vertical="center"/>
      <protection/>
    </xf>
    <xf numFmtId="16" fontId="6" fillId="0" borderId="0" xfId="165" applyNumberFormat="1" applyFont="1" applyBorder="1" applyAlignment="1">
      <alignment horizontal="center" vertical="center" wrapText="1"/>
      <protection/>
    </xf>
    <xf numFmtId="164" fontId="12" fillId="0" borderId="22" xfId="165" applyNumberFormat="1" applyFont="1" applyBorder="1" applyAlignment="1">
      <alignment horizontal="right" vertical="center"/>
      <protection/>
    </xf>
    <xf numFmtId="164" fontId="6" fillId="0" borderId="22" xfId="165" applyNumberFormat="1" applyFont="1" applyFill="1" applyBorder="1" applyAlignment="1">
      <alignment horizontal="right" vertical="center"/>
      <protection/>
    </xf>
    <xf numFmtId="164" fontId="6" fillId="0" borderId="22" xfId="165" applyNumberFormat="1" applyFont="1" applyBorder="1" applyAlignment="1">
      <alignment horizontal="right" vertical="center"/>
      <protection/>
    </xf>
    <xf numFmtId="164" fontId="6" fillId="0" borderId="105" xfId="165" applyNumberFormat="1" applyFont="1" applyBorder="1" applyAlignment="1">
      <alignment horizontal="right" vertical="center"/>
      <protection/>
    </xf>
    <xf numFmtId="2" fontId="6" fillId="0" borderId="0" xfId="165" applyNumberFormat="1" applyFont="1" applyBorder="1" applyAlignment="1">
      <alignment horizontal="center" vertical="center"/>
      <protection/>
    </xf>
    <xf numFmtId="0" fontId="3" fillId="0" borderId="104" xfId="165" applyFont="1" applyBorder="1" applyAlignment="1">
      <alignment horizontal="left" vertical="center"/>
      <protection/>
    </xf>
    <xf numFmtId="164" fontId="11" fillId="0" borderId="22" xfId="165" applyNumberFormat="1" applyFont="1" applyBorder="1" applyAlignment="1">
      <alignment horizontal="right" vertical="center"/>
      <protection/>
    </xf>
    <xf numFmtId="164" fontId="3" fillId="0" borderId="22" xfId="165" applyNumberFormat="1" applyFont="1" applyFill="1" applyBorder="1" applyAlignment="1">
      <alignment horizontal="right" vertical="center"/>
      <protection/>
    </xf>
    <xf numFmtId="164" fontId="3" fillId="0" borderId="22" xfId="165" applyNumberFormat="1" applyFont="1" applyBorder="1" applyAlignment="1">
      <alignment horizontal="right" vertical="center"/>
      <protection/>
    </xf>
    <xf numFmtId="164" fontId="3" fillId="0" borderId="105" xfId="165" applyNumberFormat="1" applyFont="1" applyBorder="1" applyAlignment="1">
      <alignment horizontal="right" vertical="center"/>
      <protection/>
    </xf>
    <xf numFmtId="2" fontId="3" fillId="0" borderId="0" xfId="165" applyNumberFormat="1" applyFont="1" applyBorder="1" applyAlignment="1">
      <alignment horizontal="center" vertical="center"/>
      <protection/>
    </xf>
    <xf numFmtId="0" fontId="3" fillId="0" borderId="106" xfId="165" applyFont="1" applyBorder="1" applyAlignment="1">
      <alignment horizontal="left" vertical="center"/>
      <protection/>
    </xf>
    <xf numFmtId="164" fontId="11" fillId="0" borderId="107" xfId="165" applyNumberFormat="1" applyFont="1" applyBorder="1" applyAlignment="1">
      <alignment horizontal="right" vertical="center"/>
      <protection/>
    </xf>
    <xf numFmtId="164" fontId="3" fillId="0" borderId="107" xfId="165" applyNumberFormat="1" applyFont="1" applyFill="1" applyBorder="1" applyAlignment="1">
      <alignment horizontal="right" vertical="center"/>
      <protection/>
    </xf>
    <xf numFmtId="164" fontId="3" fillId="0" borderId="107" xfId="165" applyNumberFormat="1" applyFont="1" applyBorder="1" applyAlignment="1">
      <alignment horizontal="right" vertical="center"/>
      <protection/>
    </xf>
    <xf numFmtId="164" fontId="3" fillId="0" borderId="108" xfId="165" applyNumberFormat="1" applyFont="1" applyBorder="1" applyAlignment="1">
      <alignment horizontal="right" vertical="center"/>
      <protection/>
    </xf>
    <xf numFmtId="2" fontId="6" fillId="0" borderId="0" xfId="165" applyNumberFormat="1" applyFont="1" applyBorder="1" applyAlignment="1">
      <alignment vertical="center"/>
      <protection/>
    </xf>
    <xf numFmtId="164" fontId="6" fillId="0" borderId="0" xfId="165" applyNumberFormat="1" applyFont="1" applyBorder="1" applyAlignment="1">
      <alignment horizontal="center" vertical="center"/>
      <protection/>
    </xf>
    <xf numFmtId="0" fontId="6" fillId="0" borderId="0" xfId="165" applyFont="1" applyBorder="1" applyAlignment="1">
      <alignment vertical="center"/>
      <protection/>
    </xf>
    <xf numFmtId="2" fontId="6" fillId="0" borderId="0" xfId="165" applyNumberFormat="1" applyFont="1" applyBorder="1">
      <alignment/>
      <protection/>
    </xf>
    <xf numFmtId="0" fontId="6" fillId="35" borderId="0" xfId="165" applyFont="1" applyFill="1" applyBorder="1" applyAlignment="1">
      <alignment horizontal="center" vertical="center"/>
      <protection/>
    </xf>
    <xf numFmtId="0" fontId="6" fillId="35" borderId="0" xfId="165" applyFont="1" applyFill="1" applyBorder="1" applyAlignment="1">
      <alignment horizontal="center" vertical="center" wrapText="1"/>
      <protection/>
    </xf>
    <xf numFmtId="164" fontId="6" fillId="0" borderId="0" xfId="165" applyNumberFormat="1" applyFont="1" applyBorder="1" applyAlignment="1">
      <alignment vertical="center"/>
      <protection/>
    </xf>
    <xf numFmtId="0" fontId="4" fillId="0" borderId="0" xfId="165" applyFont="1" applyBorder="1" applyAlignment="1">
      <alignment vertical="center"/>
      <protection/>
    </xf>
    <xf numFmtId="0" fontId="3" fillId="33" borderId="105" xfId="165" applyFont="1" applyFill="1" applyBorder="1" applyAlignment="1">
      <alignment horizontal="center" vertical="center" wrapText="1"/>
      <protection/>
    </xf>
    <xf numFmtId="0" fontId="6" fillId="0" borderId="104" xfId="165" applyFont="1" applyBorder="1" applyAlignment="1">
      <alignment horizontal="left" vertical="center" indent="1"/>
      <protection/>
    </xf>
    <xf numFmtId="164" fontId="12" fillId="0" borderId="22" xfId="165" applyNumberFormat="1" applyFont="1" applyFill="1" applyBorder="1">
      <alignment/>
      <protection/>
    </xf>
    <xf numFmtId="0" fontId="6" fillId="0" borderId="22" xfId="165" applyNumberFormat="1" applyFont="1" applyFill="1" applyBorder="1" applyAlignment="1">
      <alignment horizontal="right" vertical="center"/>
      <protection/>
    </xf>
    <xf numFmtId="2" fontId="6" fillId="0" borderId="22" xfId="165" applyNumberFormat="1" applyFont="1" applyFill="1" applyBorder="1" applyAlignment="1">
      <alignment horizontal="right" vertical="center"/>
      <protection/>
    </xf>
    <xf numFmtId="164" fontId="12" fillId="0" borderId="22" xfId="165" applyNumberFormat="1" applyFont="1" applyFill="1" applyBorder="1" applyAlignment="1">
      <alignment horizontal="right"/>
      <protection/>
    </xf>
    <xf numFmtId="164" fontId="3" fillId="0" borderId="108" xfId="165" applyNumberFormat="1" applyFont="1" applyFill="1" applyBorder="1" applyAlignment="1">
      <alignment horizontal="right" vertical="center"/>
      <protection/>
    </xf>
    <xf numFmtId="0" fontId="43" fillId="34" borderId="22" xfId="165" applyFont="1" applyFill="1" applyBorder="1" applyAlignment="1">
      <alignment horizontal="center" vertical="center" wrapText="1"/>
      <protection/>
    </xf>
    <xf numFmtId="0" fontId="43" fillId="34" borderId="105" xfId="165" applyFont="1" applyFill="1" applyBorder="1" applyAlignment="1">
      <alignment horizontal="center" vertical="center" wrapText="1"/>
      <protection/>
    </xf>
    <xf numFmtId="0" fontId="43" fillId="36" borderId="104" xfId="165" applyFont="1" applyFill="1" applyBorder="1" applyAlignment="1">
      <alignment vertical="center"/>
      <protection/>
    </xf>
    <xf numFmtId="0" fontId="34" fillId="0" borderId="104" xfId="165" applyFont="1" applyBorder="1" applyAlignment="1">
      <alignment horizontal="left" vertical="center"/>
      <protection/>
    </xf>
    <xf numFmtId="164" fontId="34" fillId="0" borderId="22" xfId="165" applyNumberFormat="1" applyFont="1" applyFill="1" applyBorder="1">
      <alignment/>
      <protection/>
    </xf>
    <xf numFmtId="164" fontId="34" fillId="0" borderId="22" xfId="165" applyNumberFormat="1" applyFont="1" applyFill="1" applyBorder="1" applyAlignment="1">
      <alignment horizontal="right" vertical="center"/>
      <protection/>
    </xf>
    <xf numFmtId="164" fontId="34" fillId="0" borderId="105" xfId="165" applyNumberFormat="1" applyFont="1" applyFill="1" applyBorder="1" applyAlignment="1">
      <alignment horizontal="right" vertical="center"/>
      <protection/>
    </xf>
    <xf numFmtId="0" fontId="2" fillId="0" borderId="0" xfId="165" applyFont="1" quotePrefix="1">
      <alignment/>
      <protection/>
    </xf>
    <xf numFmtId="0" fontId="43" fillId="0" borderId="104" xfId="165" applyFont="1" applyBorder="1" applyAlignment="1">
      <alignment horizontal="left" vertical="center"/>
      <protection/>
    </xf>
    <xf numFmtId="164" fontId="43" fillId="0" borderId="22" xfId="165" applyNumberFormat="1" applyFont="1" applyFill="1" applyBorder="1" applyAlignment="1">
      <alignment horizontal="right" vertical="center"/>
      <protection/>
    </xf>
    <xf numFmtId="164" fontId="43" fillId="0" borderId="105" xfId="165" applyNumberFormat="1" applyFont="1" applyFill="1" applyBorder="1" applyAlignment="1">
      <alignment horizontal="right" vertical="center"/>
      <protection/>
    </xf>
    <xf numFmtId="0" fontId="34" fillId="0" borderId="100" xfId="165" applyFont="1" applyFill="1" applyBorder="1" applyAlignment="1">
      <alignment horizontal="left" vertical="center" indent="1"/>
      <protection/>
    </xf>
    <xf numFmtId="0" fontId="43" fillId="0" borderId="106" xfId="165" applyFont="1" applyBorder="1" applyAlignment="1">
      <alignment horizontal="left" vertical="center"/>
      <protection/>
    </xf>
    <xf numFmtId="164" fontId="43" fillId="0" borderId="107" xfId="165" applyNumberFormat="1" applyFont="1" applyFill="1" applyBorder="1" applyAlignment="1">
      <alignment horizontal="right" vertical="center"/>
      <protection/>
    </xf>
    <xf numFmtId="164" fontId="43" fillId="0" borderId="108" xfId="165" applyNumberFormat="1" applyFont="1" applyFill="1" applyBorder="1" applyAlignment="1">
      <alignment horizontal="right" vertical="center"/>
      <protection/>
    </xf>
    <xf numFmtId="0" fontId="3" fillId="36" borderId="52" xfId="165" applyFont="1" applyFill="1" applyBorder="1">
      <alignment/>
      <protection/>
    </xf>
    <xf numFmtId="0" fontId="3" fillId="36" borderId="35" xfId="165" applyFont="1" applyFill="1" applyBorder="1" applyAlignment="1" applyProtection="1">
      <alignment horizontal="center"/>
      <protection/>
    </xf>
    <xf numFmtId="173" fontId="3" fillId="36" borderId="35" xfId="165" applyNumberFormat="1" applyFont="1" applyFill="1" applyBorder="1" applyAlignment="1">
      <alignment horizontal="center"/>
      <protection/>
    </xf>
    <xf numFmtId="173" fontId="3" fillId="36" borderId="56" xfId="165" applyNumberFormat="1" applyFont="1" applyFill="1" applyBorder="1" applyAlignment="1">
      <alignment horizontal="center"/>
      <protection/>
    </xf>
    <xf numFmtId="0" fontId="3" fillId="36" borderId="27" xfId="165" applyFont="1" applyFill="1" applyBorder="1" applyAlignment="1" quotePrefix="1">
      <alignment horizontal="left"/>
      <protection/>
    </xf>
    <xf numFmtId="173" fontId="3" fillId="36" borderId="0" xfId="165" applyNumberFormat="1" applyFont="1" applyFill="1" applyBorder="1" applyAlignment="1">
      <alignment horizontal="center"/>
      <protection/>
    </xf>
    <xf numFmtId="173" fontId="3" fillId="36" borderId="13" xfId="165" applyNumberFormat="1" applyFont="1" applyFill="1" applyBorder="1" applyAlignment="1">
      <alignment horizontal="center"/>
      <protection/>
    </xf>
    <xf numFmtId="0" fontId="3" fillId="36" borderId="53" xfId="165" applyFont="1" applyFill="1" applyBorder="1">
      <alignment/>
      <protection/>
    </xf>
    <xf numFmtId="0" fontId="3" fillId="36" borderId="24" xfId="165" applyFont="1" applyFill="1" applyBorder="1" applyAlignment="1" applyProtection="1">
      <alignment horizontal="center"/>
      <protection/>
    </xf>
    <xf numFmtId="0" fontId="3" fillId="36" borderId="47" xfId="165" applyFont="1" applyFill="1" applyBorder="1" applyAlignment="1" applyProtection="1">
      <alignment horizontal="center"/>
      <protection/>
    </xf>
    <xf numFmtId="0" fontId="3" fillId="36" borderId="26" xfId="165" applyFont="1" applyFill="1" applyBorder="1" applyAlignment="1" applyProtection="1" quotePrefix="1">
      <alignment horizontal="center"/>
      <protection/>
    </xf>
    <xf numFmtId="173" fontId="3" fillId="36" borderId="51" xfId="165" applyNumberFormat="1" applyFont="1" applyFill="1" applyBorder="1" applyAlignment="1" applyProtection="1">
      <alignment horizontal="right"/>
      <protection/>
    </xf>
    <xf numFmtId="173" fontId="3" fillId="36" borderId="26" xfId="165" applyNumberFormat="1" applyFont="1" applyFill="1" applyBorder="1" applyAlignment="1" applyProtection="1">
      <alignment horizontal="center"/>
      <protection/>
    </xf>
    <xf numFmtId="173" fontId="3" fillId="36" borderId="49" xfId="165" applyNumberFormat="1" applyFont="1" applyFill="1" applyBorder="1" applyAlignment="1" applyProtection="1">
      <alignment horizontal="center"/>
      <protection/>
    </xf>
    <xf numFmtId="173" fontId="3" fillId="36" borderId="35" xfId="165" applyNumberFormat="1" applyFont="1" applyFill="1" applyBorder="1" applyAlignment="1" applyProtection="1">
      <alignment horizontal="center"/>
      <protection/>
    </xf>
    <xf numFmtId="173" fontId="3" fillId="36" borderId="56" xfId="165" applyNumberFormat="1" applyFont="1" applyFill="1" applyBorder="1" applyAlignment="1" applyProtection="1">
      <alignment horizontal="center"/>
      <protection/>
    </xf>
    <xf numFmtId="0" fontId="3" fillId="36" borderId="27" xfId="165" applyFont="1" applyFill="1" applyBorder="1">
      <alignment/>
      <protection/>
    </xf>
    <xf numFmtId="173" fontId="3" fillId="36" borderId="0" xfId="165" applyNumberFormat="1" applyFont="1" applyFill="1" applyBorder="1" applyAlignment="1" applyProtection="1" quotePrefix="1">
      <alignment horizontal="center"/>
      <protection/>
    </xf>
    <xf numFmtId="0" fontId="3" fillId="36" borderId="0" xfId="165" applyFont="1" applyFill="1" applyBorder="1" applyAlignment="1" applyProtection="1">
      <alignment horizontal="center"/>
      <protection/>
    </xf>
    <xf numFmtId="0" fontId="3" fillId="36" borderId="0" xfId="165" applyFont="1" applyFill="1" applyBorder="1" applyAlignment="1" applyProtection="1" quotePrefix="1">
      <alignment horizontal="center"/>
      <protection/>
    </xf>
    <xf numFmtId="0" fontId="3" fillId="36" borderId="13" xfId="165" applyFont="1" applyFill="1" applyBorder="1" applyAlignment="1" applyProtection="1" quotePrefix="1">
      <alignment horizontal="center"/>
      <protection/>
    </xf>
    <xf numFmtId="0" fontId="3" fillId="36" borderId="23" xfId="165" applyFont="1" applyFill="1" applyBorder="1" applyAlignment="1" applyProtection="1">
      <alignment horizontal="center"/>
      <protection/>
    </xf>
    <xf numFmtId="173" fontId="3" fillId="36" borderId="25" xfId="165" applyNumberFormat="1" applyFont="1" applyFill="1" applyBorder="1" applyAlignment="1" applyProtection="1">
      <alignment horizontal="right"/>
      <protection/>
    </xf>
    <xf numFmtId="173" fontId="3" fillId="36" borderId="13" xfId="165" applyNumberFormat="1" applyFont="1" applyFill="1" applyBorder="1" applyAlignment="1" applyProtection="1">
      <alignment horizontal="center"/>
      <protection/>
    </xf>
    <xf numFmtId="173" fontId="3" fillId="36" borderId="44" xfId="165" applyNumberFormat="1" applyFont="1" applyFill="1" applyBorder="1" applyAlignment="1" applyProtection="1">
      <alignment horizontal="center"/>
      <protection/>
    </xf>
    <xf numFmtId="173" fontId="3" fillId="36" borderId="0" xfId="165" applyNumberFormat="1" applyFont="1" applyFill="1" applyBorder="1" applyAlignment="1">
      <alignment horizontal="centerContinuous"/>
      <protection/>
    </xf>
    <xf numFmtId="173" fontId="3" fillId="36" borderId="13" xfId="165" applyNumberFormat="1" applyFont="1" applyFill="1" applyBorder="1" applyAlignment="1">
      <alignment horizontal="centerContinuous"/>
      <protection/>
    </xf>
    <xf numFmtId="173" fontId="3" fillId="36" borderId="68" xfId="165" applyNumberFormat="1" applyFont="1" applyFill="1" applyBorder="1" applyAlignment="1" applyProtection="1" quotePrefix="1">
      <alignment horizontal="centerContinuous"/>
      <protection/>
    </xf>
    <xf numFmtId="173" fontId="3" fillId="36" borderId="68" xfId="165" applyNumberFormat="1" applyFont="1" applyFill="1" applyBorder="1" applyAlignment="1" applyProtection="1" quotePrefix="1">
      <alignment horizontal="center"/>
      <protection/>
    </xf>
    <xf numFmtId="0" fontId="3" fillId="36" borderId="69" xfId="165" applyFont="1" applyFill="1" applyBorder="1" applyAlignment="1" applyProtection="1" quotePrefix="1">
      <alignment horizontal="centerContinuous"/>
      <protection/>
    </xf>
    <xf numFmtId="173" fontId="3" fillId="36" borderId="35" xfId="165" applyNumberFormat="1" applyFont="1" applyFill="1" applyBorder="1" applyAlignment="1">
      <alignment horizontal="centerContinuous"/>
      <protection/>
    </xf>
    <xf numFmtId="173" fontId="3" fillId="36" borderId="56" xfId="165" applyNumberFormat="1" applyFont="1" applyFill="1" applyBorder="1" applyAlignment="1">
      <alignment horizontal="centerContinuous"/>
      <protection/>
    </xf>
    <xf numFmtId="164" fontId="3" fillId="36" borderId="52" xfId="165" applyNumberFormat="1" applyFont="1" applyFill="1" applyBorder="1" applyAlignment="1" applyProtection="1">
      <alignment horizontal="left"/>
      <protection/>
    </xf>
    <xf numFmtId="0" fontId="3" fillId="36" borderId="37" xfId="165" applyFont="1" applyFill="1" applyBorder="1" applyAlignment="1" applyProtection="1">
      <alignment horizontal="center"/>
      <protection/>
    </xf>
    <xf numFmtId="173" fontId="3" fillId="36" borderId="37" xfId="165" applyNumberFormat="1" applyFont="1" applyFill="1" applyBorder="1" applyAlignment="1">
      <alignment horizontal="center"/>
      <protection/>
    </xf>
    <xf numFmtId="164" fontId="3" fillId="36" borderId="27" xfId="165" applyNumberFormat="1" applyFont="1" applyFill="1" applyBorder="1" applyAlignment="1" applyProtection="1">
      <alignment horizontal="left"/>
      <protection/>
    </xf>
    <xf numFmtId="173" fontId="3" fillId="36" borderId="12" xfId="165" applyNumberFormat="1" applyFont="1" applyFill="1" applyBorder="1" applyAlignment="1">
      <alignment horizontal="center"/>
      <protection/>
    </xf>
    <xf numFmtId="164" fontId="3" fillId="36" borderId="27" xfId="165" applyNumberFormat="1" applyFont="1" applyFill="1" applyBorder="1" applyAlignment="1">
      <alignment horizontal="left"/>
      <protection/>
    </xf>
    <xf numFmtId="164" fontId="3" fillId="36" borderId="16" xfId="46" applyNumberFormat="1" applyFont="1" applyFill="1" applyBorder="1" applyAlignment="1" quotePrefix="1">
      <alignment horizontal="center"/>
    </xf>
    <xf numFmtId="164" fontId="3" fillId="36" borderId="16" xfId="46" applyNumberFormat="1" applyFont="1" applyFill="1" applyBorder="1" applyAlignment="1">
      <alignment horizontal="right"/>
    </xf>
    <xf numFmtId="2" fontId="3" fillId="36" borderId="16" xfId="46" applyNumberFormat="1" applyFont="1" applyFill="1" applyBorder="1" applyAlignment="1">
      <alignment horizontal="right"/>
    </xf>
    <xf numFmtId="2" fontId="3" fillId="36" borderId="17" xfId="46" applyNumberFormat="1" applyFont="1" applyFill="1" applyBorder="1" applyAlignment="1">
      <alignment horizontal="right"/>
    </xf>
    <xf numFmtId="0" fontId="3" fillId="36" borderId="27" xfId="165" applyFont="1" applyFill="1" applyBorder="1" applyAlignment="1">
      <alignment horizontal="left"/>
      <protection/>
    </xf>
    <xf numFmtId="0" fontId="6" fillId="36" borderId="27" xfId="165" applyFont="1" applyFill="1" applyBorder="1" applyAlignment="1">
      <alignment horizontal="center"/>
      <protection/>
    </xf>
    <xf numFmtId="0" fontId="3" fillId="36" borderId="13" xfId="165" applyFont="1" applyFill="1" applyBorder="1" applyAlignment="1">
      <alignment horizontal="center"/>
      <protection/>
    </xf>
    <xf numFmtId="0" fontId="3" fillId="36" borderId="12" xfId="165" applyFont="1" applyFill="1" applyBorder="1" applyAlignment="1">
      <alignment horizontal="center"/>
      <protection/>
    </xf>
    <xf numFmtId="0" fontId="3" fillId="36" borderId="14" xfId="165" applyFont="1" applyFill="1" applyBorder="1" applyAlignment="1">
      <alignment horizontal="center"/>
      <protection/>
    </xf>
    <xf numFmtId="164" fontId="3" fillId="36" borderId="52" xfId="165" applyNumberFormat="1" applyFont="1" applyFill="1" applyBorder="1">
      <alignment/>
      <protection/>
    </xf>
    <xf numFmtId="164" fontId="3" fillId="36" borderId="27" xfId="165" applyNumberFormat="1" applyFont="1" applyFill="1" applyBorder="1">
      <alignment/>
      <protection/>
    </xf>
    <xf numFmtId="1" fontId="3" fillId="36" borderId="16" xfId="165" applyNumberFormat="1" applyFont="1" applyFill="1" applyBorder="1" applyAlignment="1">
      <alignment horizontal="center" vertical="center"/>
      <protection/>
    </xf>
    <xf numFmtId="1" fontId="3" fillId="36" borderId="13" xfId="165" applyNumberFormat="1" applyFont="1" applyFill="1" applyBorder="1" applyAlignment="1">
      <alignment horizontal="center" vertical="center"/>
      <protection/>
    </xf>
    <xf numFmtId="164" fontId="3" fillId="36" borderId="12" xfId="165" applyNumberFormat="1" applyFont="1" applyFill="1" applyBorder="1" applyAlignment="1">
      <alignment horizontal="center"/>
      <protection/>
    </xf>
    <xf numFmtId="164" fontId="3" fillId="36" borderId="14" xfId="165" applyNumberFormat="1" applyFont="1" applyFill="1" applyBorder="1" applyAlignment="1">
      <alignment horizontal="center"/>
      <protection/>
    </xf>
    <xf numFmtId="0" fontId="5" fillId="0" borderId="0" xfId="165" applyFont="1" applyFill="1" applyBorder="1" applyAlignment="1">
      <alignment/>
      <protection/>
    </xf>
    <xf numFmtId="164" fontId="6" fillId="0" borderId="44" xfId="42" applyNumberFormat="1" applyFont="1" applyBorder="1" applyAlignment="1" applyProtection="1">
      <alignment horizontal="right" vertical="center"/>
      <protection/>
    </xf>
    <xf numFmtId="164" fontId="6" fillId="0" borderId="44" xfId="42" applyNumberFormat="1" applyFont="1" applyBorder="1" applyAlignment="1" applyProtection="1" quotePrefix="1">
      <alignment horizontal="right" vertical="center"/>
      <protection/>
    </xf>
    <xf numFmtId="164" fontId="5" fillId="0" borderId="44" xfId="42" applyNumberFormat="1" applyFont="1" applyBorder="1" applyAlignment="1" applyProtection="1">
      <alignment horizontal="right" vertical="center"/>
      <protection/>
    </xf>
    <xf numFmtId="164" fontId="6" fillId="0" borderId="12" xfId="42" applyNumberFormat="1" applyFont="1" applyBorder="1" applyAlignment="1" applyProtection="1" quotePrefix="1">
      <alignment horizontal="right" vertical="center"/>
      <protection/>
    </xf>
    <xf numFmtId="0" fontId="3" fillId="0" borderId="0" xfId="121" applyFont="1" applyBorder="1">
      <alignment/>
      <protection/>
    </xf>
    <xf numFmtId="164" fontId="3" fillId="0" borderId="0" xfId="121" applyNumberFormat="1" applyFont="1" applyBorder="1">
      <alignment/>
      <protection/>
    </xf>
    <xf numFmtId="164" fontId="3" fillId="0" borderId="0" xfId="121" applyNumberFormat="1" applyFont="1" applyBorder="1" applyAlignment="1">
      <alignment horizontal="right"/>
      <protection/>
    </xf>
    <xf numFmtId="165" fontId="6" fillId="0" borderId="0" xfId="121" applyNumberFormat="1" applyFont="1" applyBorder="1" applyAlignment="1">
      <alignment horizontal="center"/>
      <protection/>
    </xf>
    <xf numFmtId="164" fontId="6" fillId="0" borderId="0" xfId="121" applyNumberFormat="1" applyFont="1" applyBorder="1" applyAlignment="1">
      <alignment horizontal="center"/>
      <protection/>
    </xf>
    <xf numFmtId="0" fontId="28" fillId="34" borderId="43" xfId="121" applyFont="1" applyFill="1" applyBorder="1" applyAlignment="1">
      <alignment horizontal="center"/>
      <protection/>
    </xf>
    <xf numFmtId="0" fontId="6" fillId="0" borderId="65" xfId="121" applyFont="1" applyBorder="1">
      <alignment/>
      <protection/>
    </xf>
    <xf numFmtId="164" fontId="6" fillId="0" borderId="43" xfId="121" applyNumberFormat="1" applyFont="1" applyBorder="1" applyAlignment="1">
      <alignment horizontal="center"/>
      <protection/>
    </xf>
    <xf numFmtId="0" fontId="6" fillId="0" borderId="10" xfId="121" applyFont="1" applyBorder="1">
      <alignment/>
      <protection/>
    </xf>
    <xf numFmtId="164" fontId="6" fillId="0" borderId="14" xfId="121" applyNumberFormat="1" applyFont="1" applyBorder="1" applyAlignment="1">
      <alignment horizontal="center"/>
      <protection/>
    </xf>
    <xf numFmtId="0" fontId="3" fillId="0" borderId="18" xfId="121" applyFont="1" applyBorder="1">
      <alignment/>
      <protection/>
    </xf>
    <xf numFmtId="164" fontId="3" fillId="0" borderId="19" xfId="121" applyNumberFormat="1" applyFont="1" applyBorder="1">
      <alignment/>
      <protection/>
    </xf>
    <xf numFmtId="165" fontId="6" fillId="0" borderId="19" xfId="121" applyNumberFormat="1" applyFont="1" applyBorder="1" applyAlignment="1">
      <alignment horizontal="center"/>
      <protection/>
    </xf>
    <xf numFmtId="164" fontId="6" fillId="0" borderId="19" xfId="121" applyNumberFormat="1" applyFont="1" applyBorder="1" applyAlignment="1">
      <alignment horizontal="center"/>
      <protection/>
    </xf>
    <xf numFmtId="164" fontId="6" fillId="0" borderId="20" xfId="121" applyNumberFormat="1" applyFont="1" applyBorder="1" applyAlignment="1">
      <alignment horizontal="center"/>
      <protection/>
    </xf>
    <xf numFmtId="167" fontId="3" fillId="0" borderId="43" xfId="121" applyNumberFormat="1" applyFont="1" applyFill="1" applyBorder="1" applyAlignment="1" applyProtection="1">
      <alignment horizontal="right"/>
      <protection locked="0"/>
    </xf>
    <xf numFmtId="177" fontId="6" fillId="0" borderId="12" xfId="165" applyNumberFormat="1" applyFont="1" applyFill="1" applyBorder="1" applyAlignment="1" quotePrefix="1">
      <alignment horizontal="right"/>
      <protection/>
    </xf>
    <xf numFmtId="176" fontId="6" fillId="0" borderId="12" xfId="165" applyNumberFormat="1" applyFont="1" applyFill="1" applyBorder="1" applyAlignment="1">
      <alignment horizontal="right"/>
      <protection/>
    </xf>
    <xf numFmtId="176" fontId="6" fillId="0" borderId="12" xfId="165" applyNumberFormat="1" applyFont="1" applyFill="1" applyBorder="1" applyAlignment="1" quotePrefix="1">
      <alignment horizontal="right"/>
      <protection/>
    </xf>
    <xf numFmtId="0" fontId="3" fillId="36" borderId="22" xfId="202" applyFont="1" applyFill="1" applyBorder="1" applyAlignment="1">
      <alignment horizontal="center" vertical="center"/>
      <protection/>
    </xf>
    <xf numFmtId="0" fontId="3" fillId="36" borderId="42" xfId="202" applyFont="1" applyFill="1" applyBorder="1" applyAlignment="1">
      <alignment horizontal="center" vertical="center" wrapText="1"/>
      <protection/>
    </xf>
    <xf numFmtId="0" fontId="3" fillId="0" borderId="30" xfId="165" applyFont="1" applyFill="1" applyBorder="1" applyAlignment="1">
      <alignment horizontal="center" vertical="center"/>
      <protection/>
    </xf>
    <xf numFmtId="176" fontId="3" fillId="0" borderId="31" xfId="165" applyNumberFormat="1" applyFont="1" applyFill="1" applyBorder="1" applyAlignment="1">
      <alignment vertical="center"/>
      <protection/>
    </xf>
    <xf numFmtId="0" fontId="6" fillId="0" borderId="14" xfId="165" applyFont="1" applyFill="1" applyBorder="1">
      <alignment/>
      <protection/>
    </xf>
    <xf numFmtId="0" fontId="6" fillId="0" borderId="33" xfId="165" applyFont="1" applyFill="1" applyBorder="1">
      <alignment/>
      <protection/>
    </xf>
    <xf numFmtId="0" fontId="15" fillId="0" borderId="0" xfId="201" applyFont="1" applyBorder="1" applyAlignment="1">
      <alignment horizontal="center"/>
      <protection/>
    </xf>
    <xf numFmtId="0" fontId="16" fillId="0" borderId="0" xfId="201" applyFont="1" applyBorder="1" applyAlignment="1">
      <alignment horizontal="center"/>
      <protection/>
    </xf>
    <xf numFmtId="0" fontId="22" fillId="0" borderId="0" xfId="165" applyFont="1" applyAlignment="1">
      <alignment horizontal="center" vertical="center"/>
      <protection/>
    </xf>
    <xf numFmtId="14" fontId="23" fillId="0" borderId="0" xfId="165" applyNumberFormat="1" applyFont="1" applyBorder="1" applyAlignment="1">
      <alignment horizontal="center"/>
      <protection/>
    </xf>
    <xf numFmtId="0" fontId="5" fillId="0" borderId="0" xfId="165" applyFont="1" applyFill="1" applyBorder="1" applyAlignment="1">
      <alignment horizontal="right"/>
      <protection/>
    </xf>
    <xf numFmtId="0" fontId="3" fillId="36" borderId="35" xfId="165" applyFont="1" applyFill="1" applyBorder="1" applyAlignment="1" applyProtection="1">
      <alignment horizontal="center"/>
      <protection/>
    </xf>
    <xf numFmtId="0" fontId="3" fillId="36" borderId="73" xfId="165" applyFont="1" applyFill="1" applyBorder="1" applyAlignment="1" applyProtection="1">
      <alignment horizontal="center"/>
      <protection/>
    </xf>
    <xf numFmtId="173" fontId="3" fillId="36" borderId="54" xfId="165" applyNumberFormat="1" applyFont="1" applyFill="1" applyBorder="1" applyAlignment="1" applyProtection="1" quotePrefix="1">
      <alignment horizontal="center"/>
      <protection/>
    </xf>
    <xf numFmtId="173" fontId="3" fillId="36" borderId="68" xfId="165" applyNumberFormat="1" applyFont="1" applyFill="1" applyBorder="1" applyAlignment="1" applyProtection="1" quotePrefix="1">
      <alignment horizontal="center"/>
      <protection/>
    </xf>
    <xf numFmtId="173" fontId="3" fillId="36" borderId="51" xfId="165" applyNumberFormat="1" applyFont="1" applyFill="1" applyBorder="1" applyAlignment="1" applyProtection="1" quotePrefix="1">
      <alignment horizontal="center"/>
      <protection/>
    </xf>
    <xf numFmtId="173" fontId="3" fillId="36" borderId="69" xfId="165" applyNumberFormat="1" applyFont="1" applyFill="1" applyBorder="1" applyAlignment="1" applyProtection="1" quotePrefix="1">
      <alignment horizontal="center"/>
      <protection/>
    </xf>
    <xf numFmtId="174" fontId="23" fillId="0" borderId="0" xfId="165" applyNumberFormat="1" applyFont="1" applyBorder="1" applyAlignment="1" applyProtection="1">
      <alignment horizontal="center"/>
      <protection/>
    </xf>
    <xf numFmtId="0" fontId="3" fillId="36" borderId="72" xfId="165" applyFont="1" applyFill="1" applyBorder="1" applyAlignment="1" applyProtection="1">
      <alignment horizontal="center"/>
      <protection/>
    </xf>
    <xf numFmtId="0" fontId="3" fillId="36" borderId="116" xfId="165" applyFont="1" applyFill="1" applyBorder="1" applyAlignment="1" applyProtection="1">
      <alignment horizontal="center"/>
      <protection/>
    </xf>
    <xf numFmtId="0" fontId="3" fillId="36" borderId="117" xfId="165" applyFont="1" applyFill="1" applyBorder="1" applyAlignment="1" applyProtection="1">
      <alignment horizontal="center"/>
      <protection/>
    </xf>
    <xf numFmtId="0" fontId="3" fillId="36" borderId="72" xfId="165" applyFont="1" applyFill="1" applyBorder="1" applyAlignment="1" applyProtection="1">
      <alignment horizontal="center" vertical="center"/>
      <protection/>
    </xf>
    <xf numFmtId="0" fontId="3" fillId="36" borderId="116" xfId="165" applyFont="1" applyFill="1" applyBorder="1" applyAlignment="1" applyProtection="1">
      <alignment horizontal="center" vertical="center"/>
      <protection/>
    </xf>
    <xf numFmtId="0" fontId="3" fillId="36" borderId="117" xfId="165" applyFont="1" applyFill="1" applyBorder="1" applyAlignment="1" applyProtection="1">
      <alignment horizontal="center" vertical="center"/>
      <protection/>
    </xf>
    <xf numFmtId="173" fontId="3" fillId="36" borderId="68" xfId="165" applyNumberFormat="1" applyFont="1" applyFill="1" applyBorder="1" applyAlignment="1" applyProtection="1">
      <alignment horizontal="center"/>
      <protection/>
    </xf>
    <xf numFmtId="173" fontId="3" fillId="36" borderId="69" xfId="165" applyNumberFormat="1" applyFont="1" applyFill="1" applyBorder="1" applyAlignment="1" applyProtection="1">
      <alignment horizontal="center"/>
      <protection/>
    </xf>
    <xf numFmtId="173" fontId="3" fillId="36" borderId="72" xfId="165" applyNumberFormat="1" applyFont="1" applyFill="1" applyBorder="1" applyAlignment="1" applyProtection="1" quotePrefix="1">
      <alignment horizontal="center"/>
      <protection/>
    </xf>
    <xf numFmtId="173" fontId="3" fillId="36" borderId="116" xfId="165" applyNumberFormat="1" applyFont="1" applyFill="1" applyBorder="1" applyAlignment="1" applyProtection="1" quotePrefix="1">
      <alignment horizontal="center"/>
      <protection/>
    </xf>
    <xf numFmtId="173" fontId="3" fillId="36" borderId="117" xfId="165" applyNumberFormat="1" applyFont="1" applyFill="1" applyBorder="1" applyAlignment="1" applyProtection="1" quotePrefix="1">
      <alignment horizontal="center"/>
      <protection/>
    </xf>
    <xf numFmtId="164" fontId="3" fillId="0" borderId="0" xfId="165" applyNumberFormat="1" applyFont="1" applyFill="1" applyAlignment="1">
      <alignment horizontal="center"/>
      <protection/>
    </xf>
    <xf numFmtId="164" fontId="4" fillId="0" borderId="0" xfId="165" applyNumberFormat="1" applyFont="1" applyFill="1" applyAlignment="1">
      <alignment horizontal="center"/>
      <protection/>
    </xf>
    <xf numFmtId="164" fontId="5" fillId="0" borderId="0" xfId="165" applyNumberFormat="1" applyFont="1" applyFill="1" applyBorder="1" applyAlignment="1">
      <alignment horizontal="right"/>
      <protection/>
    </xf>
    <xf numFmtId="164" fontId="6" fillId="0" borderId="0" xfId="165" applyNumberFormat="1" applyFont="1" applyFill="1" applyBorder="1" applyAlignment="1">
      <alignment horizontal="right"/>
      <protection/>
    </xf>
    <xf numFmtId="164" fontId="3" fillId="36" borderId="72" xfId="46" applyNumberFormat="1" applyFont="1" applyFill="1" applyBorder="1" applyAlignment="1">
      <alignment horizontal="center" wrapText="1"/>
    </xf>
    <xf numFmtId="164" fontId="3" fillId="36" borderId="116" xfId="46" applyNumberFormat="1" applyFont="1" applyFill="1" applyBorder="1" applyAlignment="1">
      <alignment horizontal="center" wrapText="1"/>
    </xf>
    <xf numFmtId="164" fontId="3" fillId="36" borderId="117" xfId="46" applyNumberFormat="1" applyFont="1" applyFill="1" applyBorder="1" applyAlignment="1">
      <alignment horizontal="center" wrapText="1"/>
    </xf>
    <xf numFmtId="164" fontId="3" fillId="36" borderId="54" xfId="46" applyNumberFormat="1" applyFont="1" applyFill="1" applyBorder="1" applyAlignment="1" quotePrefix="1">
      <alignment horizontal="center"/>
    </xf>
    <xf numFmtId="164" fontId="3" fillId="36" borderId="51" xfId="46" applyNumberFormat="1" applyFont="1" applyFill="1" applyBorder="1" applyAlignment="1" quotePrefix="1">
      <alignment horizontal="center"/>
    </xf>
    <xf numFmtId="164" fontId="3" fillId="36" borderId="69" xfId="46" applyNumberFormat="1" applyFont="1" applyFill="1" applyBorder="1" applyAlignment="1" quotePrefix="1">
      <alignment horizontal="center"/>
    </xf>
    <xf numFmtId="0" fontId="3" fillId="0" borderId="0" xfId="165" applyFont="1" applyFill="1" applyAlignment="1">
      <alignment horizontal="center"/>
      <protection/>
    </xf>
    <xf numFmtId="0" fontId="4" fillId="0" borderId="0" xfId="165" applyFont="1" applyFill="1" applyAlignment="1">
      <alignment horizontal="center"/>
      <protection/>
    </xf>
    <xf numFmtId="0" fontId="5" fillId="0" borderId="70" xfId="165" applyFont="1" applyFill="1" applyBorder="1" applyAlignment="1">
      <alignment horizontal="center"/>
      <protection/>
    </xf>
    <xf numFmtId="164" fontId="3" fillId="0" borderId="0" xfId="165" applyNumberFormat="1" applyFont="1" applyFill="1" applyBorder="1" applyAlignment="1">
      <alignment horizontal="center"/>
      <protection/>
    </xf>
    <xf numFmtId="164" fontId="4" fillId="0" borderId="0" xfId="165" applyNumberFormat="1" applyFont="1" applyFill="1" applyBorder="1" applyAlignment="1" applyProtection="1">
      <alignment horizontal="center"/>
      <protection/>
    </xf>
    <xf numFmtId="0" fontId="3" fillId="36" borderId="47" xfId="202" applyFont="1" applyFill="1" applyBorder="1" applyAlignment="1">
      <alignment horizontal="center"/>
      <protection/>
    </xf>
    <xf numFmtId="0" fontId="3" fillId="36" borderId="26" xfId="202" applyFont="1" applyFill="1" applyBorder="1" applyAlignment="1">
      <alignment horizontal="center"/>
      <protection/>
    </xf>
    <xf numFmtId="0" fontId="3" fillId="36" borderId="54" xfId="202" applyFont="1" applyFill="1" applyBorder="1" applyAlignment="1">
      <alignment horizontal="center"/>
      <protection/>
    </xf>
    <xf numFmtId="0" fontId="3" fillId="36" borderId="51" xfId="202" applyFont="1" applyFill="1" applyBorder="1" applyAlignment="1">
      <alignment horizontal="center"/>
      <protection/>
    </xf>
    <xf numFmtId="0" fontId="3" fillId="36" borderId="68" xfId="202" applyFont="1" applyFill="1" applyBorder="1" applyAlignment="1">
      <alignment horizontal="center"/>
      <protection/>
    </xf>
    <xf numFmtId="0" fontId="3" fillId="36" borderId="54" xfId="202" applyFont="1" applyFill="1" applyBorder="1" applyAlignment="1" quotePrefix="1">
      <alignment horizontal="center"/>
      <protection/>
    </xf>
    <xf numFmtId="0" fontId="3" fillId="36" borderId="69" xfId="202" applyFont="1" applyFill="1" applyBorder="1" applyAlignment="1">
      <alignment horizontal="center"/>
      <protection/>
    </xf>
    <xf numFmtId="0" fontId="3" fillId="0" borderId="0" xfId="165" applyFont="1" applyAlignment="1">
      <alignment horizontal="center" vertical="center"/>
      <protection/>
    </xf>
    <xf numFmtId="0" fontId="4" fillId="0" borderId="0" xfId="165" applyFont="1" applyAlignment="1" applyProtection="1">
      <alignment horizontal="center" vertical="center"/>
      <protection/>
    </xf>
    <xf numFmtId="0" fontId="5" fillId="0" borderId="70" xfId="165" applyFont="1" applyBorder="1" applyAlignment="1">
      <alignment horizontal="right"/>
      <protection/>
    </xf>
    <xf numFmtId="0" fontId="3" fillId="36" borderId="116" xfId="202" applyFont="1" applyFill="1" applyBorder="1" applyAlignment="1">
      <alignment horizontal="center"/>
      <protection/>
    </xf>
    <xf numFmtId="0" fontId="3" fillId="36" borderId="117" xfId="202" applyFont="1" applyFill="1" applyBorder="1" applyAlignment="1">
      <alignment horizontal="center"/>
      <protection/>
    </xf>
    <xf numFmtId="0" fontId="3" fillId="36" borderId="118" xfId="202" applyFont="1" applyFill="1" applyBorder="1" applyAlignment="1">
      <alignment horizontal="center"/>
      <protection/>
    </xf>
    <xf numFmtId="0" fontId="3" fillId="36" borderId="27" xfId="202" applyFont="1" applyFill="1" applyBorder="1" applyAlignment="1">
      <alignment horizontal="center" vertical="center"/>
      <protection/>
    </xf>
    <xf numFmtId="0" fontId="3" fillId="36" borderId="53" xfId="202" applyFont="1" applyFill="1" applyBorder="1" applyAlignment="1">
      <alignment horizontal="center" vertical="center"/>
      <protection/>
    </xf>
    <xf numFmtId="0" fontId="3" fillId="36" borderId="24" xfId="202" applyFont="1" applyFill="1" applyBorder="1" applyAlignment="1">
      <alignment horizontal="center"/>
      <protection/>
    </xf>
    <xf numFmtId="0" fontId="3" fillId="36" borderId="55" xfId="202" applyFont="1" applyFill="1" applyBorder="1" applyAlignment="1">
      <alignment horizontal="center"/>
      <protection/>
    </xf>
    <xf numFmtId="0" fontId="3" fillId="36" borderId="35" xfId="202" applyFont="1" applyFill="1" applyBorder="1" applyAlignment="1">
      <alignment horizontal="center"/>
      <protection/>
    </xf>
    <xf numFmtId="0" fontId="3" fillId="36" borderId="73" xfId="202" applyFont="1" applyFill="1" applyBorder="1" applyAlignment="1">
      <alignment horizontal="center"/>
      <protection/>
    </xf>
    <xf numFmtId="0" fontId="3" fillId="36" borderId="52" xfId="202" applyFont="1" applyFill="1" applyBorder="1" applyAlignment="1">
      <alignment horizontal="center" vertical="center"/>
      <protection/>
    </xf>
    <xf numFmtId="39" fontId="3" fillId="36" borderId="72" xfId="202" applyNumberFormat="1" applyFont="1" applyFill="1" applyBorder="1" applyAlignment="1" quotePrefix="1">
      <alignment horizontal="center"/>
      <protection/>
    </xf>
    <xf numFmtId="39" fontId="3" fillId="36" borderId="117" xfId="202" applyNumberFormat="1" applyFont="1" applyFill="1" applyBorder="1" applyAlignment="1" quotePrefix="1">
      <alignment horizontal="center"/>
      <protection/>
    </xf>
    <xf numFmtId="0" fontId="3" fillId="0" borderId="0" xfId="165" applyFont="1" applyFill="1" applyAlignment="1">
      <alignment horizontal="center" vertical="center"/>
      <protection/>
    </xf>
    <xf numFmtId="0" fontId="4" fillId="0" borderId="0" xfId="165" applyFont="1" applyFill="1" applyAlignment="1" applyProtection="1">
      <alignment horizontal="center" vertical="center"/>
      <protection/>
    </xf>
    <xf numFmtId="0" fontId="5" fillId="0" borderId="70" xfId="165" applyFont="1" applyFill="1" applyBorder="1" applyAlignment="1">
      <alignment horizontal="right"/>
      <protection/>
    </xf>
    <xf numFmtId="0" fontId="5" fillId="0" borderId="0" xfId="165" applyFont="1" applyFill="1" applyAlignment="1">
      <alignment horizontal="right"/>
      <protection/>
    </xf>
    <xf numFmtId="0" fontId="9" fillId="0" borderId="70" xfId="165" applyFont="1" applyBorder="1" applyAlignment="1">
      <alignment horizontal="right" vertical="center"/>
      <protection/>
    </xf>
    <xf numFmtId="0" fontId="3" fillId="36" borderId="52" xfId="202" applyFont="1" applyFill="1" applyBorder="1" applyAlignment="1" applyProtection="1">
      <alignment horizontal="center" vertical="center"/>
      <protection/>
    </xf>
    <xf numFmtId="0" fontId="3" fillId="36" borderId="53" xfId="202" applyFont="1" applyFill="1" applyBorder="1" applyAlignment="1" applyProtection="1">
      <alignment horizontal="center" vertical="center"/>
      <protection/>
    </xf>
    <xf numFmtId="0" fontId="3" fillId="36" borderId="116" xfId="202" applyFont="1" applyFill="1" applyBorder="1" applyAlignment="1" applyProtection="1">
      <alignment horizontal="center" vertical="center"/>
      <protection/>
    </xf>
    <xf numFmtId="0" fontId="3" fillId="36" borderId="117" xfId="202" applyFont="1" applyFill="1" applyBorder="1" applyAlignment="1" applyProtection="1">
      <alignment horizontal="center" vertical="center"/>
      <protection/>
    </xf>
    <xf numFmtId="0" fontId="3" fillId="36" borderId="55" xfId="202" applyFont="1" applyFill="1" applyBorder="1" applyAlignment="1" applyProtection="1">
      <alignment horizontal="center" vertical="center"/>
      <protection/>
    </xf>
    <xf numFmtId="0" fontId="3" fillId="36" borderId="35" xfId="202" applyFont="1" applyFill="1" applyBorder="1" applyAlignment="1" applyProtection="1">
      <alignment horizontal="center" vertical="center"/>
      <protection/>
    </xf>
    <xf numFmtId="0" fontId="3" fillId="36" borderId="73" xfId="202" applyFont="1" applyFill="1" applyBorder="1" applyAlignment="1" applyProtection="1">
      <alignment horizontal="center" vertical="center"/>
      <protection/>
    </xf>
    <xf numFmtId="0" fontId="3" fillId="36" borderId="54" xfId="165" applyFont="1" applyFill="1" applyBorder="1" applyAlignment="1">
      <alignment horizontal="center"/>
      <protection/>
    </xf>
    <xf numFmtId="0" fontId="3" fillId="36" borderId="68" xfId="165" applyFont="1" applyFill="1" applyBorder="1" applyAlignment="1">
      <alignment horizontal="center"/>
      <protection/>
    </xf>
    <xf numFmtId="0" fontId="3" fillId="36" borderId="54" xfId="165" applyFont="1" applyFill="1" applyBorder="1" applyAlignment="1" quotePrefix="1">
      <alignment horizontal="center"/>
      <protection/>
    </xf>
    <xf numFmtId="0" fontId="3" fillId="36" borderId="69" xfId="165" applyFont="1" applyFill="1" applyBorder="1" applyAlignment="1">
      <alignment horizontal="center"/>
      <protection/>
    </xf>
    <xf numFmtId="0" fontId="3" fillId="33" borderId="52" xfId="165" applyFont="1" applyFill="1" applyBorder="1" applyAlignment="1">
      <alignment horizontal="center" vertical="center"/>
      <protection/>
    </xf>
    <xf numFmtId="0" fontId="3" fillId="33" borderId="27" xfId="165" applyFont="1" applyFill="1" applyBorder="1" applyAlignment="1">
      <alignment horizontal="center" vertical="center"/>
      <protection/>
    </xf>
    <xf numFmtId="0" fontId="3" fillId="33" borderId="53" xfId="165" applyFont="1" applyFill="1" applyBorder="1" applyAlignment="1">
      <alignment horizontal="center" vertical="center"/>
      <protection/>
    </xf>
    <xf numFmtId="0" fontId="3" fillId="33" borderId="116" xfId="165" applyFont="1" applyFill="1" applyBorder="1" applyAlignment="1" quotePrefix="1">
      <alignment horizontal="center" vertical="center"/>
      <protection/>
    </xf>
    <xf numFmtId="0" fontId="3" fillId="33" borderId="117" xfId="165" applyFont="1" applyFill="1" applyBorder="1" applyAlignment="1" quotePrefix="1">
      <alignment horizontal="center" vertical="center"/>
      <protection/>
    </xf>
    <xf numFmtId="0" fontId="3" fillId="33" borderId="54" xfId="165" applyFont="1" applyFill="1" applyBorder="1" applyAlignment="1">
      <alignment horizontal="center" vertical="center" wrapText="1"/>
      <protection/>
    </xf>
    <xf numFmtId="0" fontId="3" fillId="33" borderId="51" xfId="165" applyFont="1" applyFill="1" applyBorder="1" applyAlignment="1">
      <alignment horizontal="center" vertical="center" wrapText="1"/>
      <protection/>
    </xf>
    <xf numFmtId="0" fontId="3" fillId="33" borderId="69" xfId="165" applyFont="1" applyFill="1" applyBorder="1" applyAlignment="1">
      <alignment horizontal="center" vertical="center" wrapText="1"/>
      <protection/>
    </xf>
    <xf numFmtId="0" fontId="6" fillId="0" borderId="0" xfId="165" applyFont="1" applyFill="1" applyBorder="1" applyAlignment="1">
      <alignment horizontal="left"/>
      <protection/>
    </xf>
    <xf numFmtId="0" fontId="6" fillId="0" borderId="24" xfId="165" applyFont="1" applyFill="1" applyBorder="1" applyAlignment="1">
      <alignment horizontal="center"/>
      <protection/>
    </xf>
    <xf numFmtId="0" fontId="6" fillId="0" borderId="47" xfId="165" applyFont="1" applyFill="1" applyBorder="1" applyAlignment="1">
      <alignment horizontal="center"/>
      <protection/>
    </xf>
    <xf numFmtId="0" fontId="6" fillId="0" borderId="26" xfId="165" applyFont="1" applyFill="1" applyBorder="1" applyAlignment="1">
      <alignment horizontal="center"/>
      <protection/>
    </xf>
    <xf numFmtId="0" fontId="3" fillId="36" borderId="55" xfId="165" applyFont="1" applyFill="1" applyBorder="1" applyAlignment="1">
      <alignment horizontal="center"/>
      <protection/>
    </xf>
    <xf numFmtId="0" fontId="3" fillId="36" borderId="35" xfId="165" applyFont="1" applyFill="1" applyBorder="1" applyAlignment="1">
      <alignment horizontal="center"/>
      <protection/>
    </xf>
    <xf numFmtId="0" fontId="3" fillId="36" borderId="15" xfId="165" applyFont="1" applyFill="1" applyBorder="1" applyAlignment="1">
      <alignment horizontal="center"/>
      <protection/>
    </xf>
    <xf numFmtId="0" fontId="3" fillId="36" borderId="47" xfId="165" applyFont="1" applyFill="1" applyBorder="1" applyAlignment="1">
      <alignment horizontal="center"/>
      <protection/>
    </xf>
    <xf numFmtId="0" fontId="6" fillId="0" borderId="21" xfId="165" applyFont="1" applyFill="1" applyBorder="1" applyAlignment="1">
      <alignment horizontal="center"/>
      <protection/>
    </xf>
    <xf numFmtId="0" fontId="6" fillId="0" borderId="46" xfId="165" applyFont="1" applyFill="1" applyBorder="1" applyAlignment="1">
      <alignment horizontal="center"/>
      <protection/>
    </xf>
    <xf numFmtId="0" fontId="6" fillId="0" borderId="25" xfId="165" applyFont="1" applyFill="1" applyBorder="1" applyAlignment="1">
      <alignment horizontal="center"/>
      <protection/>
    </xf>
    <xf numFmtId="39" fontId="3" fillId="36" borderId="54" xfId="165" applyNumberFormat="1" applyFont="1" applyFill="1" applyBorder="1" applyAlignment="1" applyProtection="1">
      <alignment horizontal="center" vertical="center"/>
      <protection/>
    </xf>
    <xf numFmtId="39" fontId="3" fillId="36" borderId="51" xfId="165" applyNumberFormat="1" applyFont="1" applyFill="1" applyBorder="1" applyAlignment="1" applyProtection="1">
      <alignment horizontal="center" vertical="center"/>
      <protection/>
    </xf>
    <xf numFmtId="39" fontId="3" fillId="36" borderId="68" xfId="165" applyNumberFormat="1" applyFont="1" applyFill="1" applyBorder="1" applyAlignment="1" applyProtection="1">
      <alignment horizontal="center" vertical="center" wrapText="1"/>
      <protection/>
    </xf>
    <xf numFmtId="39" fontId="3" fillId="36" borderId="51" xfId="165" applyNumberFormat="1" applyFont="1" applyFill="1" applyBorder="1" applyAlignment="1" applyProtection="1">
      <alignment horizontal="center" vertical="center" wrapText="1"/>
      <protection/>
    </xf>
    <xf numFmtId="39" fontId="3" fillId="36" borderId="69" xfId="165" applyNumberFormat="1" applyFont="1" applyFill="1" applyBorder="1" applyAlignment="1" applyProtection="1">
      <alignment horizontal="center" vertical="center" wrapText="1"/>
      <protection/>
    </xf>
    <xf numFmtId="0" fontId="3" fillId="0" borderId="0" xfId="165" applyFont="1" applyBorder="1" applyAlignment="1">
      <alignment horizontal="center"/>
      <protection/>
    </xf>
    <xf numFmtId="39" fontId="4" fillId="0" borderId="0" xfId="165" applyNumberFormat="1" applyFont="1" applyBorder="1" applyAlignment="1" applyProtection="1">
      <alignment horizontal="center"/>
      <protection/>
    </xf>
    <xf numFmtId="39" fontId="3" fillId="0" borderId="0" xfId="165" applyNumberFormat="1" applyFont="1" applyAlignment="1" applyProtection="1">
      <alignment horizontal="center"/>
      <protection/>
    </xf>
    <xf numFmtId="177" fontId="3" fillId="36" borderId="52" xfId="165" applyNumberFormat="1" applyFont="1" applyFill="1" applyBorder="1" applyAlignment="1">
      <alignment horizontal="center" vertical="center"/>
      <protection/>
    </xf>
    <xf numFmtId="177" fontId="3" fillId="36" borderId="27" xfId="165" applyNumberFormat="1" applyFont="1" applyFill="1" applyBorder="1" applyAlignment="1">
      <alignment horizontal="center" vertical="center"/>
      <protection/>
    </xf>
    <xf numFmtId="177" fontId="3" fillId="36" borderId="53" xfId="165" applyNumberFormat="1" applyFont="1" applyFill="1" applyBorder="1" applyAlignment="1">
      <alignment horizontal="center" vertical="center"/>
      <protection/>
    </xf>
    <xf numFmtId="39" fontId="3" fillId="36" borderId="72" xfId="165" applyNumberFormat="1" applyFont="1" applyFill="1" applyBorder="1" applyAlignment="1" applyProtection="1" quotePrefix="1">
      <alignment horizontal="center"/>
      <protection/>
    </xf>
    <xf numFmtId="39" fontId="3" fillId="36" borderId="116" xfId="165" applyNumberFormat="1" applyFont="1" applyFill="1" applyBorder="1" applyAlignment="1" applyProtection="1" quotePrefix="1">
      <alignment horizontal="center"/>
      <protection/>
    </xf>
    <xf numFmtId="39" fontId="3" fillId="36" borderId="119" xfId="165" applyNumberFormat="1" applyFont="1" applyFill="1" applyBorder="1" applyAlignment="1" applyProtection="1" quotePrefix="1">
      <alignment horizontal="center"/>
      <protection/>
    </xf>
    <xf numFmtId="39" fontId="3" fillId="36" borderId="117" xfId="165" applyNumberFormat="1" applyFont="1" applyFill="1" applyBorder="1" applyAlignment="1" applyProtection="1" quotePrefix="1">
      <alignment horizontal="center"/>
      <protection/>
    </xf>
    <xf numFmtId="0" fontId="3" fillId="0" borderId="0" xfId="165" applyFont="1" applyAlignment="1">
      <alignment horizontal="center"/>
      <protection/>
    </xf>
    <xf numFmtId="0" fontId="3" fillId="36" borderId="52" xfId="165" applyFont="1" applyFill="1" applyBorder="1" applyAlignment="1">
      <alignment horizontal="center"/>
      <protection/>
    </xf>
    <xf numFmtId="0" fontId="3" fillId="36" borderId="53" xfId="165" applyFont="1" applyFill="1" applyBorder="1" applyAlignment="1">
      <alignment horizontal="center"/>
      <protection/>
    </xf>
    <xf numFmtId="39" fontId="3" fillId="36" borderId="72" xfId="165" applyNumberFormat="1" applyFont="1" applyFill="1" applyBorder="1" applyAlignment="1" quotePrefix="1">
      <alignment horizontal="center"/>
      <protection/>
    </xf>
    <xf numFmtId="0" fontId="3" fillId="36" borderId="116" xfId="165" applyFont="1" applyFill="1" applyBorder="1" applyAlignment="1" quotePrefix="1">
      <alignment horizontal="center"/>
      <protection/>
    </xf>
    <xf numFmtId="0" fontId="3" fillId="36" borderId="119" xfId="165" applyFont="1" applyFill="1" applyBorder="1" applyAlignment="1" quotePrefix="1">
      <alignment horizontal="center"/>
      <protection/>
    </xf>
    <xf numFmtId="39" fontId="3" fillId="36" borderId="116" xfId="165" applyNumberFormat="1" applyFont="1" applyFill="1" applyBorder="1" applyAlignment="1" quotePrefix="1">
      <alignment horizontal="center"/>
      <protection/>
    </xf>
    <xf numFmtId="0" fontId="3" fillId="36" borderId="117" xfId="165" applyFont="1" applyFill="1" applyBorder="1" applyAlignment="1" quotePrefix="1">
      <alignment horizontal="center"/>
      <protection/>
    </xf>
    <xf numFmtId="0" fontId="4" fillId="0" borderId="0" xfId="165" applyFont="1" applyFill="1" applyBorder="1" applyAlignment="1">
      <alignment horizontal="center"/>
      <protection/>
    </xf>
    <xf numFmtId="0" fontId="3" fillId="33" borderId="120" xfId="165" applyFont="1" applyFill="1" applyBorder="1" applyAlignment="1">
      <alignment horizontal="center" vertical="center"/>
      <protection/>
    </xf>
    <xf numFmtId="0" fontId="3" fillId="33" borderId="121" xfId="165" applyFont="1" applyFill="1" applyBorder="1" applyAlignment="1">
      <alignment horizontal="center" vertical="center"/>
      <protection/>
    </xf>
    <xf numFmtId="0" fontId="3" fillId="33" borderId="122" xfId="165" applyFont="1" applyFill="1" applyBorder="1" applyAlignment="1">
      <alignment horizontal="center" vertical="center"/>
      <protection/>
    </xf>
    <xf numFmtId="0" fontId="3" fillId="33" borderId="123" xfId="165" applyFont="1" applyFill="1" applyBorder="1" applyAlignment="1">
      <alignment horizontal="center" vertical="center"/>
      <protection/>
    </xf>
    <xf numFmtId="0" fontId="3" fillId="33" borderId="11" xfId="165" applyFont="1" applyFill="1" applyBorder="1" applyAlignment="1">
      <alignment horizontal="center" vertical="center"/>
      <protection/>
    </xf>
    <xf numFmtId="0" fontId="3" fillId="33" borderId="16" xfId="165" applyFont="1" applyFill="1" applyBorder="1" applyAlignment="1">
      <alignment horizontal="center" vertical="center"/>
      <protection/>
    </xf>
    <xf numFmtId="0" fontId="3" fillId="33" borderId="101" xfId="165" applyFont="1" applyFill="1" applyBorder="1" applyAlignment="1">
      <alignment horizontal="center" vertical="center"/>
      <protection/>
    </xf>
    <xf numFmtId="0" fontId="3" fillId="33" borderId="103" xfId="165" applyFont="1" applyFill="1" applyBorder="1" applyAlignment="1">
      <alignment horizontal="center" vertical="center"/>
      <protection/>
    </xf>
    <xf numFmtId="0" fontId="12" fillId="0" borderId="47" xfId="165" applyFont="1" applyBorder="1" applyAlignment="1">
      <alignment horizontal="right"/>
      <protection/>
    </xf>
    <xf numFmtId="0" fontId="3" fillId="33" borderId="54" xfId="165" applyFont="1" applyFill="1" applyBorder="1" applyAlignment="1">
      <alignment horizontal="center" vertical="center"/>
      <protection/>
    </xf>
    <xf numFmtId="0" fontId="3" fillId="33" borderId="68" xfId="165" applyFont="1" applyFill="1" applyBorder="1" applyAlignment="1">
      <alignment horizontal="center" vertical="center"/>
      <protection/>
    </xf>
    <xf numFmtId="0" fontId="3" fillId="33" borderId="124" xfId="165" applyFont="1" applyFill="1" applyBorder="1" applyAlignment="1">
      <alignment horizontal="center" vertical="center"/>
      <protection/>
    </xf>
    <xf numFmtId="0" fontId="3" fillId="33" borderId="51" xfId="165" applyFont="1" applyFill="1" applyBorder="1" applyAlignment="1">
      <alignment horizontal="center" vertical="center"/>
      <protection/>
    </xf>
    <xf numFmtId="0" fontId="3" fillId="33" borderId="22" xfId="165" applyFont="1" applyFill="1" applyBorder="1" applyAlignment="1">
      <alignment horizontal="center" vertical="center"/>
      <protection/>
    </xf>
    <xf numFmtId="0" fontId="3" fillId="33" borderId="105" xfId="165" applyFont="1" applyFill="1" applyBorder="1" applyAlignment="1">
      <alignment horizontal="center" vertical="center"/>
      <protection/>
    </xf>
    <xf numFmtId="0" fontId="4" fillId="0" borderId="0" xfId="165" applyFont="1" applyBorder="1" applyAlignment="1">
      <alignment horizontal="center" vertical="center"/>
      <protection/>
    </xf>
    <xf numFmtId="0" fontId="3" fillId="0" borderId="0" xfId="165" applyFont="1" applyBorder="1" applyAlignment="1">
      <alignment horizontal="center" vertical="center"/>
      <protection/>
    </xf>
    <xf numFmtId="0" fontId="3" fillId="33" borderId="99" xfId="165" applyFont="1" applyFill="1" applyBorder="1" applyAlignment="1">
      <alignment horizontal="center" vertical="center"/>
      <protection/>
    </xf>
    <xf numFmtId="0" fontId="3" fillId="33" borderId="100" xfId="165" applyFont="1" applyFill="1" applyBorder="1" applyAlignment="1">
      <alignment horizontal="center" vertical="center"/>
      <protection/>
    </xf>
    <xf numFmtId="0" fontId="3" fillId="33" borderId="102" xfId="165" applyFont="1" applyFill="1" applyBorder="1" applyAlignment="1">
      <alignment horizontal="center" vertical="center"/>
      <protection/>
    </xf>
    <xf numFmtId="0" fontId="3" fillId="33" borderId="115" xfId="165" applyFont="1" applyFill="1" applyBorder="1" applyAlignment="1">
      <alignment horizontal="center" vertical="center"/>
      <protection/>
    </xf>
    <xf numFmtId="0" fontId="3" fillId="33" borderId="125" xfId="165" applyFont="1" applyFill="1" applyBorder="1" applyAlignment="1">
      <alignment horizontal="center" vertical="center"/>
      <protection/>
    </xf>
    <xf numFmtId="0" fontId="3" fillId="33" borderId="11" xfId="165" applyFont="1" applyFill="1" applyBorder="1" applyAlignment="1">
      <alignment horizontal="center" vertical="center" wrapText="1"/>
      <protection/>
    </xf>
    <xf numFmtId="0" fontId="3" fillId="33" borderId="16" xfId="165" applyFont="1" applyFill="1" applyBorder="1" applyAlignment="1">
      <alignment horizontal="center" vertical="center" wrapText="1"/>
      <protection/>
    </xf>
    <xf numFmtId="0" fontId="3" fillId="33" borderId="101" xfId="165" applyFont="1" applyFill="1" applyBorder="1" applyAlignment="1">
      <alignment horizontal="center" vertical="center" wrapText="1"/>
      <protection/>
    </xf>
    <xf numFmtId="0" fontId="3" fillId="33" borderId="103" xfId="165" applyFont="1" applyFill="1" applyBorder="1" applyAlignment="1">
      <alignment horizontal="center" vertical="center" wrapText="1"/>
      <protection/>
    </xf>
    <xf numFmtId="0" fontId="3" fillId="0" borderId="0" xfId="165" applyFont="1" applyFill="1" applyBorder="1" applyAlignment="1">
      <alignment horizontal="center" vertical="center"/>
      <protection/>
    </xf>
    <xf numFmtId="0" fontId="3" fillId="33" borderId="126" xfId="165" applyFont="1" applyFill="1" applyBorder="1" applyAlignment="1">
      <alignment horizontal="center" vertical="center" wrapText="1"/>
      <protection/>
    </xf>
    <xf numFmtId="0" fontId="3" fillId="33" borderId="104" xfId="165" applyFont="1" applyFill="1" applyBorder="1" applyAlignment="1">
      <alignment horizontal="center" vertical="center" wrapText="1"/>
      <protection/>
    </xf>
    <xf numFmtId="0" fontId="43" fillId="36" borderId="22" xfId="165" applyFont="1" applyFill="1" applyBorder="1" applyAlignment="1">
      <alignment horizontal="center" vertical="center"/>
      <protection/>
    </xf>
    <xf numFmtId="0" fontId="43" fillId="36" borderId="105" xfId="165" applyFont="1" applyFill="1" applyBorder="1" applyAlignment="1">
      <alignment horizontal="center" vertical="center"/>
      <protection/>
    </xf>
    <xf numFmtId="164" fontId="43" fillId="36" borderId="22" xfId="165" applyNumberFormat="1" applyFont="1" applyFill="1" applyBorder="1" applyAlignment="1">
      <alignment horizontal="center" vertical="center"/>
      <protection/>
    </xf>
    <xf numFmtId="164" fontId="43" fillId="36" borderId="105" xfId="165" applyNumberFormat="1" applyFont="1" applyFill="1" applyBorder="1" applyAlignment="1">
      <alignment horizontal="center" vertical="center"/>
      <protection/>
    </xf>
    <xf numFmtId="0" fontId="4" fillId="0" borderId="0" xfId="165" applyFont="1" applyBorder="1" applyAlignment="1">
      <alignment horizontal="center"/>
      <protection/>
    </xf>
    <xf numFmtId="0" fontId="3" fillId="0" borderId="0" xfId="165" applyFont="1" applyFill="1" applyBorder="1" applyAlignment="1">
      <alignment horizontal="center"/>
      <protection/>
    </xf>
    <xf numFmtId="0" fontId="43" fillId="34" borderId="126" xfId="165" applyFont="1" applyFill="1" applyBorder="1" applyAlignment="1">
      <alignment horizontal="center" vertical="center"/>
      <protection/>
    </xf>
    <xf numFmtId="0" fontId="43" fillId="34" borderId="104" xfId="165" applyFont="1" applyFill="1" applyBorder="1" applyAlignment="1">
      <alignment horizontal="center" vertical="center"/>
      <protection/>
    </xf>
    <xf numFmtId="0" fontId="43" fillId="34" borderId="115" xfId="165" applyFont="1" applyFill="1" applyBorder="1" applyAlignment="1">
      <alignment horizontal="center" vertical="center"/>
      <protection/>
    </xf>
    <xf numFmtId="0" fontId="43" fillId="34" borderId="125" xfId="165" applyFont="1" applyFill="1" applyBorder="1" applyAlignment="1">
      <alignment horizontal="center" vertical="center"/>
      <protection/>
    </xf>
    <xf numFmtId="0" fontId="3" fillId="0" borderId="0" xfId="165" applyFont="1" applyAlignment="1">
      <alignment horizontal="center" wrapText="1"/>
      <protection/>
    </xf>
    <xf numFmtId="0" fontId="4" fillId="0" borderId="0" xfId="165" applyFont="1" applyAlignment="1">
      <alignment horizontal="center" wrapText="1"/>
      <protection/>
    </xf>
    <xf numFmtId="0" fontId="11" fillId="33" borderId="127" xfId="165" applyFont="1" applyFill="1" applyBorder="1" applyAlignment="1" quotePrefix="1">
      <alignment horizontal="center" vertical="center" wrapText="1"/>
      <protection/>
    </xf>
    <xf numFmtId="0" fontId="11" fillId="33" borderId="128" xfId="165" applyFont="1" applyFill="1" applyBorder="1" applyAlignment="1">
      <alignment horizontal="center" vertical="center" wrapText="1"/>
      <protection/>
    </xf>
    <xf numFmtId="0" fontId="11" fillId="33" borderId="129" xfId="165" applyFont="1" applyFill="1" applyBorder="1" applyAlignment="1">
      <alignment horizontal="center" vertical="center" wrapText="1"/>
      <protection/>
    </xf>
    <xf numFmtId="0" fontId="11" fillId="33" borderId="127" xfId="165" applyFont="1" applyFill="1" applyBorder="1" applyAlignment="1">
      <alignment horizontal="center" vertical="center" wrapText="1"/>
      <protection/>
    </xf>
    <xf numFmtId="0" fontId="11" fillId="33" borderId="130" xfId="165" applyFont="1" applyFill="1" applyBorder="1" applyAlignment="1">
      <alignment horizontal="center" vertical="center" wrapText="1"/>
      <protection/>
    </xf>
    <xf numFmtId="168" fontId="3" fillId="0" borderId="0" xfId="208" applyNumberFormat="1" applyFont="1" applyAlignment="1">
      <alignment horizontal="center"/>
      <protection/>
    </xf>
    <xf numFmtId="168" fontId="4" fillId="0" borderId="0" xfId="208" applyNumberFormat="1" applyFont="1" applyAlignment="1" applyProtection="1">
      <alignment horizontal="center"/>
      <protection/>
    </xf>
    <xf numFmtId="168" fontId="3" fillId="0" borderId="0" xfId="208" applyNumberFormat="1" applyFont="1" applyAlignment="1" applyProtection="1">
      <alignment horizontal="center"/>
      <protection/>
    </xf>
    <xf numFmtId="168" fontId="3" fillId="0" borderId="0" xfId="208" applyNumberFormat="1" applyFont="1" applyBorder="1" applyAlignment="1" quotePrefix="1">
      <alignment horizontal="center"/>
      <protection/>
    </xf>
    <xf numFmtId="168" fontId="11" fillId="33" borderId="52" xfId="208" applyNumberFormat="1" applyFont="1" applyFill="1" applyBorder="1" applyAlignment="1" applyProtection="1">
      <alignment horizontal="center" vertical="center"/>
      <protection/>
    </xf>
    <xf numFmtId="168" fontId="11" fillId="33" borderId="53" xfId="208" applyNumberFormat="1" applyFont="1" applyFill="1" applyBorder="1" applyAlignment="1">
      <alignment horizontal="center" vertical="center"/>
      <protection/>
    </xf>
    <xf numFmtId="168" fontId="11" fillId="33" borderId="36" xfId="208" applyNumberFormat="1" applyFont="1" applyFill="1" applyBorder="1" applyAlignment="1" applyProtection="1" quotePrefix="1">
      <alignment horizontal="center" vertical="center"/>
      <protection/>
    </xf>
    <xf numFmtId="168" fontId="11" fillId="33" borderId="36" xfId="208" applyNumberFormat="1" applyFont="1" applyFill="1" applyBorder="1" applyAlignment="1" applyProtection="1">
      <alignment horizontal="center" vertical="center"/>
      <protection/>
    </xf>
    <xf numFmtId="168" fontId="11" fillId="33" borderId="131" xfId="208" applyNumberFormat="1" applyFont="1" applyFill="1" applyBorder="1" applyAlignment="1" applyProtection="1">
      <alignment horizontal="center" vertical="center"/>
      <protection/>
    </xf>
    <xf numFmtId="0" fontId="4" fillId="0" borderId="0" xfId="210" applyFont="1" applyAlignment="1">
      <alignment horizontal="center"/>
      <protection/>
    </xf>
    <xf numFmtId="0" fontId="11" fillId="0" borderId="0" xfId="210" applyFont="1" applyAlignment="1">
      <alignment horizontal="center"/>
      <protection/>
    </xf>
    <xf numFmtId="0" fontId="3" fillId="33" borderId="55" xfId="210" applyNumberFormat="1" applyFont="1" applyFill="1" applyBorder="1" applyAlignment="1">
      <alignment horizontal="center" vertical="center"/>
      <protection/>
    </xf>
    <xf numFmtId="0" fontId="3" fillId="33" borderId="15" xfId="210" applyFont="1" applyFill="1" applyBorder="1" applyAlignment="1">
      <alignment horizontal="center" vertical="center"/>
      <protection/>
    </xf>
    <xf numFmtId="0" fontId="3" fillId="33" borderId="37" xfId="210" applyFont="1" applyFill="1" applyBorder="1" applyAlignment="1">
      <alignment horizontal="center" vertical="center"/>
      <protection/>
    </xf>
    <xf numFmtId="0" fontId="3" fillId="33" borderId="16" xfId="210" applyFont="1" applyFill="1" applyBorder="1" applyAlignment="1">
      <alignment horizontal="center" vertical="center"/>
      <protection/>
    </xf>
    <xf numFmtId="0" fontId="3" fillId="33" borderId="72" xfId="165" applyFont="1" applyFill="1" applyBorder="1" applyAlignment="1" applyProtection="1" quotePrefix="1">
      <alignment horizontal="center" vertical="center"/>
      <protection/>
    </xf>
    <xf numFmtId="0" fontId="3" fillId="33" borderId="119" xfId="165" applyFont="1" applyFill="1" applyBorder="1" applyAlignment="1" applyProtection="1" quotePrefix="1">
      <alignment horizontal="center" vertical="center"/>
      <protection/>
    </xf>
    <xf numFmtId="0" fontId="3" fillId="33" borderId="116" xfId="165" applyFont="1" applyFill="1" applyBorder="1" applyAlignment="1" applyProtection="1" quotePrefix="1">
      <alignment horizontal="center" vertical="center"/>
      <protection/>
    </xf>
    <xf numFmtId="0" fontId="3" fillId="33" borderId="72" xfId="210" applyFont="1" applyFill="1" applyBorder="1" applyAlignment="1">
      <alignment horizontal="center" vertical="center"/>
      <protection/>
    </xf>
    <xf numFmtId="0" fontId="3" fillId="33" borderId="116" xfId="210" applyFont="1" applyFill="1" applyBorder="1" applyAlignment="1">
      <alignment horizontal="center" vertical="center"/>
      <protection/>
    </xf>
    <xf numFmtId="0" fontId="3" fillId="33" borderId="117" xfId="210" applyFont="1" applyFill="1" applyBorder="1" applyAlignment="1">
      <alignment horizontal="center" vertical="center"/>
      <protection/>
    </xf>
    <xf numFmtId="168" fontId="3" fillId="0" borderId="0" xfId="212" applyNumberFormat="1" applyFont="1" applyAlignment="1">
      <alignment horizontal="center"/>
      <protection/>
    </xf>
    <xf numFmtId="168" fontId="4" fillId="0" borderId="0" xfId="212" applyNumberFormat="1" applyFont="1" applyAlignment="1" applyProtection="1">
      <alignment horizontal="center"/>
      <protection/>
    </xf>
    <xf numFmtId="168" fontId="3" fillId="0" borderId="0" xfId="212" applyNumberFormat="1" applyFont="1" applyAlignment="1" applyProtection="1">
      <alignment horizontal="center"/>
      <protection/>
    </xf>
    <xf numFmtId="168" fontId="3" fillId="0" borderId="0" xfId="212" applyNumberFormat="1" applyFont="1" applyBorder="1" applyAlignment="1">
      <alignment horizontal="center"/>
      <protection/>
    </xf>
    <xf numFmtId="168" fontId="3" fillId="0" borderId="0" xfId="212" applyNumberFormat="1" applyFont="1" applyBorder="1" applyAlignment="1" quotePrefix="1">
      <alignment horizontal="center"/>
      <protection/>
    </xf>
    <xf numFmtId="168" fontId="11" fillId="33" borderId="52" xfId="209" applyNumberFormat="1" applyFont="1" applyFill="1" applyBorder="1" applyAlignment="1" applyProtection="1">
      <alignment horizontal="center" vertical="center"/>
      <protection/>
    </xf>
    <xf numFmtId="168" fontId="11" fillId="33" borderId="53" xfId="209" applyNumberFormat="1" applyFont="1" applyFill="1" applyBorder="1" applyAlignment="1">
      <alignment horizontal="center" vertical="center"/>
      <protection/>
    </xf>
    <xf numFmtId="168" fontId="11" fillId="33" borderId="36" xfId="209" applyNumberFormat="1" applyFont="1" applyFill="1" applyBorder="1" applyAlignment="1" applyProtection="1">
      <alignment horizontal="center" vertical="center"/>
      <protection/>
    </xf>
    <xf numFmtId="168" fontId="11" fillId="33" borderId="36" xfId="209" applyNumberFormat="1" applyFont="1" applyFill="1" applyBorder="1" applyAlignment="1" applyProtection="1" quotePrefix="1">
      <alignment horizontal="center" vertical="center"/>
      <protection/>
    </xf>
    <xf numFmtId="168" fontId="11" fillId="33" borderId="131" xfId="209" applyNumberFormat="1" applyFont="1" applyFill="1" applyBorder="1" applyAlignment="1" applyProtection="1">
      <alignment horizontal="center" vertical="center"/>
      <protection/>
    </xf>
    <xf numFmtId="164" fontId="3" fillId="33" borderId="11" xfId="210" applyNumberFormat="1" applyFont="1" applyFill="1" applyBorder="1" applyAlignment="1">
      <alignment horizontal="center" vertical="center"/>
      <protection/>
    </xf>
    <xf numFmtId="164" fontId="3" fillId="33" borderId="43" xfId="210" applyNumberFormat="1" applyFont="1" applyFill="1" applyBorder="1" applyAlignment="1">
      <alignment horizontal="center" vertical="center"/>
      <protection/>
    </xf>
    <xf numFmtId="0" fontId="3" fillId="33" borderId="17" xfId="210" applyFont="1" applyFill="1" applyBorder="1" applyAlignment="1">
      <alignment horizontal="center" vertical="center"/>
      <protection/>
    </xf>
    <xf numFmtId="0" fontId="3" fillId="0" borderId="0" xfId="210" applyFont="1" applyAlignment="1">
      <alignment horizontal="center"/>
      <protection/>
    </xf>
    <xf numFmtId="0" fontId="3" fillId="33" borderId="52" xfId="210" applyFont="1" applyFill="1" applyBorder="1" applyAlignment="1">
      <alignment horizontal="center" vertical="center"/>
      <protection/>
    </xf>
    <xf numFmtId="0" fontId="3" fillId="33" borderId="27" xfId="210" applyFont="1" applyFill="1" applyBorder="1" applyAlignment="1">
      <alignment horizontal="center" vertical="center"/>
      <protection/>
    </xf>
    <xf numFmtId="0" fontId="3" fillId="33" borderId="53" xfId="210" applyFont="1" applyFill="1" applyBorder="1" applyAlignment="1">
      <alignment horizontal="center" vertical="center"/>
      <protection/>
    </xf>
    <xf numFmtId="0" fontId="37" fillId="0" borderId="0" xfId="121" applyFont="1" applyBorder="1" applyAlignment="1" applyProtection="1">
      <alignment horizontal="center" vertical="justify"/>
      <protection/>
    </xf>
    <xf numFmtId="0" fontId="3" fillId="33" borderId="52" xfId="121" applyFont="1" applyFill="1" applyBorder="1" applyAlignment="1" applyProtection="1">
      <alignment horizontal="center"/>
      <protection/>
    </xf>
    <xf numFmtId="0" fontId="0" fillId="0" borderId="27" xfId="0" applyBorder="1" applyAlignment="1">
      <alignment horizontal="center"/>
    </xf>
    <xf numFmtId="0" fontId="0" fillId="0" borderId="53" xfId="0" applyBorder="1" applyAlignment="1">
      <alignment horizontal="center"/>
    </xf>
    <xf numFmtId="164" fontId="3" fillId="33" borderId="36" xfId="121" applyNumberFormat="1" applyFont="1" applyFill="1" applyBorder="1" applyAlignment="1">
      <alignment horizontal="center"/>
      <protection/>
    </xf>
    <xf numFmtId="164" fontId="3" fillId="33" borderId="72" xfId="121" applyNumberFormat="1" applyFont="1" applyFill="1" applyBorder="1" applyAlignment="1">
      <alignment horizontal="center"/>
      <protection/>
    </xf>
    <xf numFmtId="0" fontId="3" fillId="33" borderId="38" xfId="121" applyFont="1" applyFill="1" applyBorder="1" applyAlignment="1">
      <alignment horizontal="center" wrapText="1"/>
      <protection/>
    </xf>
    <xf numFmtId="0" fontId="0" fillId="0" borderId="7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49" xfId="0" applyBorder="1" applyAlignment="1">
      <alignment wrapText="1"/>
    </xf>
    <xf numFmtId="49" fontId="3" fillId="33" borderId="54" xfId="121" applyNumberFormat="1" applyFont="1" applyFill="1" applyBorder="1" applyAlignment="1">
      <alignment horizontal="center"/>
      <protection/>
    </xf>
    <xf numFmtId="0" fontId="0" fillId="0" borderId="51" xfId="0" applyBorder="1" applyAlignment="1">
      <alignment horizontal="center"/>
    </xf>
    <xf numFmtId="49" fontId="3" fillId="33" borderId="24" xfId="121" applyNumberFormat="1" applyFont="1" applyFill="1" applyBorder="1" applyAlignment="1">
      <alignment horizontal="center"/>
      <protection/>
    </xf>
    <xf numFmtId="0" fontId="0" fillId="0" borderId="26" xfId="0" applyBorder="1" applyAlignment="1">
      <alignment horizontal="center"/>
    </xf>
    <xf numFmtId="0" fontId="6" fillId="0" borderId="0" xfId="121" applyFont="1" applyBorder="1" applyAlignment="1" applyProtection="1">
      <alignment horizontal="justify" vertical="center" wrapText="1"/>
      <protection/>
    </xf>
    <xf numFmtId="0" fontId="3" fillId="0" borderId="0" xfId="121" applyFont="1" applyAlignment="1" applyProtection="1">
      <alignment horizontal="center"/>
      <protection/>
    </xf>
    <xf numFmtId="0" fontId="4" fillId="0" borderId="0" xfId="121" applyFont="1" applyAlignment="1" applyProtection="1">
      <alignment horizontal="center"/>
      <protection/>
    </xf>
    <xf numFmtId="0" fontId="3" fillId="0" borderId="70" xfId="121" applyFont="1" applyBorder="1" applyAlignment="1">
      <alignment horizontal="center"/>
      <protection/>
    </xf>
    <xf numFmtId="0" fontId="5" fillId="0" borderId="0" xfId="121" applyFont="1" applyBorder="1" applyAlignment="1">
      <alignment horizontal="right"/>
      <protection/>
    </xf>
    <xf numFmtId="0" fontId="28" fillId="34" borderId="38" xfId="121" applyFont="1" applyFill="1" applyBorder="1" applyAlignment="1">
      <alignment horizontal="center" wrapText="1"/>
      <protection/>
    </xf>
    <xf numFmtId="0" fontId="28" fillId="34" borderId="73" xfId="121" applyFont="1" applyFill="1" applyBorder="1" applyAlignment="1">
      <alignment horizontal="center" wrapText="1"/>
      <protection/>
    </xf>
    <xf numFmtId="0" fontId="28" fillId="34" borderId="54" xfId="121" applyFont="1" applyFill="1" applyBorder="1" applyAlignment="1">
      <alignment horizontal="center"/>
      <protection/>
    </xf>
    <xf numFmtId="0" fontId="2" fillId="0" borderId="51" xfId="202" applyBorder="1" applyAlignment="1">
      <alignment horizontal="center"/>
      <protection/>
    </xf>
    <xf numFmtId="0" fontId="28" fillId="34" borderId="24" xfId="121" applyFont="1" applyFill="1" applyBorder="1" applyAlignment="1">
      <alignment horizontal="center" wrapText="1"/>
      <protection/>
    </xf>
    <xf numFmtId="0" fontId="28" fillId="34" borderId="26" xfId="121" applyFont="1" applyFill="1" applyBorder="1" applyAlignment="1">
      <alignment horizontal="center" wrapText="1"/>
      <protection/>
    </xf>
    <xf numFmtId="0" fontId="28" fillId="34" borderId="49" xfId="121" applyFont="1" applyFill="1" applyBorder="1" applyAlignment="1">
      <alignment horizontal="center" wrapText="1"/>
      <protection/>
    </xf>
    <xf numFmtId="0" fontId="6" fillId="0" borderId="0" xfId="121" applyFont="1" applyBorder="1" applyAlignment="1">
      <alignment horizontal="justify" wrapText="1"/>
      <protection/>
    </xf>
    <xf numFmtId="0" fontId="3" fillId="0" borderId="0" xfId="121" applyFont="1" applyAlignment="1">
      <alignment horizontal="center"/>
      <protection/>
    </xf>
    <xf numFmtId="0" fontId="4" fillId="0" borderId="0" xfId="121" applyFont="1" applyAlignment="1">
      <alignment horizontal="center"/>
      <protection/>
    </xf>
    <xf numFmtId="0" fontId="3" fillId="0" borderId="0" xfId="121" applyFont="1" applyBorder="1" applyAlignment="1">
      <alignment horizontal="center"/>
      <protection/>
    </xf>
    <xf numFmtId="0" fontId="8" fillId="34" borderId="55" xfId="121" applyFont="1" applyFill="1" applyBorder="1" applyAlignment="1">
      <alignment/>
      <protection/>
    </xf>
    <xf numFmtId="0" fontId="2" fillId="34" borderId="10" xfId="202" applyFill="1" applyBorder="1" applyAlignment="1">
      <alignment/>
      <protection/>
    </xf>
    <xf numFmtId="0" fontId="28" fillId="34" borderId="72" xfId="121" applyFont="1" applyFill="1" applyBorder="1" applyAlignment="1">
      <alignment horizontal="center"/>
      <protection/>
    </xf>
    <xf numFmtId="0" fontId="28" fillId="34" borderId="116" xfId="121" applyFont="1" applyFill="1" applyBorder="1" applyAlignment="1">
      <alignment horizontal="center"/>
      <protection/>
    </xf>
    <xf numFmtId="0" fontId="28" fillId="34" borderId="119" xfId="121" applyFont="1" applyFill="1" applyBorder="1" applyAlignment="1">
      <alignment horizontal="center"/>
      <protection/>
    </xf>
    <xf numFmtId="0" fontId="28" fillId="34" borderId="56" xfId="121" applyFont="1" applyFill="1" applyBorder="1" applyAlignment="1">
      <alignment horizontal="center" wrapText="1"/>
      <protection/>
    </xf>
    <xf numFmtId="0" fontId="11" fillId="36" borderId="52" xfId="165" applyFont="1" applyFill="1" applyBorder="1" applyAlignment="1">
      <alignment horizontal="left" vertical="center" wrapText="1"/>
      <protection/>
    </xf>
    <xf numFmtId="0" fontId="11" fillId="36" borderId="53" xfId="165" applyFont="1" applyFill="1" applyBorder="1" applyAlignment="1">
      <alignment horizontal="left" vertical="center" wrapText="1"/>
      <protection/>
    </xf>
    <xf numFmtId="0" fontId="11" fillId="36" borderId="72" xfId="165" applyFont="1" applyFill="1" applyBorder="1" applyAlignment="1">
      <alignment horizontal="center"/>
      <protection/>
    </xf>
    <xf numFmtId="0" fontId="11" fillId="36" borderId="119" xfId="165" applyFont="1" applyFill="1" applyBorder="1" applyAlignment="1">
      <alignment horizontal="center"/>
      <protection/>
    </xf>
    <xf numFmtId="0" fontId="11" fillId="36" borderId="117" xfId="165" applyFont="1" applyFill="1" applyBorder="1" applyAlignment="1">
      <alignment horizontal="center"/>
      <protection/>
    </xf>
    <xf numFmtId="0" fontId="3" fillId="0" borderId="0" xfId="121" applyFont="1" applyFill="1" applyAlignment="1">
      <alignment horizontal="center"/>
      <protection/>
    </xf>
    <xf numFmtId="0" fontId="9" fillId="0" borderId="70" xfId="121" applyFont="1" applyBorder="1" applyAlignment="1">
      <alignment horizontal="right"/>
      <protection/>
    </xf>
    <xf numFmtId="1" fontId="3" fillId="33" borderId="52" xfId="121" applyNumberFormat="1" applyFont="1" applyFill="1" applyBorder="1" applyAlignment="1" applyProtection="1">
      <alignment horizontal="center" vertical="center" wrapText="1"/>
      <protection locked="0"/>
    </xf>
    <xf numFmtId="1" fontId="3" fillId="33" borderId="27" xfId="121" applyNumberFormat="1" applyFont="1" applyFill="1" applyBorder="1" applyAlignment="1" applyProtection="1">
      <alignment horizontal="center" vertical="center" wrapText="1"/>
      <protection locked="0"/>
    </xf>
    <xf numFmtId="0" fontId="3" fillId="33" borderId="37" xfId="121" applyFont="1" applyFill="1" applyBorder="1" applyAlignment="1" applyProtection="1">
      <alignment horizontal="center" vertical="center" wrapText="1"/>
      <protection locked="0"/>
    </xf>
    <xf numFmtId="0" fontId="3" fillId="33" borderId="12" xfId="121" applyFont="1" applyFill="1" applyBorder="1" applyAlignment="1" applyProtection="1">
      <alignment horizontal="center" vertical="center" wrapText="1"/>
      <protection locked="0"/>
    </xf>
    <xf numFmtId="0" fontId="3" fillId="33" borderId="37" xfId="121" applyFont="1" applyFill="1" applyBorder="1" applyAlignment="1">
      <alignment horizontal="center" vertical="center"/>
      <protection/>
    </xf>
    <xf numFmtId="0" fontId="3" fillId="33" borderId="39" xfId="121" applyFont="1" applyFill="1" applyBorder="1" applyAlignment="1">
      <alignment horizontal="center" vertical="center"/>
      <protection/>
    </xf>
    <xf numFmtId="0" fontId="3" fillId="33" borderId="12" xfId="121" applyFont="1" applyFill="1" applyBorder="1" applyAlignment="1">
      <alignment horizontal="center" vertical="center"/>
      <protection/>
    </xf>
    <xf numFmtId="0" fontId="3" fillId="33" borderId="14" xfId="121" applyFont="1" applyFill="1" applyBorder="1" applyAlignment="1">
      <alignment horizontal="center" vertical="center"/>
      <protection/>
    </xf>
    <xf numFmtId="167" fontId="3" fillId="0" borderId="54" xfId="213" applyNumberFormat="1" applyFont="1" applyFill="1" applyBorder="1" applyAlignment="1" applyProtection="1" quotePrefix="1">
      <alignment/>
      <protection/>
    </xf>
    <xf numFmtId="167" fontId="3" fillId="0" borderId="68" xfId="213" applyNumberFormat="1" applyFont="1" applyFill="1" applyBorder="1" applyAlignment="1" applyProtection="1" quotePrefix="1">
      <alignment/>
      <protection/>
    </xf>
    <xf numFmtId="167" fontId="3" fillId="0" borderId="51" xfId="213" applyNumberFormat="1" applyFont="1" applyFill="1" applyBorder="1" applyAlignment="1" applyProtection="1" quotePrefix="1">
      <alignment/>
      <protection/>
    </xf>
    <xf numFmtId="167" fontId="10" fillId="0" borderId="68" xfId="132" applyNumberFormat="1" applyFont="1" applyFill="1" applyBorder="1" applyAlignment="1">
      <alignment/>
      <protection/>
    </xf>
    <xf numFmtId="167" fontId="10" fillId="0" borderId="51" xfId="132" applyNumberFormat="1" applyFont="1" applyFill="1" applyBorder="1" applyAlignment="1">
      <alignment/>
      <protection/>
    </xf>
    <xf numFmtId="0" fontId="3" fillId="0" borderId="0" xfId="213" applyFont="1" applyFill="1" applyAlignment="1">
      <alignment horizontal="center"/>
      <protection/>
    </xf>
    <xf numFmtId="0" fontId="4" fillId="0" borderId="0" xfId="213" applyFont="1" applyFill="1" applyAlignment="1">
      <alignment horizontal="center"/>
      <protection/>
    </xf>
    <xf numFmtId="4" fontId="3" fillId="0" borderId="0" xfId="213" applyNumberFormat="1" applyFont="1" applyFill="1" applyAlignment="1">
      <alignment horizontal="center"/>
      <protection/>
    </xf>
    <xf numFmtId="0" fontId="6" fillId="36" borderId="132" xfId="213" applyFont="1" applyFill="1" applyBorder="1" applyAlignment="1">
      <alignment horizontal="center" vertical="center"/>
      <protection/>
    </xf>
    <xf numFmtId="0" fontId="6" fillId="36" borderId="67" xfId="213" applyFont="1" applyFill="1" applyBorder="1" applyAlignment="1">
      <alignment horizontal="center" vertical="center"/>
      <protection/>
    </xf>
    <xf numFmtId="0" fontId="3" fillId="36" borderId="36" xfId="213" applyFont="1" applyFill="1" applyBorder="1" applyAlignment="1" applyProtection="1">
      <alignment horizontal="center" vertical="center"/>
      <protection/>
    </xf>
    <xf numFmtId="49" fontId="11" fillId="36" borderId="36" xfId="220" applyNumberFormat="1" applyFont="1" applyFill="1" applyBorder="1" applyAlignment="1">
      <alignment horizontal="center"/>
      <protection/>
    </xf>
    <xf numFmtId="0" fontId="3" fillId="36" borderId="119" xfId="213" applyFont="1" applyFill="1" applyBorder="1" applyAlignment="1" applyProtection="1">
      <alignment horizontal="center"/>
      <protection/>
    </xf>
    <xf numFmtId="0" fontId="3" fillId="36" borderId="131" xfId="213" applyFont="1" applyFill="1" applyBorder="1" applyAlignment="1" applyProtection="1">
      <alignment horizontal="center"/>
      <protection/>
    </xf>
    <xf numFmtId="0" fontId="3" fillId="0" borderId="13" xfId="165" applyFont="1" applyBorder="1" applyAlignment="1">
      <alignment horizontal="center"/>
      <protection/>
    </xf>
    <xf numFmtId="0" fontId="6" fillId="0" borderId="12" xfId="165" applyFont="1" applyBorder="1" applyAlignment="1">
      <alignment horizontal="center"/>
      <protection/>
    </xf>
    <xf numFmtId="0" fontId="6" fillId="0" borderId="23" xfId="165" applyFont="1" applyBorder="1" applyAlignment="1">
      <alignment horizontal="center"/>
      <protection/>
    </xf>
    <xf numFmtId="167" fontId="4" fillId="0" borderId="13" xfId="221" applyNumberFormat="1" applyFont="1" applyBorder="1" applyAlignment="1" applyProtection="1">
      <alignment horizontal="center"/>
      <protection/>
    </xf>
    <xf numFmtId="167" fontId="4" fillId="0" borderId="12" xfId="221" applyNumberFormat="1" applyFont="1" applyBorder="1" applyAlignment="1" applyProtection="1">
      <alignment horizontal="center"/>
      <protection/>
    </xf>
    <xf numFmtId="167" fontId="4" fillId="0" borderId="23" xfId="221" applyNumberFormat="1" applyFont="1" applyBorder="1" applyAlignment="1" applyProtection="1">
      <alignment horizontal="center"/>
      <protection/>
    </xf>
    <xf numFmtId="167" fontId="9" fillId="0" borderId="29" xfId="221" applyNumberFormat="1" applyFont="1" applyBorder="1" applyAlignment="1" applyProtection="1">
      <alignment horizontal="right"/>
      <protection/>
    </xf>
    <xf numFmtId="167" fontId="9" fillId="0" borderId="19" xfId="221" applyNumberFormat="1" applyFont="1" applyBorder="1" applyAlignment="1" applyProtection="1">
      <alignment horizontal="right"/>
      <protection/>
    </xf>
    <xf numFmtId="167" fontId="9" fillId="0" borderId="34" xfId="221" applyNumberFormat="1" applyFont="1" applyBorder="1" applyAlignment="1" applyProtection="1">
      <alignment horizontal="right"/>
      <protection/>
    </xf>
    <xf numFmtId="167" fontId="11" fillId="33" borderId="36" xfId="221" applyNumberFormat="1" applyFont="1" applyFill="1" applyBorder="1" applyAlignment="1" applyProtection="1">
      <alignment horizontal="center" wrapText="1"/>
      <protection hidden="1"/>
    </xf>
    <xf numFmtId="167" fontId="11" fillId="33" borderId="36" xfId="221" applyNumberFormat="1" applyFont="1" applyFill="1" applyBorder="1" applyAlignment="1">
      <alignment horizontal="center"/>
      <protection/>
    </xf>
    <xf numFmtId="167" fontId="11" fillId="33" borderId="131" xfId="221" applyNumberFormat="1" applyFont="1" applyFill="1" applyBorder="1" applyAlignment="1">
      <alignment horizontal="center"/>
      <protection/>
    </xf>
    <xf numFmtId="167" fontId="4" fillId="0" borderId="13" xfId="215" applyNumberFormat="1" applyFont="1" applyBorder="1" applyAlignment="1" applyProtection="1">
      <alignment horizontal="center"/>
      <protection/>
    </xf>
    <xf numFmtId="167" fontId="4" fillId="0" borderId="12" xfId="215" applyNumberFormat="1" applyFont="1" applyBorder="1" applyAlignment="1" applyProtection="1">
      <alignment horizontal="center"/>
      <protection/>
    </xf>
    <xf numFmtId="167" fontId="4" fillId="0" borderId="23" xfId="215" applyNumberFormat="1" applyFont="1" applyBorder="1" applyAlignment="1" applyProtection="1">
      <alignment horizontal="center"/>
      <protection/>
    </xf>
    <xf numFmtId="167" fontId="9" fillId="0" borderId="29" xfId="215" applyNumberFormat="1" applyFont="1" applyBorder="1" applyAlignment="1" applyProtection="1">
      <alignment horizontal="right"/>
      <protection/>
    </xf>
    <xf numFmtId="167" fontId="9" fillId="0" borderId="19" xfId="215" applyNumberFormat="1" applyFont="1" applyBorder="1" applyAlignment="1" applyProtection="1">
      <alignment horizontal="right"/>
      <protection/>
    </xf>
    <xf numFmtId="167" fontId="9" fillId="0" borderId="34" xfId="215" applyNumberFormat="1" applyFont="1" applyBorder="1" applyAlignment="1" applyProtection="1">
      <alignment horizontal="right"/>
      <protection/>
    </xf>
    <xf numFmtId="167" fontId="11" fillId="33" borderId="36" xfId="215" applyNumberFormat="1" applyFont="1" applyFill="1" applyBorder="1" applyAlignment="1" applyProtection="1">
      <alignment horizontal="center" wrapText="1"/>
      <protection hidden="1"/>
    </xf>
    <xf numFmtId="167" fontId="11" fillId="33" borderId="72" xfId="215" applyNumberFormat="1" applyFont="1" applyFill="1" applyBorder="1" applyAlignment="1">
      <alignment horizontal="center"/>
      <protection/>
    </xf>
    <xf numFmtId="167" fontId="11" fillId="33" borderId="117" xfId="215" applyNumberFormat="1" applyFont="1" applyFill="1" applyBorder="1" applyAlignment="1">
      <alignment horizontal="center"/>
      <protection/>
    </xf>
    <xf numFmtId="167" fontId="4" fillId="0" borderId="0" xfId="216" applyNumberFormat="1" applyFont="1" applyAlignment="1" applyProtection="1">
      <alignment horizontal="center"/>
      <protection/>
    </xf>
    <xf numFmtId="167" fontId="5" fillId="0" borderId="0" xfId="216" applyNumberFormat="1" applyFont="1" applyAlignment="1" applyProtection="1">
      <alignment horizontal="right"/>
      <protection/>
    </xf>
    <xf numFmtId="167" fontId="11" fillId="33" borderId="36" xfId="216" applyNumberFormat="1" applyFont="1" applyFill="1" applyBorder="1" applyAlignment="1" applyProtection="1">
      <alignment horizontal="center" wrapText="1"/>
      <protection hidden="1"/>
    </xf>
    <xf numFmtId="167" fontId="3" fillId="33" borderId="72" xfId="216" applyNumberFormat="1" applyFont="1" applyFill="1" applyBorder="1" applyAlignment="1">
      <alignment horizontal="center"/>
      <protection/>
    </xf>
    <xf numFmtId="167" fontId="3" fillId="33" borderId="117" xfId="216" applyNumberFormat="1" applyFont="1" applyFill="1" applyBorder="1" applyAlignment="1">
      <alignment horizontal="center"/>
      <protection/>
    </xf>
    <xf numFmtId="167" fontId="4" fillId="0" borderId="0" xfId="217" applyNumberFormat="1" applyFont="1" applyAlignment="1" applyProtection="1">
      <alignment horizontal="center"/>
      <protection/>
    </xf>
    <xf numFmtId="167" fontId="5" fillId="0" borderId="0" xfId="217" applyNumberFormat="1" applyFont="1" applyAlignment="1" applyProtection="1">
      <alignment horizontal="right"/>
      <protection/>
    </xf>
    <xf numFmtId="167" fontId="11" fillId="33" borderId="36" xfId="217" applyNumberFormat="1" applyFont="1" applyFill="1" applyBorder="1" applyAlignment="1" applyProtection="1">
      <alignment horizontal="center" wrapText="1"/>
      <protection hidden="1"/>
    </xf>
    <xf numFmtId="167" fontId="3" fillId="33" borderId="119" xfId="217" applyNumberFormat="1" applyFont="1" applyFill="1" applyBorder="1" applyAlignment="1">
      <alignment horizontal="center"/>
      <protection/>
    </xf>
    <xf numFmtId="167" fontId="3" fillId="33" borderId="131" xfId="217" applyNumberFormat="1" applyFont="1" applyFill="1" applyBorder="1" applyAlignment="1">
      <alignment horizontal="center"/>
      <protection/>
    </xf>
    <xf numFmtId="167" fontId="4" fillId="0" borderId="0" xfId="218" applyNumberFormat="1" applyFont="1" applyAlignment="1" applyProtection="1">
      <alignment horizontal="center"/>
      <protection/>
    </xf>
    <xf numFmtId="167" fontId="5" fillId="0" borderId="0" xfId="218" applyNumberFormat="1" applyFont="1" applyAlignment="1" applyProtection="1">
      <alignment horizontal="right"/>
      <protection/>
    </xf>
    <xf numFmtId="167" fontId="11" fillId="33" borderId="36" xfId="218" applyNumberFormat="1" applyFont="1" applyFill="1" applyBorder="1" applyAlignment="1" applyProtection="1">
      <alignment horizontal="center" wrapText="1"/>
      <protection hidden="1"/>
    </xf>
    <xf numFmtId="167" fontId="3" fillId="33" borderId="72" xfId="218" applyNumberFormat="1" applyFont="1" applyFill="1" applyBorder="1" applyAlignment="1">
      <alignment horizontal="center"/>
      <protection/>
    </xf>
    <xf numFmtId="167" fontId="3" fillId="33" borderId="117" xfId="218" applyNumberFormat="1" applyFont="1" applyFill="1" applyBorder="1" applyAlignment="1">
      <alignment horizontal="center"/>
      <protection/>
    </xf>
    <xf numFmtId="167" fontId="4" fillId="0" borderId="0" xfId="219" applyNumberFormat="1" applyFont="1" applyAlignment="1" applyProtection="1">
      <alignment horizontal="center"/>
      <protection/>
    </xf>
    <xf numFmtId="167" fontId="9" fillId="0" borderId="0" xfId="219" applyNumberFormat="1" applyFont="1" applyAlignment="1" applyProtection="1">
      <alignment horizontal="right"/>
      <protection/>
    </xf>
    <xf numFmtId="167" fontId="11" fillId="33" borderId="36" xfId="219" applyNumberFormat="1" applyFont="1" applyFill="1" applyBorder="1" applyAlignment="1" applyProtection="1">
      <alignment horizontal="center" wrapText="1"/>
      <protection hidden="1"/>
    </xf>
    <xf numFmtId="167" fontId="3" fillId="33" borderId="72" xfId="219" applyNumberFormat="1" applyFont="1" applyFill="1" applyBorder="1" applyAlignment="1">
      <alignment horizontal="center"/>
      <protection/>
    </xf>
    <xf numFmtId="167" fontId="3" fillId="33" borderId="117" xfId="219" applyNumberFormat="1" applyFont="1" applyFill="1" applyBorder="1" applyAlignment="1">
      <alignment horizontal="center"/>
      <protection/>
    </xf>
    <xf numFmtId="0" fontId="3" fillId="0" borderId="0" xfId="198" applyFont="1" applyAlignment="1">
      <alignment horizontal="center"/>
      <protection/>
    </xf>
    <xf numFmtId="0" fontId="4" fillId="0" borderId="0" xfId="198" applyFont="1" applyAlignment="1">
      <alignment horizontal="center"/>
      <protection/>
    </xf>
    <xf numFmtId="167" fontId="5" fillId="0" borderId="70" xfId="136" applyNumberFormat="1" applyFont="1" applyBorder="1" applyAlignment="1">
      <alignment horizontal="right"/>
      <protection/>
    </xf>
    <xf numFmtId="0" fontId="3" fillId="0" borderId="0" xfId="202" applyFont="1" applyFill="1" applyAlignment="1">
      <alignment horizontal="center"/>
      <protection/>
    </xf>
    <xf numFmtId="0" fontId="4" fillId="0" borderId="0" xfId="202" applyFont="1" applyFill="1" applyAlignment="1">
      <alignment horizontal="center"/>
      <protection/>
    </xf>
    <xf numFmtId="0" fontId="5" fillId="0" borderId="70" xfId="202" applyFont="1" applyFill="1" applyBorder="1" applyAlignment="1">
      <alignment horizontal="right"/>
      <protection/>
    </xf>
    <xf numFmtId="0" fontId="3" fillId="33" borderId="55" xfId="202" applyFont="1" applyFill="1" applyBorder="1" applyAlignment="1">
      <alignment horizontal="center" vertical="center"/>
      <protection/>
    </xf>
    <xf numFmtId="0" fontId="3" fillId="33" borderId="35" xfId="202" applyFont="1" applyFill="1" applyBorder="1" applyAlignment="1">
      <alignment horizontal="center" vertical="center"/>
      <protection/>
    </xf>
    <xf numFmtId="0" fontId="3" fillId="33" borderId="56" xfId="202" applyFont="1" applyFill="1" applyBorder="1" applyAlignment="1">
      <alignment horizontal="center" vertical="center"/>
      <protection/>
    </xf>
    <xf numFmtId="0" fontId="3" fillId="33" borderId="10" xfId="202" applyFont="1" applyFill="1" applyBorder="1" applyAlignment="1">
      <alignment horizontal="center" vertical="center"/>
      <protection/>
    </xf>
    <xf numFmtId="0" fontId="3" fillId="33" borderId="0" xfId="202" applyFont="1" applyFill="1" applyBorder="1" applyAlignment="1">
      <alignment horizontal="center" vertical="center"/>
      <protection/>
    </xf>
    <xf numFmtId="0" fontId="3" fillId="33" borderId="13" xfId="202" applyFont="1" applyFill="1" applyBorder="1" applyAlignment="1">
      <alignment horizontal="center" vertical="center"/>
      <protection/>
    </xf>
    <xf numFmtId="0" fontId="3" fillId="33" borderId="15" xfId="202" applyFont="1" applyFill="1" applyBorder="1" applyAlignment="1">
      <alignment horizontal="center" vertical="center"/>
      <protection/>
    </xf>
    <xf numFmtId="0" fontId="3" fillId="33" borderId="47" xfId="202" applyFont="1" applyFill="1" applyBorder="1" applyAlignment="1">
      <alignment horizontal="center" vertical="center"/>
      <protection/>
    </xf>
    <xf numFmtId="0" fontId="3" fillId="33" borderId="26" xfId="202" applyFont="1" applyFill="1" applyBorder="1" applyAlignment="1">
      <alignment horizontal="center" vertical="center"/>
      <protection/>
    </xf>
    <xf numFmtId="0" fontId="3" fillId="33" borderId="37" xfId="202" applyFont="1" applyFill="1" applyBorder="1" applyAlignment="1">
      <alignment horizontal="center" vertical="center"/>
      <protection/>
    </xf>
    <xf numFmtId="0" fontId="3" fillId="33" borderId="16" xfId="202" applyFont="1" applyFill="1" applyBorder="1" applyAlignment="1">
      <alignment horizontal="center" vertical="center"/>
      <protection/>
    </xf>
    <xf numFmtId="0" fontId="3" fillId="33" borderId="38" xfId="202" applyFont="1" applyFill="1" applyBorder="1" applyAlignment="1">
      <alignment horizontal="center"/>
      <protection/>
    </xf>
    <xf numFmtId="0" fontId="3" fillId="33" borderId="49" xfId="202" applyFont="1" applyFill="1" applyBorder="1" applyAlignment="1">
      <alignment horizontal="center"/>
      <protection/>
    </xf>
    <xf numFmtId="0" fontId="5" fillId="0" borderId="0" xfId="165" applyFont="1" applyBorder="1" applyAlignment="1">
      <alignment horizontal="right"/>
      <protection/>
    </xf>
    <xf numFmtId="0" fontId="5" fillId="0" borderId="0" xfId="165" applyFont="1" applyAlignment="1">
      <alignment horizontal="right"/>
      <protection/>
    </xf>
    <xf numFmtId="0" fontId="6" fillId="33" borderId="132" xfId="165" applyFont="1" applyFill="1" applyBorder="1" applyAlignment="1">
      <alignment horizontal="center"/>
      <protection/>
    </xf>
    <xf numFmtId="0" fontId="6" fillId="33" borderId="67" xfId="165" applyFont="1" applyFill="1" applyBorder="1" applyAlignment="1">
      <alignment horizontal="center"/>
      <protection/>
    </xf>
    <xf numFmtId="0" fontId="3" fillId="36" borderId="36" xfId="165" applyFont="1" applyFill="1" applyBorder="1" applyAlignment="1">
      <alignment horizontal="center" vertical="center"/>
      <protection/>
    </xf>
    <xf numFmtId="0" fontId="3" fillId="33" borderId="72" xfId="165" applyFont="1" applyFill="1" applyBorder="1" applyAlignment="1">
      <alignment horizontal="center"/>
      <protection/>
    </xf>
    <xf numFmtId="0" fontId="3" fillId="33" borderId="116" xfId="165" applyFont="1" applyFill="1" applyBorder="1" applyAlignment="1">
      <alignment horizontal="center"/>
      <protection/>
    </xf>
    <xf numFmtId="0" fontId="3" fillId="33" borderId="117" xfId="165" applyFont="1" applyFill="1" applyBorder="1" applyAlignment="1">
      <alignment horizontal="center"/>
      <protection/>
    </xf>
    <xf numFmtId="0" fontId="3" fillId="33" borderId="51" xfId="165" applyFont="1" applyFill="1" applyBorder="1" applyAlignment="1">
      <alignment horizontal="center"/>
      <protection/>
    </xf>
    <xf numFmtId="167" fontId="4" fillId="0" borderId="0" xfId="165" applyNumberFormat="1" applyFont="1" applyAlignment="1" applyProtection="1">
      <alignment horizontal="center" wrapText="1"/>
      <protection/>
    </xf>
    <xf numFmtId="167" fontId="4" fillId="0" borderId="0" xfId="165" applyNumberFormat="1" applyFont="1" applyAlignment="1" applyProtection="1">
      <alignment horizontal="center"/>
      <protection/>
    </xf>
    <xf numFmtId="0" fontId="3" fillId="36" borderId="55" xfId="165" applyFont="1" applyFill="1" applyBorder="1" applyAlignment="1">
      <alignment horizontal="center" vertical="center"/>
      <protection/>
    </xf>
    <xf numFmtId="0" fontId="3" fillId="36" borderId="133" xfId="165" applyFont="1" applyFill="1" applyBorder="1" applyAlignment="1">
      <alignment horizontal="center" vertical="center"/>
      <protection/>
    </xf>
    <xf numFmtId="0" fontId="3" fillId="36" borderId="37" xfId="165" applyFont="1" applyFill="1" applyBorder="1" applyAlignment="1">
      <alignment horizontal="center" vertical="center"/>
      <protection/>
    </xf>
    <xf numFmtId="0" fontId="3" fillId="36" borderId="62" xfId="165" applyFont="1" applyFill="1" applyBorder="1" applyAlignment="1">
      <alignment horizontal="center" vertical="center"/>
      <protection/>
    </xf>
    <xf numFmtId="0" fontId="3" fillId="36" borderId="119" xfId="165" applyFont="1" applyFill="1" applyBorder="1" applyAlignment="1">
      <alignment horizontal="center" vertical="center"/>
      <protection/>
    </xf>
    <xf numFmtId="0" fontId="3" fillId="36" borderId="131" xfId="165" applyFont="1" applyFill="1" applyBorder="1" applyAlignment="1">
      <alignment horizontal="center" vertical="center"/>
      <protection/>
    </xf>
  </cellXfs>
  <cellStyles count="2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2" xfId="49"/>
    <cellStyle name="Comma 2 10" xfId="50"/>
    <cellStyle name="Comma 2 11" xfId="51"/>
    <cellStyle name="Comma 2 12" xfId="52"/>
    <cellStyle name="Comma 2 13" xfId="53"/>
    <cellStyle name="Comma 2 14" xfId="54"/>
    <cellStyle name="Comma 2 15" xfId="55"/>
    <cellStyle name="Comma 2 16" xfId="56"/>
    <cellStyle name="Comma 2 17" xfId="57"/>
    <cellStyle name="Comma 2 18" xfId="58"/>
    <cellStyle name="Comma 2 19" xfId="59"/>
    <cellStyle name="Comma 2 2" xfId="60"/>
    <cellStyle name="Comma 2 2 2" xfId="61"/>
    <cellStyle name="Comma 2 2 2 2" xfId="62"/>
    <cellStyle name="Comma 2 2 2 2 2" xfId="63"/>
    <cellStyle name="Comma 2 2 2 2 3" xfId="64"/>
    <cellStyle name="Comma 2 2 2 2 3 2" xfId="65"/>
    <cellStyle name="Comma 2 2 2 2 3 3" xfId="66"/>
    <cellStyle name="Comma 2 2 2 3" xfId="67"/>
    <cellStyle name="Comma 2 2 3" xfId="68"/>
    <cellStyle name="Comma 2 2 3 2" xfId="69"/>
    <cellStyle name="Comma 2 20" xfId="70"/>
    <cellStyle name="Comma 2 21" xfId="71"/>
    <cellStyle name="Comma 2 22" xfId="72"/>
    <cellStyle name="Comma 2 23" xfId="73"/>
    <cellStyle name="Comma 2 24" xfId="74"/>
    <cellStyle name="Comma 2 25" xfId="75"/>
    <cellStyle name="Comma 2 3" xfId="76"/>
    <cellStyle name="Comma 2 4" xfId="77"/>
    <cellStyle name="Comma 2 5" xfId="78"/>
    <cellStyle name="Comma 2 6" xfId="79"/>
    <cellStyle name="Comma 2 7" xfId="80"/>
    <cellStyle name="Comma 2 8" xfId="81"/>
    <cellStyle name="Comma 2 9" xfId="82"/>
    <cellStyle name="Comma 20" xfId="83"/>
    <cellStyle name="Comma 20 2" xfId="84"/>
    <cellStyle name="Comma 27" xfId="85"/>
    <cellStyle name="Comma 27 2" xfId="86"/>
    <cellStyle name="Comma 29" xfId="87"/>
    <cellStyle name="Comma 29 2" xfId="88"/>
    <cellStyle name="Comma 3" xfId="89"/>
    <cellStyle name="Comma 3 2" xfId="90"/>
    <cellStyle name="Comma 3 3" xfId="91"/>
    <cellStyle name="Comma 3 39" xfId="92"/>
    <cellStyle name="Comma 30" xfId="93"/>
    <cellStyle name="Comma 30 2" xfId="94"/>
    <cellStyle name="Comma 4" xfId="95"/>
    <cellStyle name="Comma 4 2" xfId="96"/>
    <cellStyle name="Comma 4 3" xfId="97"/>
    <cellStyle name="Comma 4 4" xfId="98"/>
    <cellStyle name="Comma 5" xfId="99"/>
    <cellStyle name="Comma 6" xfId="100"/>
    <cellStyle name="Comma 67 2" xfId="101"/>
    <cellStyle name="Comma 7" xfId="102"/>
    <cellStyle name="Comma 70" xfId="103"/>
    <cellStyle name="Comma 8" xfId="104"/>
    <cellStyle name="Comma 9" xfId="105"/>
    <cellStyle name="Currency" xfId="106"/>
    <cellStyle name="Currency [0]" xfId="107"/>
    <cellStyle name="Excel Built-in Comma 2" xfId="108"/>
    <cellStyle name="Excel Built-in Normal" xfId="109"/>
    <cellStyle name="Excel Built-in Normal 2" xfId="110"/>
    <cellStyle name="Excel Built-in Normal_50. Bishwo" xfId="111"/>
    <cellStyle name="Explanatory Text" xfId="112"/>
    <cellStyle name="Good" xfId="113"/>
    <cellStyle name="Heading 1" xfId="114"/>
    <cellStyle name="Heading 2" xfId="115"/>
    <cellStyle name="Heading 3" xfId="116"/>
    <cellStyle name="Heading 4" xfId="117"/>
    <cellStyle name="Input" xfId="118"/>
    <cellStyle name="Linked Cell" xfId="119"/>
    <cellStyle name="Neutral" xfId="120"/>
    <cellStyle name="Normal 10" xfId="121"/>
    <cellStyle name="Normal 10 2" xfId="122"/>
    <cellStyle name="Normal 11" xfId="123"/>
    <cellStyle name="Normal 12" xfId="124"/>
    <cellStyle name="Normal 13" xfId="125"/>
    <cellStyle name="Normal 14" xfId="126"/>
    <cellStyle name="Normal 15" xfId="127"/>
    <cellStyle name="Normal 16" xfId="128"/>
    <cellStyle name="Normal 17" xfId="129"/>
    <cellStyle name="Normal 18" xfId="130"/>
    <cellStyle name="Normal 19" xfId="131"/>
    <cellStyle name="Normal 2" xfId="132"/>
    <cellStyle name="Normal 2 2" xfId="133"/>
    <cellStyle name="Normal 2 2 2 2 4 2" xfId="134"/>
    <cellStyle name="Normal 2 2_50. Bishwo" xfId="135"/>
    <cellStyle name="Normal 2 3" xfId="136"/>
    <cellStyle name="Normal 2 3 2" xfId="137"/>
    <cellStyle name="Normal 2 4" xfId="138"/>
    <cellStyle name="Normal 2_50. Bishwo" xfId="139"/>
    <cellStyle name="Normal 20" xfId="140"/>
    <cellStyle name="Normal 20 2" xfId="141"/>
    <cellStyle name="Normal 21" xfId="142"/>
    <cellStyle name="Normal 21 2" xfId="143"/>
    <cellStyle name="Normal 22" xfId="144"/>
    <cellStyle name="Normal 22 2" xfId="145"/>
    <cellStyle name="Normal 23" xfId="146"/>
    <cellStyle name="Normal 24" xfId="147"/>
    <cellStyle name="Normal 24 2" xfId="148"/>
    <cellStyle name="Normal 25" xfId="149"/>
    <cellStyle name="Normal 25 2" xfId="150"/>
    <cellStyle name="Normal 26" xfId="151"/>
    <cellStyle name="Normal 26 2" xfId="152"/>
    <cellStyle name="Normal 27" xfId="153"/>
    <cellStyle name="Normal 27 2" xfId="154"/>
    <cellStyle name="Normal 28" xfId="155"/>
    <cellStyle name="Normal 28 2" xfId="156"/>
    <cellStyle name="Normal 29" xfId="157"/>
    <cellStyle name="Normal 3" xfId="158"/>
    <cellStyle name="Normal 3 2" xfId="159"/>
    <cellStyle name="Normal 3 3" xfId="160"/>
    <cellStyle name="Normal 3 4" xfId="161"/>
    <cellStyle name="Normal 3_9.1 &amp; 9.2" xfId="162"/>
    <cellStyle name="Normal 30" xfId="163"/>
    <cellStyle name="Normal 30 2" xfId="164"/>
    <cellStyle name="Normal 31" xfId="165"/>
    <cellStyle name="Normal 39" xfId="166"/>
    <cellStyle name="Normal 4" xfId="167"/>
    <cellStyle name="Normal 4 10" xfId="168"/>
    <cellStyle name="Normal 4 11" xfId="169"/>
    <cellStyle name="Normal 4 12" xfId="170"/>
    <cellStyle name="Normal 4 13" xfId="171"/>
    <cellStyle name="Normal 4 14" xfId="172"/>
    <cellStyle name="Normal 4 15" xfId="173"/>
    <cellStyle name="Normal 4 16" xfId="174"/>
    <cellStyle name="Normal 4 17" xfId="175"/>
    <cellStyle name="Normal 4 18" xfId="176"/>
    <cellStyle name="Normal 4 19" xfId="177"/>
    <cellStyle name="Normal 4 2" xfId="178"/>
    <cellStyle name="Normal 4 20" xfId="179"/>
    <cellStyle name="Normal 4 21" xfId="180"/>
    <cellStyle name="Normal 4 22" xfId="181"/>
    <cellStyle name="Normal 4 23" xfId="182"/>
    <cellStyle name="Normal 4 24" xfId="183"/>
    <cellStyle name="Normal 4 25" xfId="184"/>
    <cellStyle name="Normal 4 3" xfId="185"/>
    <cellStyle name="Normal 4 4" xfId="186"/>
    <cellStyle name="Normal 4 5" xfId="187"/>
    <cellStyle name="Normal 4 6" xfId="188"/>
    <cellStyle name="Normal 4 7" xfId="189"/>
    <cellStyle name="Normal 4 8" xfId="190"/>
    <cellStyle name="Normal 4 9" xfId="191"/>
    <cellStyle name="Normal 4_50. Bishwo" xfId="192"/>
    <cellStyle name="Normal 40" xfId="193"/>
    <cellStyle name="Normal 41" xfId="194"/>
    <cellStyle name="Normal 42" xfId="195"/>
    <cellStyle name="Normal 43" xfId="196"/>
    <cellStyle name="Normal 49" xfId="197"/>
    <cellStyle name="Normal 5" xfId="198"/>
    <cellStyle name="Normal 5 2" xfId="199"/>
    <cellStyle name="Normal 52" xfId="200"/>
    <cellStyle name="Normal 6" xfId="201"/>
    <cellStyle name="Normal 6 2" xfId="202"/>
    <cellStyle name="Normal 67" xfId="203"/>
    <cellStyle name="Normal 7" xfId="204"/>
    <cellStyle name="Normal 8" xfId="205"/>
    <cellStyle name="Normal 8 2" xfId="206"/>
    <cellStyle name="Normal 9" xfId="207"/>
    <cellStyle name="Normal_bartaman point" xfId="208"/>
    <cellStyle name="Normal_bartaman point 2" xfId="209"/>
    <cellStyle name="Normal_Bartamane_Book1" xfId="210"/>
    <cellStyle name="Normal_Comm_wt" xfId="211"/>
    <cellStyle name="Normal_CPI" xfId="212"/>
    <cellStyle name="Normal_Direction of Trade_BartamanFormat 2063-64" xfId="213"/>
    <cellStyle name="Normal_Direction of Trade_BartamanFormat 2063-64 2" xfId="214"/>
    <cellStyle name="Normal_Sheet1 2 3" xfId="215"/>
    <cellStyle name="Normal_Sheet1 3 2" xfId="216"/>
    <cellStyle name="Normal_Sheet1 4 2" xfId="217"/>
    <cellStyle name="Normal_Sheet1 5 2" xfId="218"/>
    <cellStyle name="Normal_Sheet1 6 2" xfId="219"/>
    <cellStyle name="Normal_Sheet1 7" xfId="220"/>
    <cellStyle name="Normal_Sheet1 8" xfId="221"/>
    <cellStyle name="Note" xfId="222"/>
    <cellStyle name="Output" xfId="223"/>
    <cellStyle name="Percent" xfId="224"/>
    <cellStyle name="Percent 2" xfId="225"/>
    <cellStyle name="Percent 2 2" xfId="226"/>
    <cellStyle name="Percent 2 2 2" xfId="227"/>
    <cellStyle name="Percent 2 3" xfId="228"/>
    <cellStyle name="Percent 2 4" xfId="229"/>
    <cellStyle name="Percent 3" xfId="230"/>
    <cellStyle name="Percent 4" xfId="231"/>
    <cellStyle name="Percent 67 2" xfId="232"/>
    <cellStyle name="Title" xfId="233"/>
    <cellStyle name="Total" xfId="234"/>
    <cellStyle name="Warning Text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0.421875" style="2" bestFit="1" customWidth="1"/>
    <col min="2" max="16384" width="9.140625" style="2" customWidth="1"/>
  </cols>
  <sheetData>
    <row r="1" spans="1:7" ht="15.75" customHeight="1">
      <c r="A1" s="1618" t="s">
        <v>30</v>
      </c>
      <c r="B1" s="1618"/>
      <c r="C1" s="1618"/>
      <c r="D1" s="1618"/>
      <c r="E1" s="1618"/>
      <c r="F1" s="1618"/>
      <c r="G1" s="1618"/>
    </row>
    <row r="2" spans="1:7" s="3" customFormat="1" ht="15.75">
      <c r="A2" s="1619" t="s">
        <v>455</v>
      </c>
      <c r="B2" s="1619"/>
      <c r="C2" s="1619"/>
      <c r="D2" s="1619"/>
      <c r="E2" s="1619"/>
      <c r="F2" s="1619"/>
      <c r="G2" s="1619"/>
    </row>
    <row r="3" spans="1:5" ht="15.75">
      <c r="A3" s="4" t="s">
        <v>31</v>
      </c>
      <c r="B3" s="5" t="s">
        <v>32</v>
      </c>
      <c r="C3" s="1"/>
      <c r="D3" s="1"/>
      <c r="E3" s="1"/>
    </row>
    <row r="4" spans="1:5" ht="15.75">
      <c r="A4" s="6">
        <v>1</v>
      </c>
      <c r="B4" s="7" t="s">
        <v>33</v>
      </c>
      <c r="C4" s="7"/>
      <c r="D4" s="7"/>
      <c r="E4" s="7"/>
    </row>
    <row r="5" spans="1:5" ht="15.75">
      <c r="A5" s="6">
        <v>2</v>
      </c>
      <c r="B5" s="7" t="s">
        <v>34</v>
      </c>
      <c r="C5" s="7"/>
      <c r="D5" s="7"/>
      <c r="E5" s="7"/>
    </row>
    <row r="6" spans="1:5" ht="15.75">
      <c r="A6" s="6">
        <v>3</v>
      </c>
      <c r="B6" s="2" t="s">
        <v>35</v>
      </c>
      <c r="C6" s="7"/>
      <c r="D6" s="7"/>
      <c r="E6" s="7"/>
    </row>
    <row r="7" spans="1:5" ht="15.75">
      <c r="A7" s="6">
        <v>4</v>
      </c>
      <c r="B7" s="2" t="s">
        <v>36</v>
      </c>
      <c r="C7" s="7"/>
      <c r="D7" s="7"/>
      <c r="E7" s="7"/>
    </row>
    <row r="8" spans="1:5" ht="15.75">
      <c r="A8" s="6">
        <v>5</v>
      </c>
      <c r="B8" s="2" t="s">
        <v>37</v>
      </c>
      <c r="C8" s="7"/>
      <c r="D8" s="7"/>
      <c r="E8" s="7"/>
    </row>
    <row r="9" spans="1:5" ht="15.75">
      <c r="A9" s="6">
        <v>6</v>
      </c>
      <c r="B9" s="2" t="s">
        <v>38</v>
      </c>
      <c r="C9" s="7"/>
      <c r="D9" s="7"/>
      <c r="E9" s="7"/>
    </row>
    <row r="10" spans="1:5" ht="15.75">
      <c r="A10" s="6">
        <v>7</v>
      </c>
      <c r="B10" s="2" t="s">
        <v>39</v>
      </c>
      <c r="C10" s="7"/>
      <c r="D10" s="7"/>
      <c r="E10" s="7"/>
    </row>
    <row r="11" spans="1:5" ht="15.75">
      <c r="A11" s="6">
        <v>8</v>
      </c>
      <c r="B11" s="2" t="s">
        <v>40</v>
      </c>
      <c r="C11" s="7"/>
      <c r="D11" s="7"/>
      <c r="E11" s="7"/>
    </row>
    <row r="12" spans="1:5" ht="15.75">
      <c r="A12" s="6">
        <v>9</v>
      </c>
      <c r="B12" s="2" t="s">
        <v>41</v>
      </c>
      <c r="C12" s="7"/>
      <c r="D12" s="7"/>
      <c r="E12" s="7"/>
    </row>
    <row r="13" spans="1:5" ht="15.75">
      <c r="A13" s="6">
        <v>10</v>
      </c>
      <c r="B13" s="2" t="s">
        <v>42</v>
      </c>
      <c r="C13" s="7"/>
      <c r="D13" s="7"/>
      <c r="E13" s="7"/>
    </row>
    <row r="14" spans="1:5" ht="15.75">
      <c r="A14" s="6">
        <v>11</v>
      </c>
      <c r="B14" s="2" t="s">
        <v>43</v>
      </c>
      <c r="C14" s="7"/>
      <c r="D14" s="7"/>
      <c r="E14" s="7"/>
    </row>
    <row r="15" spans="1:5" ht="15.75">
      <c r="A15" s="6">
        <v>12</v>
      </c>
      <c r="B15" s="2" t="s">
        <v>44</v>
      </c>
      <c r="C15" s="7"/>
      <c r="D15" s="7"/>
      <c r="E15" s="7"/>
    </row>
    <row r="16" spans="1:5" ht="15.75">
      <c r="A16" s="8" t="s">
        <v>45</v>
      </c>
      <c r="B16" s="2" t="s">
        <v>46</v>
      </c>
      <c r="C16" s="7"/>
      <c r="D16" s="7"/>
      <c r="E16" s="7"/>
    </row>
    <row r="17" spans="1:5" ht="15.75">
      <c r="A17" s="8" t="s">
        <v>47</v>
      </c>
      <c r="B17" s="2" t="s">
        <v>48</v>
      </c>
      <c r="C17" s="7"/>
      <c r="D17" s="7"/>
      <c r="E17" s="7"/>
    </row>
    <row r="18" spans="1:5" ht="15.75">
      <c r="A18" s="6">
        <v>14</v>
      </c>
      <c r="B18" s="2" t="s">
        <v>49</v>
      </c>
      <c r="C18" s="7"/>
      <c r="D18" s="7"/>
      <c r="E18" s="7"/>
    </row>
    <row r="19" spans="1:5" ht="15.75">
      <c r="A19" s="6">
        <v>15</v>
      </c>
      <c r="B19" s="2" t="s">
        <v>50</v>
      </c>
      <c r="C19" s="7"/>
      <c r="D19" s="7"/>
      <c r="E19" s="7"/>
    </row>
    <row r="20" spans="1:5" ht="15.75">
      <c r="A20" s="6">
        <v>16</v>
      </c>
      <c r="B20" s="2" t="s">
        <v>51</v>
      </c>
      <c r="C20" s="7"/>
      <c r="D20" s="7"/>
      <c r="E20" s="7"/>
    </row>
    <row r="21" spans="1:5" ht="15.75">
      <c r="A21" s="6">
        <v>17</v>
      </c>
      <c r="B21" s="2" t="s">
        <v>52</v>
      </c>
      <c r="C21" s="7"/>
      <c r="D21" s="7"/>
      <c r="E21" s="7"/>
    </row>
    <row r="22" spans="1:5" s="4" customFormat="1" ht="15.75">
      <c r="A22" s="6">
        <v>18</v>
      </c>
      <c r="B22" s="2" t="s">
        <v>53</v>
      </c>
      <c r="C22" s="9"/>
      <c r="D22" s="9"/>
      <c r="E22" s="9"/>
    </row>
    <row r="23" spans="1:7" ht="15.75">
      <c r="A23" s="6" t="s">
        <v>54</v>
      </c>
      <c r="B23" s="4" t="s">
        <v>55</v>
      </c>
      <c r="C23" s="7"/>
      <c r="D23" s="7"/>
      <c r="E23" s="7"/>
      <c r="G23" s="7"/>
    </row>
    <row r="24" spans="1:5" ht="15.75">
      <c r="A24" s="6">
        <v>19</v>
      </c>
      <c r="B24" s="2" t="s">
        <v>10</v>
      </c>
      <c r="C24" s="7"/>
      <c r="D24" s="7"/>
      <c r="E24" s="7"/>
    </row>
    <row r="25" spans="1:2" ht="15.75">
      <c r="A25" s="6">
        <v>20</v>
      </c>
      <c r="B25" s="2" t="s">
        <v>11</v>
      </c>
    </row>
    <row r="26" spans="1:5" ht="15.75">
      <c r="A26" s="6">
        <v>21</v>
      </c>
      <c r="B26" s="2" t="s">
        <v>56</v>
      </c>
      <c r="C26" s="7"/>
      <c r="D26" s="7"/>
      <c r="E26" s="7"/>
    </row>
    <row r="27" spans="1:5" ht="15.75">
      <c r="A27" s="6">
        <v>22</v>
      </c>
      <c r="B27" s="2" t="s">
        <v>12</v>
      </c>
      <c r="C27" s="7"/>
      <c r="D27" s="7"/>
      <c r="E27" s="7"/>
    </row>
    <row r="28" spans="1:5" ht="15.75">
      <c r="A28" s="6">
        <v>23</v>
      </c>
      <c r="B28" s="2" t="s">
        <v>57</v>
      </c>
      <c r="C28" s="7"/>
      <c r="D28" s="7"/>
      <c r="E28" s="7"/>
    </row>
    <row r="29" spans="1:5" ht="15.75">
      <c r="A29" s="6">
        <v>24</v>
      </c>
      <c r="B29" s="2" t="s">
        <v>58</v>
      </c>
      <c r="C29" s="7"/>
      <c r="D29" s="7"/>
      <c r="E29" s="7"/>
    </row>
    <row r="30" spans="1:5" ht="15.75">
      <c r="A30" s="6" t="s">
        <v>54</v>
      </c>
      <c r="B30" s="4" t="s">
        <v>59</v>
      </c>
      <c r="C30" s="7"/>
      <c r="D30" s="7"/>
      <c r="E30" s="7"/>
    </row>
    <row r="31" spans="1:5" ht="15.75" customHeight="1">
      <c r="A31" s="6">
        <v>25</v>
      </c>
      <c r="B31" s="2" t="s">
        <v>60</v>
      </c>
      <c r="C31" s="7"/>
      <c r="D31" s="7"/>
      <c r="E31" s="7"/>
    </row>
    <row r="32" spans="1:5" ht="15.75">
      <c r="A32" s="6">
        <v>26</v>
      </c>
      <c r="B32" s="7" t="s">
        <v>13</v>
      </c>
      <c r="C32" s="7"/>
      <c r="D32" s="7"/>
      <c r="E32" s="7"/>
    </row>
    <row r="33" spans="1:5" ht="15.75">
      <c r="A33" s="6">
        <v>27</v>
      </c>
      <c r="B33" s="7" t="s">
        <v>14</v>
      </c>
      <c r="C33" s="7"/>
      <c r="D33" s="7"/>
      <c r="E33" s="7"/>
    </row>
    <row r="34" spans="1:5" ht="15.75">
      <c r="A34" s="6">
        <v>28</v>
      </c>
      <c r="B34" s="7" t="s">
        <v>61</v>
      </c>
      <c r="C34" s="7"/>
      <c r="D34" s="7"/>
      <c r="E34" s="7"/>
    </row>
    <row r="35" spans="1:5" ht="15.75">
      <c r="A35" s="6">
        <v>29</v>
      </c>
      <c r="B35" s="7" t="s">
        <v>62</v>
      </c>
      <c r="C35" s="7"/>
      <c r="D35" s="7"/>
      <c r="E35" s="7"/>
    </row>
    <row r="36" spans="1:5" ht="15.75">
      <c r="A36" s="6"/>
      <c r="B36" s="9" t="s">
        <v>63</v>
      </c>
      <c r="C36" s="7"/>
      <c r="D36" s="7"/>
      <c r="E36" s="7"/>
    </row>
    <row r="37" spans="1:5" ht="15.75">
      <c r="A37" s="6">
        <v>30</v>
      </c>
      <c r="B37" s="7" t="s">
        <v>64</v>
      </c>
      <c r="C37" s="7"/>
      <c r="D37" s="7"/>
      <c r="E37" s="7"/>
    </row>
    <row r="38" spans="1:5" ht="15.75">
      <c r="A38" s="6">
        <v>31</v>
      </c>
      <c r="B38" s="7" t="s">
        <v>5</v>
      </c>
      <c r="C38" s="7"/>
      <c r="D38" s="7"/>
      <c r="E38" s="7"/>
    </row>
    <row r="39" spans="1:6" ht="15.75">
      <c r="A39" s="6">
        <v>32</v>
      </c>
      <c r="B39" s="2" t="s">
        <v>65</v>
      </c>
      <c r="C39" s="7"/>
      <c r="D39" s="7"/>
      <c r="E39" s="7"/>
      <c r="F39" s="2" t="s">
        <v>54</v>
      </c>
    </row>
    <row r="40" spans="1:5" ht="15.75">
      <c r="A40" s="6">
        <v>33</v>
      </c>
      <c r="B40" s="7" t="s">
        <v>6</v>
      </c>
      <c r="C40" s="7"/>
      <c r="D40" s="7"/>
      <c r="E40" s="7"/>
    </row>
    <row r="41" spans="1:5" ht="15.75">
      <c r="A41" s="6"/>
      <c r="B41" s="9" t="s">
        <v>66</v>
      </c>
      <c r="C41" s="7"/>
      <c r="D41" s="7"/>
      <c r="E41" s="7"/>
    </row>
    <row r="42" spans="1:5" ht="15.75">
      <c r="A42" s="6">
        <v>34</v>
      </c>
      <c r="B42" s="7" t="s">
        <v>67</v>
      </c>
      <c r="C42" s="7"/>
      <c r="D42" s="7"/>
      <c r="E42" s="7"/>
    </row>
    <row r="43" spans="1:5" ht="15.75">
      <c r="A43" s="6">
        <v>35</v>
      </c>
      <c r="B43" s="7" t="s">
        <v>68</v>
      </c>
      <c r="C43" s="7"/>
      <c r="D43" s="7"/>
      <c r="E43" s="7"/>
    </row>
    <row r="44" spans="1:5" ht="15.75">
      <c r="A44" s="6">
        <v>36</v>
      </c>
      <c r="B44" s="7" t="s">
        <v>69</v>
      </c>
      <c r="C44" s="7"/>
      <c r="D44" s="7"/>
      <c r="E44" s="7"/>
    </row>
    <row r="45" spans="1:5" ht="15.75">
      <c r="A45" s="6">
        <v>37</v>
      </c>
      <c r="B45" s="7" t="s">
        <v>70</v>
      </c>
      <c r="C45" s="7"/>
      <c r="D45" s="7"/>
      <c r="E45" s="7"/>
    </row>
    <row r="46" spans="1:5" ht="15.75">
      <c r="A46" s="6">
        <v>38</v>
      </c>
      <c r="B46" s="7" t="s">
        <v>71</v>
      </c>
      <c r="C46" s="7"/>
      <c r="D46" s="7"/>
      <c r="E46" s="7"/>
    </row>
    <row r="47" spans="1:5" ht="15.75">
      <c r="A47" s="6">
        <v>39</v>
      </c>
      <c r="B47" s="7" t="s">
        <v>72</v>
      </c>
      <c r="C47" s="7"/>
      <c r="D47" s="7"/>
      <c r="E47" s="7"/>
    </row>
    <row r="48" spans="1:5" ht="15.75">
      <c r="A48" s="6">
        <v>40</v>
      </c>
      <c r="B48" s="7" t="s">
        <v>73</v>
      </c>
      <c r="C48" s="7"/>
      <c r="D48" s="7"/>
      <c r="E48" s="7"/>
    </row>
    <row r="49" spans="1:5" ht="15.75">
      <c r="A49" s="6">
        <v>41</v>
      </c>
      <c r="B49" s="7" t="s">
        <v>74</v>
      </c>
      <c r="C49" s="7"/>
      <c r="D49" s="7"/>
      <c r="E49" s="7"/>
    </row>
    <row r="50" spans="1:5" ht="15.75">
      <c r="A50" s="6">
        <v>42</v>
      </c>
      <c r="B50" s="7" t="s">
        <v>75</v>
      </c>
      <c r="C50" s="7"/>
      <c r="D50" s="7"/>
      <c r="E50" s="7"/>
    </row>
    <row r="51" spans="1:5" ht="15.75">
      <c r="A51" s="6">
        <v>43</v>
      </c>
      <c r="B51" s="7" t="s">
        <v>76</v>
      </c>
      <c r="C51" s="7"/>
      <c r="D51" s="7"/>
      <c r="E51" s="7"/>
    </row>
    <row r="52" spans="1:5" ht="15.75">
      <c r="A52" s="6">
        <v>44</v>
      </c>
      <c r="B52" s="7" t="s">
        <v>77</v>
      </c>
      <c r="C52" s="7"/>
      <c r="D52" s="7"/>
      <c r="E52" s="7"/>
    </row>
    <row r="53" spans="1:5" ht="15.75">
      <c r="A53" s="6">
        <v>45</v>
      </c>
      <c r="B53" s="10" t="s">
        <v>78</v>
      </c>
      <c r="C53" s="7"/>
      <c r="D53" s="7"/>
      <c r="E53" s="7"/>
    </row>
    <row r="54" spans="1:2" ht="15.75">
      <c r="A54" s="6">
        <v>46</v>
      </c>
      <c r="B54" s="10" t="s">
        <v>79</v>
      </c>
    </row>
    <row r="55" spans="1:5" ht="15.75">
      <c r="A55" s="7"/>
      <c r="B55" s="7"/>
      <c r="C55" s="7"/>
      <c r="D55" s="7"/>
      <c r="E55" s="7"/>
    </row>
    <row r="56" spans="1:5" ht="15.75">
      <c r="A56" s="7"/>
      <c r="B56" s="7"/>
      <c r="C56" s="7"/>
      <c r="D56" s="7"/>
      <c r="E56" s="7"/>
    </row>
    <row r="57" spans="1:5" ht="15.75">
      <c r="A57" s="7"/>
      <c r="B57" s="7"/>
      <c r="C57" s="7"/>
      <c r="D57" s="7"/>
      <c r="E57" s="7"/>
    </row>
    <row r="58" spans="1:5" ht="15.75">
      <c r="A58" s="7"/>
      <c r="B58" s="7"/>
      <c r="C58" s="7"/>
      <c r="D58" s="7"/>
      <c r="E58" s="7"/>
    </row>
    <row r="59" spans="1:5" ht="15.75">
      <c r="A59" s="7"/>
      <c r="B59" s="7"/>
      <c r="C59" s="7"/>
      <c r="D59" s="7"/>
      <c r="E59" s="7"/>
    </row>
    <row r="60" spans="1:5" ht="15.75">
      <c r="A60" s="7"/>
      <c r="B60" s="7"/>
      <c r="C60" s="7"/>
      <c r="D60" s="7"/>
      <c r="E60" s="7"/>
    </row>
    <row r="61" spans="1:5" ht="15.75">
      <c r="A61" s="7"/>
      <c r="B61" s="7"/>
      <c r="C61" s="7"/>
      <c r="D61" s="7"/>
      <c r="E61" s="7"/>
    </row>
    <row r="62" spans="1:5" ht="15.75">
      <c r="A62" s="7"/>
      <c r="B62" s="7"/>
      <c r="C62" s="7"/>
      <c r="D62" s="7"/>
      <c r="E62" s="7"/>
    </row>
    <row r="63" spans="1:5" ht="15.75">
      <c r="A63" s="7"/>
      <c r="B63" s="7"/>
      <c r="C63" s="7"/>
      <c r="D63" s="7"/>
      <c r="E63" s="7"/>
    </row>
    <row r="64" spans="1:5" ht="15.75">
      <c r="A64" s="7"/>
      <c r="B64" s="7"/>
      <c r="C64" s="7"/>
      <c r="D64" s="7"/>
      <c r="E64" s="7"/>
    </row>
    <row r="65" spans="1:5" ht="15.75">
      <c r="A65" s="7"/>
      <c r="B65" s="7"/>
      <c r="C65" s="7"/>
      <c r="D65" s="7"/>
      <c r="E65" s="7"/>
    </row>
    <row r="66" spans="1:5" ht="15.75">
      <c r="A66" s="7"/>
      <c r="B66" s="7"/>
      <c r="C66" s="7"/>
      <c r="D66" s="7"/>
      <c r="E66" s="7"/>
    </row>
    <row r="67" spans="1:5" ht="15.75">
      <c r="A67" s="7"/>
      <c r="B67" s="7"/>
      <c r="C67" s="7"/>
      <c r="D67" s="7"/>
      <c r="E67" s="7"/>
    </row>
    <row r="68" spans="1:5" ht="15.75">
      <c r="A68" s="7"/>
      <c r="B68" s="7"/>
      <c r="C68" s="7"/>
      <c r="D68" s="7"/>
      <c r="E68" s="7"/>
    </row>
    <row r="69" spans="1:5" ht="15.75">
      <c r="A69" s="7"/>
      <c r="B69" s="7"/>
      <c r="C69" s="7"/>
      <c r="D69" s="7"/>
      <c r="E69" s="7"/>
    </row>
    <row r="70" spans="1:5" ht="15.75">
      <c r="A70" s="7"/>
      <c r="B70" s="7"/>
      <c r="C70" s="7"/>
      <c r="D70" s="7"/>
      <c r="E70" s="7"/>
    </row>
    <row r="71" spans="1:5" ht="15.75">
      <c r="A71" s="7"/>
      <c r="B71" s="7"/>
      <c r="C71" s="7"/>
      <c r="D71" s="7"/>
      <c r="E71" s="7"/>
    </row>
    <row r="72" spans="1:5" ht="15.75">
      <c r="A72" s="7"/>
      <c r="B72" s="7"/>
      <c r="C72" s="7"/>
      <c r="D72" s="7"/>
      <c r="E72" s="7"/>
    </row>
    <row r="73" spans="1:5" ht="15.75">
      <c r="A73" s="7"/>
      <c r="B73" s="7"/>
      <c r="C73" s="7"/>
      <c r="D73" s="7"/>
      <c r="E73" s="7"/>
    </row>
    <row r="74" spans="1:5" ht="15.75">
      <c r="A74" s="7"/>
      <c r="B74" s="7"/>
      <c r="C74" s="7"/>
      <c r="D74" s="7"/>
      <c r="E74" s="7"/>
    </row>
    <row r="75" spans="1:5" ht="15.75">
      <c r="A75" s="7"/>
      <c r="B75" s="7"/>
      <c r="C75" s="7"/>
      <c r="D75" s="7"/>
      <c r="E75" s="7"/>
    </row>
    <row r="76" spans="1:5" ht="15.75">
      <c r="A76" s="7"/>
      <c r="B76" s="7"/>
      <c r="C76" s="7"/>
      <c r="D76" s="7"/>
      <c r="E76" s="7"/>
    </row>
    <row r="77" spans="1:5" ht="15.75">
      <c r="A77" s="7"/>
      <c r="B77" s="7"/>
      <c r="C77" s="7"/>
      <c r="D77" s="7"/>
      <c r="E77" s="7"/>
    </row>
    <row r="78" spans="1:5" ht="15.75">
      <c r="A78" s="7"/>
      <c r="B78" s="7"/>
      <c r="C78" s="7"/>
      <c r="D78" s="7"/>
      <c r="E78" s="7"/>
    </row>
    <row r="79" spans="1:5" ht="15.75">
      <c r="A79" s="7"/>
      <c r="B79" s="7"/>
      <c r="C79" s="7"/>
      <c r="D79" s="7"/>
      <c r="E79" s="7"/>
    </row>
    <row r="80" spans="1:5" ht="15.75">
      <c r="A80" s="7"/>
      <c r="B80" s="7"/>
      <c r="C80" s="7"/>
      <c r="D80" s="7"/>
      <c r="E80" s="7"/>
    </row>
    <row r="81" spans="1:5" ht="15.75">
      <c r="A81" s="7"/>
      <c r="B81" s="7"/>
      <c r="C81" s="7"/>
      <c r="D81" s="7"/>
      <c r="E81" s="7"/>
    </row>
    <row r="82" spans="1:5" ht="15.75">
      <c r="A82" s="7"/>
      <c r="B82" s="7"/>
      <c r="C82" s="7"/>
      <c r="D82" s="7"/>
      <c r="E82" s="7"/>
    </row>
    <row r="83" spans="1:5" ht="15.75">
      <c r="A83" s="7"/>
      <c r="B83" s="7"/>
      <c r="C83" s="7"/>
      <c r="D83" s="7"/>
      <c r="E83" s="7"/>
    </row>
    <row r="84" spans="1:5" ht="15.75">
      <c r="A84" s="7"/>
      <c r="B84" s="7"/>
      <c r="C84" s="7"/>
      <c r="D84" s="7"/>
      <c r="E84" s="7"/>
    </row>
    <row r="85" spans="1:5" ht="15.75">
      <c r="A85" s="7"/>
      <c r="B85" s="7"/>
      <c r="C85" s="7"/>
      <c r="D85" s="7"/>
      <c r="E85" s="7"/>
    </row>
    <row r="86" spans="1:5" ht="15.75">
      <c r="A86" s="7"/>
      <c r="B86" s="7"/>
      <c r="C86" s="7"/>
      <c r="D86" s="7"/>
      <c r="E86" s="7"/>
    </row>
    <row r="87" spans="1:5" ht="15.75">
      <c r="A87" s="7"/>
      <c r="B87" s="7"/>
      <c r="C87" s="7"/>
      <c r="D87" s="7"/>
      <c r="E87" s="7"/>
    </row>
    <row r="88" spans="1:5" ht="15.75">
      <c r="A88" s="7"/>
      <c r="B88" s="7"/>
      <c r="C88" s="7"/>
      <c r="D88" s="7"/>
      <c r="E88" s="7"/>
    </row>
    <row r="89" spans="1:5" ht="15.75">
      <c r="A89" s="7"/>
      <c r="B89" s="7"/>
      <c r="C89" s="7"/>
      <c r="D89" s="7"/>
      <c r="E89" s="7"/>
    </row>
    <row r="90" spans="1:5" ht="15.75">
      <c r="A90" s="7"/>
      <c r="B90" s="7"/>
      <c r="C90" s="7"/>
      <c r="D90" s="7"/>
      <c r="E90" s="7"/>
    </row>
    <row r="91" spans="1:5" ht="15.75">
      <c r="A91" s="7"/>
      <c r="B91" s="7"/>
      <c r="C91" s="7"/>
      <c r="D91" s="7"/>
      <c r="E91" s="7"/>
    </row>
    <row r="92" spans="1:5" ht="15.75">
      <c r="A92" s="7"/>
      <c r="B92" s="7"/>
      <c r="C92" s="7"/>
      <c r="D92" s="7"/>
      <c r="E92" s="7"/>
    </row>
    <row r="93" spans="1:5" ht="15.75">
      <c r="A93" s="7"/>
      <c r="B93" s="7"/>
      <c r="C93" s="7"/>
      <c r="D93" s="7"/>
      <c r="E93" s="7"/>
    </row>
    <row r="94" spans="1:5" ht="15.75">
      <c r="A94" s="7"/>
      <c r="B94" s="7"/>
      <c r="C94" s="7"/>
      <c r="D94" s="7"/>
      <c r="E94" s="7"/>
    </row>
    <row r="95" spans="1:5" ht="15.75">
      <c r="A95" s="7"/>
      <c r="B95" s="7"/>
      <c r="C95" s="7"/>
      <c r="D95" s="7"/>
      <c r="E95" s="7"/>
    </row>
    <row r="96" spans="1:5" ht="15.75">
      <c r="A96" s="7"/>
      <c r="B96" s="7"/>
      <c r="C96" s="7"/>
      <c r="D96" s="7"/>
      <c r="E96" s="7"/>
    </row>
    <row r="97" spans="1:5" ht="15.75">
      <c r="A97" s="7"/>
      <c r="B97" s="7"/>
      <c r="C97" s="7"/>
      <c r="D97" s="7"/>
      <c r="E97" s="7"/>
    </row>
    <row r="98" spans="1:5" ht="15.75">
      <c r="A98" s="7"/>
      <c r="B98" s="7"/>
      <c r="C98" s="7"/>
      <c r="D98" s="7"/>
      <c r="E98" s="7"/>
    </row>
    <row r="99" spans="1:5" ht="15.75">
      <c r="A99" s="7"/>
      <c r="B99" s="7"/>
      <c r="C99" s="7"/>
      <c r="D99" s="7"/>
      <c r="E99" s="7"/>
    </row>
    <row r="100" spans="1:5" ht="15.75">
      <c r="A100" s="7"/>
      <c r="B100" s="7"/>
      <c r="C100" s="7"/>
      <c r="D100" s="7"/>
      <c r="E100" s="7"/>
    </row>
    <row r="101" spans="1:5" ht="15.75">
      <c r="A101" s="7"/>
      <c r="B101" s="7"/>
      <c r="C101" s="7"/>
      <c r="D101" s="7"/>
      <c r="E101" s="7"/>
    </row>
    <row r="102" spans="1:5" ht="15.75">
      <c r="A102" s="7"/>
      <c r="B102" s="7"/>
      <c r="C102" s="7"/>
      <c r="D102" s="7"/>
      <c r="E102" s="7"/>
    </row>
    <row r="103" spans="1:5" ht="15.75">
      <c r="A103" s="7"/>
      <c r="B103" s="7"/>
      <c r="C103" s="7"/>
      <c r="D103" s="7"/>
      <c r="E103" s="7"/>
    </row>
    <row r="104" spans="1:5" ht="15.75">
      <c r="A104" s="7"/>
      <c r="B104" s="7"/>
      <c r="C104" s="7"/>
      <c r="D104" s="7"/>
      <c r="E104" s="7"/>
    </row>
    <row r="105" spans="1:5" ht="15.75">
      <c r="A105" s="7"/>
      <c r="B105" s="7"/>
      <c r="C105" s="7"/>
      <c r="D105" s="7"/>
      <c r="E105" s="7"/>
    </row>
    <row r="106" spans="1:5" ht="15.75">
      <c r="A106" s="7"/>
      <c r="B106" s="7"/>
      <c r="C106" s="7"/>
      <c r="D106" s="7"/>
      <c r="E106" s="7"/>
    </row>
    <row r="107" spans="1:5" ht="15.75">
      <c r="A107" s="7"/>
      <c r="B107" s="7"/>
      <c r="C107" s="7"/>
      <c r="D107" s="7"/>
      <c r="E107" s="7"/>
    </row>
    <row r="108" spans="1:5" ht="15.75">
      <c r="A108" s="7"/>
      <c r="B108" s="7"/>
      <c r="C108" s="7"/>
      <c r="D108" s="7"/>
      <c r="E108" s="7"/>
    </row>
    <row r="109" spans="1:5" ht="15.75">
      <c r="A109" s="7"/>
      <c r="B109" s="7"/>
      <c r="C109" s="7"/>
      <c r="D109" s="7"/>
      <c r="E109" s="7"/>
    </row>
    <row r="110" spans="1:5" ht="15.75">
      <c r="A110" s="7"/>
      <c r="B110" s="7"/>
      <c r="C110" s="7"/>
      <c r="D110" s="7"/>
      <c r="E110" s="7"/>
    </row>
    <row r="111" spans="1:5" ht="15.75">
      <c r="A111" s="7"/>
      <c r="B111" s="7"/>
      <c r="C111" s="7"/>
      <c r="D111" s="7"/>
      <c r="E111" s="7"/>
    </row>
    <row r="112" spans="1:5" ht="15.75">
      <c r="A112" s="7"/>
      <c r="B112" s="7"/>
      <c r="C112" s="7"/>
      <c r="D112" s="7"/>
      <c r="E112" s="7"/>
    </row>
    <row r="113" spans="1:5" ht="15.75">
      <c r="A113" s="7"/>
      <c r="B113" s="7"/>
      <c r="C113" s="7"/>
      <c r="D113" s="7"/>
      <c r="E113" s="7"/>
    </row>
    <row r="114" spans="1:5" ht="15.75">
      <c r="A114" s="7"/>
      <c r="B114" s="7"/>
      <c r="C114" s="7"/>
      <c r="D114" s="7"/>
      <c r="E114" s="7"/>
    </row>
    <row r="115" spans="1:5" ht="15.75">
      <c r="A115" s="7"/>
      <c r="B115" s="7"/>
      <c r="C115" s="7"/>
      <c r="D115" s="7"/>
      <c r="E115" s="7"/>
    </row>
    <row r="116" spans="1:5" ht="15.75">
      <c r="A116" s="7"/>
      <c r="B116" s="7"/>
      <c r="C116" s="7"/>
      <c r="D116" s="7"/>
      <c r="E116" s="7"/>
    </row>
    <row r="117" spans="1:5" ht="15.75">
      <c r="A117" s="7"/>
      <c r="B117" s="7"/>
      <c r="C117" s="7"/>
      <c r="D117" s="7"/>
      <c r="E117" s="7"/>
    </row>
    <row r="118" spans="1:5" ht="15.75">
      <c r="A118" s="7"/>
      <c r="B118" s="7"/>
      <c r="C118" s="7"/>
      <c r="D118" s="7"/>
      <c r="E118" s="7"/>
    </row>
    <row r="119" spans="1:5" ht="15.75">
      <c r="A119" s="7"/>
      <c r="B119" s="7"/>
      <c r="C119" s="7"/>
      <c r="D119" s="7"/>
      <c r="E119" s="7"/>
    </row>
    <row r="120" spans="1:5" ht="15.75">
      <c r="A120" s="7"/>
      <c r="B120" s="7"/>
      <c r="C120" s="7"/>
      <c r="D120" s="7"/>
      <c r="E120" s="7"/>
    </row>
    <row r="121" spans="1:5" ht="15.75">
      <c r="A121" s="7"/>
      <c r="B121" s="7"/>
      <c r="C121" s="7"/>
      <c r="D121" s="7"/>
      <c r="E121" s="7"/>
    </row>
    <row r="122" spans="1:5" ht="15.75">
      <c r="A122" s="7"/>
      <c r="B122" s="7"/>
      <c r="C122" s="7"/>
      <c r="D122" s="7"/>
      <c r="E122" s="7"/>
    </row>
    <row r="123" spans="1:5" ht="15.75">
      <c r="A123" s="7"/>
      <c r="B123" s="7"/>
      <c r="C123" s="7"/>
      <c r="D123" s="7"/>
      <c r="E123" s="7"/>
    </row>
    <row r="124" spans="1:5" ht="15.75">
      <c r="A124" s="7"/>
      <c r="B124" s="7"/>
      <c r="C124" s="7"/>
      <c r="D124" s="7"/>
      <c r="E124" s="7"/>
    </row>
    <row r="125" spans="1:5" ht="15.75">
      <c r="A125" s="7"/>
      <c r="B125" s="7"/>
      <c r="C125" s="7"/>
      <c r="D125" s="7"/>
      <c r="E125" s="7"/>
    </row>
    <row r="126" spans="1:5" ht="15.75">
      <c r="A126" s="7"/>
      <c r="B126" s="7"/>
      <c r="C126" s="7"/>
      <c r="D126" s="7"/>
      <c r="E126" s="7"/>
    </row>
    <row r="127" spans="1:5" ht="15.75">
      <c r="A127" s="7"/>
      <c r="B127" s="7"/>
      <c r="C127" s="7"/>
      <c r="D127" s="7"/>
      <c r="E127" s="7"/>
    </row>
    <row r="128" spans="1:5" ht="15.75">
      <c r="A128" s="7"/>
      <c r="B128" s="7"/>
      <c r="C128" s="7"/>
      <c r="D128" s="7"/>
      <c r="E128" s="7"/>
    </row>
    <row r="129" spans="1:5" ht="15.75">
      <c r="A129" s="7"/>
      <c r="B129" s="7"/>
      <c r="C129" s="7"/>
      <c r="D129" s="7"/>
      <c r="E129" s="7"/>
    </row>
    <row r="130" spans="1:5" ht="15.75">
      <c r="A130" s="7"/>
      <c r="B130" s="7"/>
      <c r="C130" s="7"/>
      <c r="D130" s="7"/>
      <c r="E130" s="7"/>
    </row>
    <row r="131" spans="1:5" ht="15.75">
      <c r="A131" s="7"/>
      <c r="B131" s="7"/>
      <c r="C131" s="7"/>
      <c r="D131" s="7"/>
      <c r="E131" s="7"/>
    </row>
    <row r="132" spans="1:5" ht="15.75">
      <c r="A132" s="7"/>
      <c r="B132" s="7"/>
      <c r="C132" s="7"/>
      <c r="D132" s="7"/>
      <c r="E132" s="7"/>
    </row>
    <row r="133" spans="1:5" ht="15.75">
      <c r="A133" s="7"/>
      <c r="B133" s="7"/>
      <c r="C133" s="7"/>
      <c r="D133" s="7"/>
      <c r="E133" s="7"/>
    </row>
    <row r="134" spans="1:5" ht="15.75">
      <c r="A134" s="7"/>
      <c r="B134" s="7"/>
      <c r="C134" s="7"/>
      <c r="D134" s="7"/>
      <c r="E134" s="7"/>
    </row>
    <row r="135" spans="1:5" ht="15.75">
      <c r="A135" s="7"/>
      <c r="B135" s="7"/>
      <c r="C135" s="7"/>
      <c r="D135" s="7"/>
      <c r="E135" s="7"/>
    </row>
    <row r="136" spans="1:5" ht="15.75">
      <c r="A136" s="7"/>
      <c r="B136" s="7"/>
      <c r="C136" s="7"/>
      <c r="D136" s="7"/>
      <c r="E136" s="7"/>
    </row>
    <row r="137" spans="1:5" ht="15.75">
      <c r="A137" s="7"/>
      <c r="B137" s="7"/>
      <c r="C137" s="7"/>
      <c r="D137" s="7"/>
      <c r="E137" s="7"/>
    </row>
    <row r="138" spans="1:5" ht="15.75">
      <c r="A138" s="7"/>
      <c r="B138" s="7"/>
      <c r="C138" s="7"/>
      <c r="D138" s="7"/>
      <c r="E138" s="7"/>
    </row>
    <row r="139" spans="1:5" ht="15.75">
      <c r="A139" s="7"/>
      <c r="B139" s="7"/>
      <c r="C139" s="7"/>
      <c r="D139" s="7"/>
      <c r="E139" s="7"/>
    </row>
    <row r="140" spans="1:5" ht="15.75">
      <c r="A140" s="7"/>
      <c r="B140" s="7"/>
      <c r="C140" s="7"/>
      <c r="D140" s="7"/>
      <c r="E140" s="7"/>
    </row>
    <row r="141" spans="1:5" ht="15.75">
      <c r="A141" s="7"/>
      <c r="B141" s="7"/>
      <c r="C141" s="7"/>
      <c r="D141" s="7"/>
      <c r="E141" s="7"/>
    </row>
    <row r="142" spans="1:5" ht="15.75">
      <c r="A142" s="7"/>
      <c r="B142" s="7"/>
      <c r="C142" s="7"/>
      <c r="D142" s="7"/>
      <c r="E142" s="7"/>
    </row>
    <row r="143" spans="1:5" ht="15.75">
      <c r="A143" s="7"/>
      <c r="B143" s="7"/>
      <c r="C143" s="7"/>
      <c r="D143" s="7"/>
      <c r="E143" s="7"/>
    </row>
    <row r="144" spans="1:5" ht="15.75">
      <c r="A144" s="7"/>
      <c r="B144" s="7"/>
      <c r="C144" s="7"/>
      <c r="D144" s="7"/>
      <c r="E144" s="7"/>
    </row>
    <row r="145" spans="1:5" ht="15.75">
      <c r="A145" s="7"/>
      <c r="B145" s="7"/>
      <c r="C145" s="7"/>
      <c r="D145" s="7"/>
      <c r="E145" s="7"/>
    </row>
    <row r="146" spans="1:5" ht="15.75">
      <c r="A146" s="7"/>
      <c r="B146" s="7"/>
      <c r="C146" s="7"/>
      <c r="D146" s="7"/>
      <c r="E146" s="7"/>
    </row>
    <row r="147" spans="1:5" ht="15.75">
      <c r="A147" s="7"/>
      <c r="B147" s="7"/>
      <c r="C147" s="7"/>
      <c r="D147" s="7"/>
      <c r="E147" s="7"/>
    </row>
    <row r="148" spans="1:5" ht="15.75">
      <c r="A148" s="7"/>
      <c r="B148" s="7"/>
      <c r="C148" s="7"/>
      <c r="D148" s="7"/>
      <c r="E148" s="7"/>
    </row>
    <row r="149" spans="1:5" ht="15.75">
      <c r="A149" s="7"/>
      <c r="B149" s="7"/>
      <c r="C149" s="7"/>
      <c r="D149" s="7"/>
      <c r="E149" s="7"/>
    </row>
    <row r="150" spans="1:5" ht="15.75">
      <c r="A150" s="7"/>
      <c r="B150" s="7"/>
      <c r="C150" s="7"/>
      <c r="D150" s="7"/>
      <c r="E150" s="7"/>
    </row>
    <row r="151" spans="1:5" ht="15.75">
      <c r="A151" s="7"/>
      <c r="B151" s="7"/>
      <c r="C151" s="7"/>
      <c r="D151" s="7"/>
      <c r="E151" s="7"/>
    </row>
    <row r="152" spans="1:5" ht="15.75">
      <c r="A152" s="7"/>
      <c r="B152" s="7"/>
      <c r="C152" s="7"/>
      <c r="D152" s="7"/>
      <c r="E152" s="7"/>
    </row>
    <row r="153" spans="1:5" ht="15.75">
      <c r="A153" s="7"/>
      <c r="B153" s="7"/>
      <c r="C153" s="7"/>
      <c r="D153" s="7"/>
      <c r="E153" s="7"/>
    </row>
    <row r="154" spans="1:5" ht="15.75">
      <c r="A154" s="7"/>
      <c r="B154" s="7"/>
      <c r="C154" s="7"/>
      <c r="D154" s="7"/>
      <c r="E154" s="7"/>
    </row>
    <row r="155" spans="1:5" ht="15.75">
      <c r="A155" s="7"/>
      <c r="B155" s="7"/>
      <c r="C155" s="7"/>
      <c r="D155" s="7"/>
      <c r="E155" s="7"/>
    </row>
    <row r="156" spans="1:5" ht="15.75">
      <c r="A156" s="7"/>
      <c r="B156" s="7"/>
      <c r="C156" s="7"/>
      <c r="D156" s="7"/>
      <c r="E156" s="7"/>
    </row>
    <row r="157" spans="1:5" ht="15.75">
      <c r="A157" s="7"/>
      <c r="B157" s="7"/>
      <c r="C157" s="7"/>
      <c r="D157" s="7"/>
      <c r="E157" s="7"/>
    </row>
    <row r="158" spans="1:5" ht="15.75">
      <c r="A158" s="7"/>
      <c r="B158" s="7"/>
      <c r="C158" s="7"/>
      <c r="D158" s="7"/>
      <c r="E158" s="7"/>
    </row>
    <row r="159" spans="1:5" ht="15.75">
      <c r="A159" s="7"/>
      <c r="B159" s="7"/>
      <c r="C159" s="7"/>
      <c r="D159" s="7"/>
      <c r="E159" s="7"/>
    </row>
    <row r="160" spans="1:5" ht="15.75">
      <c r="A160" s="7"/>
      <c r="B160" s="7"/>
      <c r="C160" s="7"/>
      <c r="D160" s="7"/>
      <c r="E160" s="7"/>
    </row>
    <row r="161" spans="1:5" ht="15.75">
      <c r="A161" s="7"/>
      <c r="B161" s="7"/>
      <c r="C161" s="7"/>
      <c r="D161" s="7"/>
      <c r="E161" s="7"/>
    </row>
    <row r="162" spans="1:5" ht="15.75">
      <c r="A162" s="7"/>
      <c r="B162" s="7"/>
      <c r="C162" s="7"/>
      <c r="D162" s="7"/>
      <c r="E162" s="7"/>
    </row>
    <row r="163" spans="1:5" ht="15.75">
      <c r="A163" s="7"/>
      <c r="B163" s="7"/>
      <c r="C163" s="7"/>
      <c r="D163" s="7"/>
      <c r="E163" s="7"/>
    </row>
    <row r="164" spans="1:5" ht="15.75">
      <c r="A164" s="7"/>
      <c r="B164" s="7"/>
      <c r="C164" s="7"/>
      <c r="D164" s="7"/>
      <c r="E164" s="7"/>
    </row>
    <row r="165" spans="1:5" ht="15.75">
      <c r="A165" s="7"/>
      <c r="B165" s="7"/>
      <c r="C165" s="7"/>
      <c r="D165" s="7"/>
      <c r="E165" s="7"/>
    </row>
    <row r="166" spans="1:5" ht="15.75">
      <c r="A166" s="7"/>
      <c r="B166" s="7"/>
      <c r="C166" s="7"/>
      <c r="D166" s="7"/>
      <c r="E166" s="7"/>
    </row>
    <row r="167" spans="1:5" ht="15.75">
      <c r="A167" s="7"/>
      <c r="B167" s="7"/>
      <c r="C167" s="7"/>
      <c r="D167" s="7"/>
      <c r="E167" s="7"/>
    </row>
    <row r="168" spans="1:5" ht="15.75">
      <c r="A168" s="7"/>
      <c r="B168" s="7"/>
      <c r="C168" s="7"/>
      <c r="D168" s="7"/>
      <c r="E168" s="7"/>
    </row>
    <row r="169" spans="1:5" ht="15.75">
      <c r="A169" s="7"/>
      <c r="B169" s="7"/>
      <c r="C169" s="7"/>
      <c r="D169" s="7"/>
      <c r="E169" s="7"/>
    </row>
    <row r="170" spans="1:5" ht="15.75">
      <c r="A170" s="7"/>
      <c r="B170" s="7"/>
      <c r="C170" s="7"/>
      <c r="D170" s="7"/>
      <c r="E170" s="7"/>
    </row>
    <row r="171" spans="1:5" ht="15.75">
      <c r="A171" s="7"/>
      <c r="B171" s="7"/>
      <c r="C171" s="7"/>
      <c r="D171" s="7"/>
      <c r="E171" s="7"/>
    </row>
    <row r="172" spans="1:5" ht="15.75">
      <c r="A172" s="7"/>
      <c r="B172" s="7"/>
      <c r="C172" s="7"/>
      <c r="D172" s="7"/>
      <c r="E172" s="7"/>
    </row>
    <row r="173" spans="1:5" ht="15.75">
      <c r="A173" s="7"/>
      <c r="B173" s="7"/>
      <c r="C173" s="7"/>
      <c r="D173" s="7"/>
      <c r="E173" s="7"/>
    </row>
    <row r="174" spans="1:5" ht="15.75">
      <c r="A174" s="7"/>
      <c r="B174" s="7"/>
      <c r="C174" s="7"/>
      <c r="D174" s="7"/>
      <c r="E174" s="7"/>
    </row>
    <row r="175" spans="1:5" ht="15.75">
      <c r="A175" s="7"/>
      <c r="B175" s="7"/>
      <c r="C175" s="7"/>
      <c r="D175" s="7"/>
      <c r="E175" s="7"/>
    </row>
    <row r="176" spans="1:5" ht="15.75">
      <c r="A176" s="7"/>
      <c r="B176" s="7"/>
      <c r="C176" s="7"/>
      <c r="D176" s="7"/>
      <c r="E176" s="7"/>
    </row>
    <row r="177" spans="1:5" ht="15.75">
      <c r="A177" s="7"/>
      <c r="B177" s="7"/>
      <c r="C177" s="7"/>
      <c r="D177" s="7"/>
      <c r="E177" s="7"/>
    </row>
    <row r="178" spans="1:5" ht="15.75">
      <c r="A178" s="7"/>
      <c r="B178" s="7"/>
      <c r="C178" s="7"/>
      <c r="D178" s="7"/>
      <c r="E178" s="7"/>
    </row>
    <row r="179" spans="1:5" ht="15.75">
      <c r="A179" s="7"/>
      <c r="B179" s="7"/>
      <c r="C179" s="7"/>
      <c r="D179" s="7"/>
      <c r="E179" s="7"/>
    </row>
    <row r="180" spans="1:5" ht="15.75">
      <c r="A180" s="7"/>
      <c r="B180" s="7"/>
      <c r="C180" s="7"/>
      <c r="D180" s="7"/>
      <c r="E180" s="7"/>
    </row>
    <row r="181" spans="1:5" ht="15.75">
      <c r="A181" s="7"/>
      <c r="B181" s="7"/>
      <c r="C181" s="7"/>
      <c r="D181" s="7"/>
      <c r="E181" s="7"/>
    </row>
    <row r="182" spans="1:5" ht="15.75">
      <c r="A182" s="7"/>
      <c r="B182" s="7"/>
      <c r="C182" s="7"/>
      <c r="D182" s="7"/>
      <c r="E182" s="7"/>
    </row>
    <row r="183" spans="1:5" ht="15.75">
      <c r="A183" s="7"/>
      <c r="B183" s="7"/>
      <c r="C183" s="7"/>
      <c r="D183" s="7"/>
      <c r="E183" s="7"/>
    </row>
    <row r="184" spans="1:5" ht="15.75">
      <c r="A184" s="7"/>
      <c r="B184" s="7"/>
      <c r="C184" s="7"/>
      <c r="D184" s="7"/>
      <c r="E184" s="7"/>
    </row>
    <row r="185" spans="1:5" ht="15.75">
      <c r="A185" s="7"/>
      <c r="B185" s="7"/>
      <c r="C185" s="7"/>
      <c r="D185" s="7"/>
      <c r="E185" s="7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4" sqref="A4:I6"/>
    </sheetView>
  </sheetViews>
  <sheetFormatPr defaultColWidth="9.140625" defaultRowHeight="15"/>
  <cols>
    <col min="1" max="1" width="34.421875" style="472" bestFit="1" customWidth="1"/>
    <col min="2" max="2" width="12.57421875" style="472" bestFit="1" customWidth="1"/>
    <col min="3" max="4" width="9.421875" style="472" bestFit="1" customWidth="1"/>
    <col min="5" max="6" width="9.140625" style="472" customWidth="1"/>
    <col min="7" max="7" width="7.28125" style="472" bestFit="1" customWidth="1"/>
    <col min="8" max="8" width="9.57421875" style="472" customWidth="1"/>
    <col min="9" max="9" width="7.28125" style="472" bestFit="1" customWidth="1"/>
    <col min="10" max="16384" width="9.140625" style="472" customWidth="1"/>
  </cols>
  <sheetData>
    <row r="1" spans="1:9" ht="12.75">
      <c r="A1" s="1651" t="s">
        <v>724</v>
      </c>
      <c r="B1" s="1651"/>
      <c r="C1" s="1651"/>
      <c r="D1" s="1651"/>
      <c r="E1" s="1651"/>
      <c r="F1" s="1651"/>
      <c r="G1" s="1651"/>
      <c r="H1" s="1651"/>
      <c r="I1" s="1651"/>
    </row>
    <row r="2" spans="1:9" ht="15.75">
      <c r="A2" s="1652" t="s">
        <v>41</v>
      </c>
      <c r="B2" s="1652"/>
      <c r="C2" s="1652"/>
      <c r="D2" s="1652"/>
      <c r="E2" s="1652"/>
      <c r="F2" s="1652"/>
      <c r="G2" s="1652"/>
      <c r="H2" s="1652"/>
      <c r="I2" s="1652"/>
    </row>
    <row r="3" spans="1:9" ht="13.5" thickBot="1">
      <c r="A3" s="632"/>
      <c r="B3" s="632"/>
      <c r="C3" s="632"/>
      <c r="D3" s="632"/>
      <c r="E3" s="632"/>
      <c r="F3" s="632"/>
      <c r="G3" s="632"/>
      <c r="H3" s="1653" t="s">
        <v>7</v>
      </c>
      <c r="I3" s="1653"/>
    </row>
    <row r="4" spans="1:9" ht="13.5" customHeight="1" thickTop="1">
      <c r="A4" s="1014"/>
      <c r="B4" s="1568">
        <f>'Sect credit'!B4</f>
        <v>2013</v>
      </c>
      <c r="C4" s="1569">
        <f>'Sect credit'!C4</f>
        <v>2014</v>
      </c>
      <c r="D4" s="1569">
        <f>'Sect credit'!D4</f>
        <v>2014</v>
      </c>
      <c r="E4" s="1569">
        <f>'Sect credit'!E4</f>
        <v>2015</v>
      </c>
      <c r="F4" s="1645" t="str">
        <f>'Sect credit'!F4</f>
        <v>Changes during eleven months </v>
      </c>
      <c r="G4" s="1646"/>
      <c r="H4" s="1646"/>
      <c r="I4" s="1647"/>
    </row>
    <row r="5" spans="1:9" ht="12.75">
      <c r="A5" s="1577" t="s">
        <v>510</v>
      </c>
      <c r="B5" s="1571" t="str">
        <f>'Sect credit'!B5</f>
        <v>Jul </v>
      </c>
      <c r="C5" s="1571" t="str">
        <f>'Sect credit'!C5</f>
        <v>Jun</v>
      </c>
      <c r="D5" s="1571" t="str">
        <f>'Sect credit'!D5</f>
        <v>Jul (p)</v>
      </c>
      <c r="E5" s="1571" t="str">
        <f>'Sect credit'!E5</f>
        <v>Jun(e)</v>
      </c>
      <c r="F5" s="1648" t="s">
        <v>1</v>
      </c>
      <c r="G5" s="1649"/>
      <c r="H5" s="1648" t="s">
        <v>3</v>
      </c>
      <c r="I5" s="1650"/>
    </row>
    <row r="6" spans="1:9" ht="12.75">
      <c r="A6" s="1578"/>
      <c r="B6" s="1580"/>
      <c r="C6" s="1580"/>
      <c r="D6" s="1580"/>
      <c r="E6" s="1580"/>
      <c r="F6" s="1580" t="s">
        <v>473</v>
      </c>
      <c r="G6" s="1580" t="s">
        <v>474</v>
      </c>
      <c r="H6" s="1580" t="s">
        <v>473</v>
      </c>
      <c r="I6" s="1581" t="s">
        <v>474</v>
      </c>
    </row>
    <row r="7" spans="1:9" s="632" customFormat="1" ht="12.75">
      <c r="A7" s="633" t="s">
        <v>725</v>
      </c>
      <c r="B7" s="676">
        <v>28785.760118538703</v>
      </c>
      <c r="C7" s="676">
        <v>30673.81145133001</v>
      </c>
      <c r="D7" s="676">
        <v>31131.010655409995</v>
      </c>
      <c r="E7" s="676">
        <v>31078.819441860007</v>
      </c>
      <c r="F7" s="676">
        <v>1888.0513327913068</v>
      </c>
      <c r="G7" s="676">
        <v>6.558976817066426</v>
      </c>
      <c r="H7" s="676">
        <v>-52.19121354998788</v>
      </c>
      <c r="I7" s="677">
        <v>-0.16765023830319498</v>
      </c>
    </row>
    <row r="8" spans="1:9" s="632" customFormat="1" ht="12.75">
      <c r="A8" s="633" t="s">
        <v>726</v>
      </c>
      <c r="B8" s="676">
        <v>3004.074038387942</v>
      </c>
      <c r="C8" s="676">
        <v>1096.9034970000005</v>
      </c>
      <c r="D8" s="676">
        <v>998.1809681700001</v>
      </c>
      <c r="E8" s="676">
        <v>878.7398936400001</v>
      </c>
      <c r="F8" s="676">
        <v>-1907.1705413879415</v>
      </c>
      <c r="G8" s="676">
        <v>-63.486136394007616</v>
      </c>
      <c r="H8" s="676">
        <v>-119.44107453000004</v>
      </c>
      <c r="I8" s="677">
        <v>-11.965873758240003</v>
      </c>
    </row>
    <row r="9" spans="1:9" s="632" customFormat="1" ht="12.75">
      <c r="A9" s="633" t="s">
        <v>727</v>
      </c>
      <c r="B9" s="676">
        <v>8218.970084495</v>
      </c>
      <c r="C9" s="676">
        <v>12013.347783659998</v>
      </c>
      <c r="D9" s="676">
        <v>14016.878224209997</v>
      </c>
      <c r="E9" s="676">
        <v>18313.35941901</v>
      </c>
      <c r="F9" s="676">
        <v>3794.3776991649975</v>
      </c>
      <c r="G9" s="676">
        <v>46.16609697026457</v>
      </c>
      <c r="H9" s="676">
        <v>4296.481194800004</v>
      </c>
      <c r="I9" s="677">
        <v>30.652197487020384</v>
      </c>
    </row>
    <row r="10" spans="1:9" s="632" customFormat="1" ht="12.75">
      <c r="A10" s="633" t="s">
        <v>728</v>
      </c>
      <c r="B10" s="676">
        <v>11671.487522469179</v>
      </c>
      <c r="C10" s="676">
        <v>10862.863413249997</v>
      </c>
      <c r="D10" s="676">
        <v>10941.39531124</v>
      </c>
      <c r="E10" s="676">
        <v>9955.93769952948</v>
      </c>
      <c r="F10" s="676">
        <v>-808.6241092191813</v>
      </c>
      <c r="G10" s="676">
        <v>-6.92820094835788</v>
      </c>
      <c r="H10" s="676">
        <v>-985.4576117105189</v>
      </c>
      <c r="I10" s="677">
        <v>-9.006690496761111</v>
      </c>
    </row>
    <row r="11" spans="1:10" ht="12.75">
      <c r="A11" s="469" t="s">
        <v>729</v>
      </c>
      <c r="B11" s="678">
        <v>10995.533197887009</v>
      </c>
      <c r="C11" s="678">
        <v>10011.76730634</v>
      </c>
      <c r="D11" s="678">
        <v>10060.285384929999</v>
      </c>
      <c r="E11" s="678">
        <v>9132.099465159481</v>
      </c>
      <c r="F11" s="678">
        <v>-983.7658915470092</v>
      </c>
      <c r="G11" s="678">
        <v>-8.946959404715885</v>
      </c>
      <c r="H11" s="678">
        <v>-928.185919770518</v>
      </c>
      <c r="I11" s="679">
        <v>-9.226238463979483</v>
      </c>
      <c r="J11" s="632"/>
    </row>
    <row r="12" spans="1:10" ht="12.75">
      <c r="A12" s="469" t="s">
        <v>730</v>
      </c>
      <c r="B12" s="678">
        <v>675.9543245821693</v>
      </c>
      <c r="C12" s="678">
        <v>851.09610691</v>
      </c>
      <c r="D12" s="678">
        <v>881.1099263100001</v>
      </c>
      <c r="E12" s="678">
        <v>823.8382343699999</v>
      </c>
      <c r="F12" s="678">
        <v>175.1417823278307</v>
      </c>
      <c r="G12" s="678">
        <v>25.910298367584506</v>
      </c>
      <c r="H12" s="678">
        <v>-57.27169194000021</v>
      </c>
      <c r="I12" s="679">
        <v>-6.499948556912565</v>
      </c>
      <c r="J12" s="632"/>
    </row>
    <row r="13" spans="1:9" s="632" customFormat="1" ht="12.75">
      <c r="A13" s="633" t="s">
        <v>731</v>
      </c>
      <c r="B13" s="676">
        <v>820368.0953724033</v>
      </c>
      <c r="C13" s="676">
        <v>910506.1072204352</v>
      </c>
      <c r="D13" s="676">
        <v>936454.8555095992</v>
      </c>
      <c r="E13" s="676">
        <v>1110331.1002641104</v>
      </c>
      <c r="F13" s="676">
        <v>90138.01184803189</v>
      </c>
      <c r="G13" s="676">
        <v>10.987508212044016</v>
      </c>
      <c r="H13" s="676">
        <v>173876.24475451116</v>
      </c>
      <c r="I13" s="677">
        <v>18.567498874240055</v>
      </c>
    </row>
    <row r="14" spans="1:10" ht="12.75">
      <c r="A14" s="469" t="s">
        <v>732</v>
      </c>
      <c r="B14" s="678">
        <v>681333.9794985052</v>
      </c>
      <c r="C14" s="678">
        <v>758838.8263657306</v>
      </c>
      <c r="D14" s="678">
        <v>785736.4798745038</v>
      </c>
      <c r="E14" s="678">
        <v>946340.9492951257</v>
      </c>
      <c r="F14" s="678">
        <v>77504.84686722537</v>
      </c>
      <c r="G14" s="678">
        <v>11.37545597304169</v>
      </c>
      <c r="H14" s="678">
        <v>160604.46942062187</v>
      </c>
      <c r="I14" s="679">
        <v>20.439991464603153</v>
      </c>
      <c r="J14" s="632"/>
    </row>
    <row r="15" spans="1:10" ht="12.75">
      <c r="A15" s="469" t="s">
        <v>733</v>
      </c>
      <c r="B15" s="678">
        <v>569464.288572172</v>
      </c>
      <c r="C15" s="678">
        <v>641770.5810418447</v>
      </c>
      <c r="D15" s="678">
        <v>667193.7469102835</v>
      </c>
      <c r="E15" s="678">
        <v>804534.1563214503</v>
      </c>
      <c r="F15" s="678">
        <v>72306.29246967263</v>
      </c>
      <c r="G15" s="678">
        <v>12.69724790837499</v>
      </c>
      <c r="H15" s="678">
        <v>137340.4094111668</v>
      </c>
      <c r="I15" s="679">
        <v>20.584786660123594</v>
      </c>
      <c r="J15" s="632"/>
    </row>
    <row r="16" spans="1:10" ht="12.75">
      <c r="A16" s="469" t="s">
        <v>734</v>
      </c>
      <c r="B16" s="678">
        <v>29165.89213729244</v>
      </c>
      <c r="C16" s="678">
        <v>25482.9282985873</v>
      </c>
      <c r="D16" s="678">
        <v>24901.3498277888</v>
      </c>
      <c r="E16" s="678">
        <v>29674.12119642681</v>
      </c>
      <c r="F16" s="678">
        <v>-3682.963838705142</v>
      </c>
      <c r="G16" s="678">
        <v>-12.62763992052205</v>
      </c>
      <c r="H16" s="678">
        <v>4772.771368638012</v>
      </c>
      <c r="I16" s="679">
        <v>19.166717473732334</v>
      </c>
      <c r="J16" s="632"/>
    </row>
    <row r="17" spans="1:10" ht="12.75">
      <c r="A17" s="469" t="s">
        <v>735</v>
      </c>
      <c r="B17" s="678">
        <v>2754.5799867223095</v>
      </c>
      <c r="C17" s="678">
        <v>709.54923195</v>
      </c>
      <c r="D17" s="678">
        <v>704.64358072</v>
      </c>
      <c r="E17" s="678">
        <v>824.66282781</v>
      </c>
      <c r="F17" s="678">
        <v>-2045.0307547723096</v>
      </c>
      <c r="G17" s="678">
        <v>-74.24110988353267</v>
      </c>
      <c r="H17" s="678">
        <v>120.01924708999991</v>
      </c>
      <c r="I17" s="679">
        <v>17.03261767706236</v>
      </c>
      <c r="J17" s="632"/>
    </row>
    <row r="18" spans="1:10" ht="12.75">
      <c r="A18" s="469" t="s">
        <v>736</v>
      </c>
      <c r="B18" s="678">
        <v>56760.62140034646</v>
      </c>
      <c r="C18" s="678">
        <v>64475.89106034259</v>
      </c>
      <c r="D18" s="678">
        <v>65732.2958622479</v>
      </c>
      <c r="E18" s="678">
        <v>81747.46469281461</v>
      </c>
      <c r="F18" s="678">
        <v>7715.269659996127</v>
      </c>
      <c r="G18" s="678">
        <v>13.592644811934765</v>
      </c>
      <c r="H18" s="678">
        <v>16015.168830566705</v>
      </c>
      <c r="I18" s="679">
        <v>24.36423164669152</v>
      </c>
      <c r="J18" s="632"/>
    </row>
    <row r="19" spans="1:10" ht="12.75">
      <c r="A19" s="469" t="s">
        <v>737</v>
      </c>
      <c r="B19" s="678">
        <v>23188.59740197203</v>
      </c>
      <c r="C19" s="678">
        <v>26399.876733006004</v>
      </c>
      <c r="D19" s="678">
        <v>27204.4436934635</v>
      </c>
      <c r="E19" s="678">
        <v>29560.544256624013</v>
      </c>
      <c r="F19" s="678">
        <v>3211.279331033973</v>
      </c>
      <c r="G19" s="678">
        <v>13.848527685253078</v>
      </c>
      <c r="H19" s="678">
        <v>2356.1005631605112</v>
      </c>
      <c r="I19" s="679">
        <v>8.660719512256076</v>
      </c>
      <c r="J19" s="632"/>
    </row>
    <row r="20" spans="1:10" ht="12.75">
      <c r="A20" s="469" t="s">
        <v>738</v>
      </c>
      <c r="B20" s="678">
        <v>139034.11587389812</v>
      </c>
      <c r="C20" s="678">
        <v>151667.28085470462</v>
      </c>
      <c r="D20" s="678">
        <v>150718.3756350955</v>
      </c>
      <c r="E20" s="678">
        <v>163990.15096898473</v>
      </c>
      <c r="F20" s="678">
        <v>12633.164980806498</v>
      </c>
      <c r="G20" s="678">
        <v>9.086377758006236</v>
      </c>
      <c r="H20" s="678">
        <v>13271.775333889236</v>
      </c>
      <c r="I20" s="679">
        <v>8.805678324202189</v>
      </c>
      <c r="J20" s="632"/>
    </row>
    <row r="21" spans="1:10" ht="12.75">
      <c r="A21" s="469" t="s">
        <v>739</v>
      </c>
      <c r="B21" s="678">
        <v>11662.705177613554</v>
      </c>
      <c r="C21" s="678">
        <v>10419.235939196122</v>
      </c>
      <c r="D21" s="678">
        <v>9319.821996192002</v>
      </c>
      <c r="E21" s="678">
        <v>12797.920491960002</v>
      </c>
      <c r="F21" s="678">
        <v>-1243.4692384174323</v>
      </c>
      <c r="G21" s="678">
        <v>-10.661928081696338</v>
      </c>
      <c r="H21" s="678">
        <v>3478.0984957679993</v>
      </c>
      <c r="I21" s="679">
        <v>37.319366155159614</v>
      </c>
      <c r="J21" s="632"/>
    </row>
    <row r="22" spans="1:10" ht="12.75">
      <c r="A22" s="469" t="s">
        <v>740</v>
      </c>
      <c r="B22" s="678">
        <v>4129.60152536308</v>
      </c>
      <c r="C22" s="678">
        <v>4743.78052242</v>
      </c>
      <c r="D22" s="678">
        <v>4510.362767390001</v>
      </c>
      <c r="E22" s="678">
        <v>5550.67758689</v>
      </c>
      <c r="F22" s="678">
        <v>614.1789970569198</v>
      </c>
      <c r="G22" s="678">
        <v>14.872597108577452</v>
      </c>
      <c r="H22" s="678">
        <v>1040.3148194999994</v>
      </c>
      <c r="I22" s="679">
        <v>23.064992178045927</v>
      </c>
      <c r="J22" s="632"/>
    </row>
    <row r="23" spans="1:10" ht="12.75">
      <c r="A23" s="469" t="s">
        <v>741</v>
      </c>
      <c r="B23" s="678">
        <v>531.6815165228193</v>
      </c>
      <c r="C23" s="678">
        <v>168.41890993999993</v>
      </c>
      <c r="D23" s="678">
        <v>148.73102008999993</v>
      </c>
      <c r="E23" s="678">
        <v>382.46307843</v>
      </c>
      <c r="F23" s="678">
        <v>-363.26260658281933</v>
      </c>
      <c r="G23" s="678">
        <v>-68.32334683337228</v>
      </c>
      <c r="H23" s="678">
        <v>233.73205834000007</v>
      </c>
      <c r="I23" s="679">
        <v>157.15084734748973</v>
      </c>
      <c r="J23" s="632"/>
    </row>
    <row r="24" spans="1:10" ht="12.75">
      <c r="A24" s="469" t="s">
        <v>742</v>
      </c>
      <c r="B24" s="678">
        <v>7001.422135727651</v>
      </c>
      <c r="C24" s="678">
        <v>5507.036506836121</v>
      </c>
      <c r="D24" s="678">
        <v>4660.728208712</v>
      </c>
      <c r="E24" s="678">
        <v>6864.779826640001</v>
      </c>
      <c r="F24" s="678">
        <v>-1494.3856288915304</v>
      </c>
      <c r="G24" s="678">
        <v>-21.344029825966498</v>
      </c>
      <c r="H24" s="678">
        <v>2204.051617928001</v>
      </c>
      <c r="I24" s="679">
        <v>47.28985513053752</v>
      </c>
      <c r="J24" s="632"/>
    </row>
    <row r="25" spans="1:10" ht="12.75">
      <c r="A25" s="469" t="s">
        <v>743</v>
      </c>
      <c r="B25" s="678">
        <v>127371.4106962846</v>
      </c>
      <c r="C25" s="678">
        <v>141248.04491550848</v>
      </c>
      <c r="D25" s="678">
        <v>141398.55363890348</v>
      </c>
      <c r="E25" s="678">
        <v>151192.23047702474</v>
      </c>
      <c r="F25" s="678">
        <v>13876.63421922388</v>
      </c>
      <c r="G25" s="678">
        <v>10.894622382971425</v>
      </c>
      <c r="H25" s="678">
        <v>9793.67683812126</v>
      </c>
      <c r="I25" s="679">
        <v>6.92629209145368</v>
      </c>
      <c r="J25" s="632"/>
    </row>
    <row r="26" spans="1:10" ht="12.75">
      <c r="A26" s="469" t="s">
        <v>744</v>
      </c>
      <c r="B26" s="678">
        <v>22080.441490449168</v>
      </c>
      <c r="C26" s="678">
        <v>17229.720992009712</v>
      </c>
      <c r="D26" s="678">
        <v>16692.426604757</v>
      </c>
      <c r="E26" s="678">
        <v>18123.565376822888</v>
      </c>
      <c r="F26" s="678">
        <v>-4850.720498439456</v>
      </c>
      <c r="G26" s="678">
        <v>-21.968403578060798</v>
      </c>
      <c r="H26" s="678">
        <v>1431.1387720658859</v>
      </c>
      <c r="I26" s="679">
        <v>8.57358133692821</v>
      </c>
      <c r="J26" s="632"/>
    </row>
    <row r="27" spans="1:10" ht="12.75">
      <c r="A27" s="469" t="s">
        <v>745</v>
      </c>
      <c r="B27" s="678">
        <v>3585.2415711264593</v>
      </c>
      <c r="C27" s="678">
        <v>3079.1682868000003</v>
      </c>
      <c r="D27" s="678">
        <v>3407.83948167</v>
      </c>
      <c r="E27" s="678">
        <v>3684.2273993900003</v>
      </c>
      <c r="F27" s="678">
        <v>-506.0732843264591</v>
      </c>
      <c r="G27" s="678">
        <v>-14.115458450612973</v>
      </c>
      <c r="H27" s="678">
        <v>276.38791772000013</v>
      </c>
      <c r="I27" s="679">
        <v>8.110356112916364</v>
      </c>
      <c r="J27" s="632"/>
    </row>
    <row r="28" spans="1:9" ht="12.75">
      <c r="A28" s="469" t="s">
        <v>746</v>
      </c>
      <c r="B28" s="678">
        <v>101705.72763470894</v>
      </c>
      <c r="C28" s="678">
        <v>120939.16729005001</v>
      </c>
      <c r="D28" s="678">
        <v>121298.28755247648</v>
      </c>
      <c r="E28" s="678">
        <v>129384.43770081185</v>
      </c>
      <c r="F28" s="678">
        <v>19233.439655341077</v>
      </c>
      <c r="G28" s="678">
        <v>18.91087169094429</v>
      </c>
      <c r="H28" s="678">
        <v>8086.150148335364</v>
      </c>
      <c r="I28" s="679">
        <v>6.666334959458604</v>
      </c>
    </row>
    <row r="29" spans="1:9" ht="12.75">
      <c r="A29" s="469" t="s">
        <v>747</v>
      </c>
      <c r="B29" s="678">
        <v>7421.656111661639</v>
      </c>
      <c r="C29" s="678">
        <v>5009.623623927</v>
      </c>
      <c r="D29" s="678">
        <v>5152.600128495</v>
      </c>
      <c r="E29" s="678">
        <v>6015.6463908000005</v>
      </c>
      <c r="F29" s="678">
        <v>-2412.0324877346393</v>
      </c>
      <c r="G29" s="678">
        <v>-32.49992254349559</v>
      </c>
      <c r="H29" s="678">
        <v>863.0462623050007</v>
      </c>
      <c r="I29" s="679">
        <v>16.74972326170174</v>
      </c>
    </row>
    <row r="30" spans="1:9" ht="12.75">
      <c r="A30" s="469" t="s">
        <v>748</v>
      </c>
      <c r="B30" s="678">
        <v>2826.4855717350033</v>
      </c>
      <c r="C30" s="678">
        <v>2540.82481608</v>
      </c>
      <c r="D30" s="678">
        <v>2598.1558661500007</v>
      </c>
      <c r="E30" s="678">
        <v>3805.001850080001</v>
      </c>
      <c r="F30" s="678">
        <v>-285.6607556550034</v>
      </c>
      <c r="G30" s="678">
        <v>-10.106570453131805</v>
      </c>
      <c r="H30" s="678">
        <v>1206.8459839300003</v>
      </c>
      <c r="I30" s="679">
        <v>46.45009945913402</v>
      </c>
    </row>
    <row r="31" spans="1:9" ht="12.75">
      <c r="A31" s="469" t="s">
        <v>749</v>
      </c>
      <c r="B31" s="678">
        <v>91457.5859513123</v>
      </c>
      <c r="C31" s="678">
        <v>113388.70762710182</v>
      </c>
      <c r="D31" s="678">
        <v>113547.53155783148</v>
      </c>
      <c r="E31" s="678">
        <v>119563.78945993184</v>
      </c>
      <c r="F31" s="678">
        <v>21931.121675789516</v>
      </c>
      <c r="G31" s="678">
        <v>23.979554508977103</v>
      </c>
      <c r="H31" s="678">
        <v>6016.257902100362</v>
      </c>
      <c r="I31" s="679">
        <v>5.298448869437722</v>
      </c>
    </row>
    <row r="32" spans="1:9" s="632" customFormat="1" ht="12.75">
      <c r="A32" s="633" t="s">
        <v>750</v>
      </c>
      <c r="B32" s="676">
        <v>7711.553050845043</v>
      </c>
      <c r="C32" s="676">
        <v>11819.715247442999</v>
      </c>
      <c r="D32" s="676">
        <v>11913.811131974002</v>
      </c>
      <c r="E32" s="676">
        <v>14756.751481748195</v>
      </c>
      <c r="F32" s="676">
        <v>4108.162196597956</v>
      </c>
      <c r="G32" s="676">
        <v>53.272825454371706</v>
      </c>
      <c r="H32" s="676">
        <v>2842.9403497741932</v>
      </c>
      <c r="I32" s="677">
        <v>23.86256016888146</v>
      </c>
    </row>
    <row r="33" spans="1:10" ht="12.75">
      <c r="A33" s="469" t="s">
        <v>751</v>
      </c>
      <c r="B33" s="678">
        <v>1011.6645413234219</v>
      </c>
      <c r="C33" s="678">
        <v>2893.1389885828485</v>
      </c>
      <c r="D33" s="678">
        <v>2798.5927896422486</v>
      </c>
      <c r="E33" s="678">
        <v>4261.930070859</v>
      </c>
      <c r="F33" s="678">
        <v>1881.4744472594266</v>
      </c>
      <c r="G33" s="678">
        <v>185.97809554520433</v>
      </c>
      <c r="H33" s="678">
        <v>1463.3372812167513</v>
      </c>
      <c r="I33" s="679">
        <v>52.288324569142254</v>
      </c>
      <c r="J33" s="632"/>
    </row>
    <row r="34" spans="1:10" ht="12.75">
      <c r="A34" s="469" t="s">
        <v>752</v>
      </c>
      <c r="B34" s="678">
        <v>6699.88850952162</v>
      </c>
      <c r="C34" s="678">
        <v>8926.57625886015</v>
      </c>
      <c r="D34" s="678">
        <v>9115.218342331753</v>
      </c>
      <c r="E34" s="678">
        <v>10494.821410889195</v>
      </c>
      <c r="F34" s="678">
        <v>2226.68774933853</v>
      </c>
      <c r="G34" s="678">
        <v>33.23469855019301</v>
      </c>
      <c r="H34" s="678">
        <v>1379.6030685574424</v>
      </c>
      <c r="I34" s="679">
        <v>15.135162063540081</v>
      </c>
      <c r="J34" s="632"/>
    </row>
    <row r="35" spans="1:10" ht="12.75">
      <c r="A35" s="469" t="s">
        <v>753</v>
      </c>
      <c r="B35" s="678">
        <v>6249.04781457422</v>
      </c>
      <c r="C35" s="678">
        <v>8090.493655240152</v>
      </c>
      <c r="D35" s="678">
        <v>8492.211742571753</v>
      </c>
      <c r="E35" s="678">
        <v>10009.349627664194</v>
      </c>
      <c r="F35" s="678">
        <v>1841.4458406659323</v>
      </c>
      <c r="G35" s="678">
        <v>29.467622833213987</v>
      </c>
      <c r="H35" s="678">
        <v>1517.1378850924411</v>
      </c>
      <c r="I35" s="679">
        <v>17.86505013160442</v>
      </c>
      <c r="J35" s="632"/>
    </row>
    <row r="36" spans="1:10" ht="12.75">
      <c r="A36" s="469" t="s">
        <v>754</v>
      </c>
      <c r="B36" s="678">
        <v>222.6481791938001</v>
      </c>
      <c r="C36" s="678">
        <v>531.0937819899999</v>
      </c>
      <c r="D36" s="678">
        <v>278.74096392</v>
      </c>
      <c r="E36" s="678">
        <v>240.69330054</v>
      </c>
      <c r="F36" s="678">
        <v>308.4456027961998</v>
      </c>
      <c r="G36" s="678">
        <v>138.5349765325136</v>
      </c>
      <c r="H36" s="678">
        <v>-38.04766338000002</v>
      </c>
      <c r="I36" s="679">
        <v>-13.64982844463431</v>
      </c>
      <c r="J36" s="632"/>
    </row>
    <row r="37" spans="1:10" ht="12.75">
      <c r="A37" s="469" t="s">
        <v>755</v>
      </c>
      <c r="B37" s="678">
        <v>151.3951668036</v>
      </c>
      <c r="C37" s="678">
        <v>240.19623999999993</v>
      </c>
      <c r="D37" s="678">
        <v>288.0290049199999</v>
      </c>
      <c r="E37" s="678">
        <v>124.78495799999988</v>
      </c>
      <c r="F37" s="678">
        <v>88.80107319639993</v>
      </c>
      <c r="G37" s="678">
        <v>58.655157275660365</v>
      </c>
      <c r="H37" s="678">
        <v>-163.24404692000005</v>
      </c>
      <c r="I37" s="679">
        <v>-56.676252784104534</v>
      </c>
      <c r="J37" s="632"/>
    </row>
    <row r="38" spans="1:10" ht="12.75">
      <c r="A38" s="469" t="s">
        <v>756</v>
      </c>
      <c r="B38" s="678">
        <v>76.79734895000001</v>
      </c>
      <c r="C38" s="678">
        <v>64.79258163</v>
      </c>
      <c r="D38" s="678">
        <v>56.236630919999996</v>
      </c>
      <c r="E38" s="678">
        <v>119.99352468499998</v>
      </c>
      <c r="F38" s="678">
        <v>-12.004767320000013</v>
      </c>
      <c r="G38" s="678">
        <v>-15.631747038320142</v>
      </c>
      <c r="H38" s="678">
        <v>63.75689376499999</v>
      </c>
      <c r="I38" s="679">
        <v>113.37253445302942</v>
      </c>
      <c r="J38" s="632"/>
    </row>
    <row r="39" spans="1:9" s="632" customFormat="1" ht="12.75">
      <c r="A39" s="633" t="s">
        <v>757</v>
      </c>
      <c r="B39" s="680">
        <v>21715.81045912234</v>
      </c>
      <c r="C39" s="680">
        <v>27783.359367019642</v>
      </c>
      <c r="D39" s="680">
        <v>29832.1202605196</v>
      </c>
      <c r="E39" s="680">
        <v>40059.00195251</v>
      </c>
      <c r="F39" s="680">
        <v>6067.548907897304</v>
      </c>
      <c r="G39" s="680">
        <v>27.940697490055953</v>
      </c>
      <c r="H39" s="680">
        <v>10226.881691990398</v>
      </c>
      <c r="I39" s="681">
        <v>34.28144430459692</v>
      </c>
    </row>
    <row r="40" spans="1:10" ht="12.75">
      <c r="A40" s="469" t="s">
        <v>758</v>
      </c>
      <c r="B40" s="678">
        <v>3394.2993350829647</v>
      </c>
      <c r="C40" s="678">
        <v>2060.04129294</v>
      </c>
      <c r="D40" s="678">
        <v>2169.6615384</v>
      </c>
      <c r="E40" s="678">
        <v>2512.92562023</v>
      </c>
      <c r="F40" s="678">
        <v>-1334.2580421429648</v>
      </c>
      <c r="G40" s="678">
        <v>-39.308791312312245</v>
      </c>
      <c r="H40" s="678">
        <v>343.26408182999967</v>
      </c>
      <c r="I40" s="679">
        <v>15.821088946579984</v>
      </c>
      <c r="J40" s="632"/>
    </row>
    <row r="41" spans="1:10" ht="12.75">
      <c r="A41" s="469" t="s">
        <v>759</v>
      </c>
      <c r="B41" s="678">
        <v>13006.343370709508</v>
      </c>
      <c r="C41" s="678">
        <v>18192.59401677983</v>
      </c>
      <c r="D41" s="678">
        <v>20493.15509181979</v>
      </c>
      <c r="E41" s="678">
        <v>27274.985040220006</v>
      </c>
      <c r="F41" s="678">
        <v>5186.250646070321</v>
      </c>
      <c r="G41" s="678">
        <v>39.87477877717606</v>
      </c>
      <c r="H41" s="678">
        <v>6781.829948400216</v>
      </c>
      <c r="I41" s="679">
        <v>33.093147043557515</v>
      </c>
      <c r="J41" s="632"/>
    </row>
    <row r="42" spans="1:10" ht="12.75">
      <c r="A42" s="469" t="s">
        <v>760</v>
      </c>
      <c r="B42" s="678">
        <v>931.6331451309113</v>
      </c>
      <c r="C42" s="678">
        <v>2161.8078303299994</v>
      </c>
      <c r="D42" s="678">
        <v>2008.577815459999</v>
      </c>
      <c r="E42" s="678">
        <v>2412.279096860001</v>
      </c>
      <c r="F42" s="678">
        <v>1230.1746851990881</v>
      </c>
      <c r="G42" s="678">
        <v>132.04496766012187</v>
      </c>
      <c r="H42" s="678">
        <v>403.701281400002</v>
      </c>
      <c r="I42" s="679">
        <v>20.09886190580809</v>
      </c>
      <c r="J42" s="632"/>
    </row>
    <row r="43" spans="1:10" ht="12.75">
      <c r="A43" s="469" t="s">
        <v>761</v>
      </c>
      <c r="B43" s="678">
        <v>1364.9240254499987</v>
      </c>
      <c r="C43" s="678">
        <v>1987.6911108400002</v>
      </c>
      <c r="D43" s="678">
        <v>2261.9029490800003</v>
      </c>
      <c r="E43" s="678">
        <v>3676.035061349998</v>
      </c>
      <c r="F43" s="678">
        <v>622.7670853900015</v>
      </c>
      <c r="G43" s="678">
        <v>45.62650182560036</v>
      </c>
      <c r="H43" s="678">
        <v>1414.1321122699978</v>
      </c>
      <c r="I43" s="679">
        <v>62.51957507041483</v>
      </c>
      <c r="J43" s="632"/>
    </row>
    <row r="44" spans="1:10" ht="12.75">
      <c r="A44" s="469" t="s">
        <v>762</v>
      </c>
      <c r="B44" s="678">
        <v>3018.6349822800003</v>
      </c>
      <c r="C44" s="678">
        <v>3381.1261291700002</v>
      </c>
      <c r="D44" s="678">
        <v>2898.8224067200003</v>
      </c>
      <c r="E44" s="678">
        <v>4182.7761061</v>
      </c>
      <c r="F44" s="678">
        <v>362.49114689</v>
      </c>
      <c r="G44" s="678">
        <v>12.008445837867002</v>
      </c>
      <c r="H44" s="678">
        <v>1283.9536993799998</v>
      </c>
      <c r="I44" s="679">
        <v>44.29225110181156</v>
      </c>
      <c r="J44" s="632"/>
    </row>
    <row r="45" spans="1:9" s="632" customFormat="1" ht="12.75">
      <c r="A45" s="633" t="s">
        <v>763</v>
      </c>
      <c r="B45" s="676">
        <v>373.5875696494924</v>
      </c>
      <c r="C45" s="676">
        <v>427.2375571965004</v>
      </c>
      <c r="D45" s="676">
        <v>410.885689375</v>
      </c>
      <c r="E45" s="676">
        <v>479.27343257430044</v>
      </c>
      <c r="F45" s="676">
        <v>53.64998754700798</v>
      </c>
      <c r="G45" s="676">
        <v>14.360752847677322</v>
      </c>
      <c r="H45" s="676">
        <v>68.38774319930042</v>
      </c>
      <c r="I45" s="677">
        <v>16.64398273479062</v>
      </c>
    </row>
    <row r="46" spans="1:9" s="632" customFormat="1" ht="12.75">
      <c r="A46" s="633" t="s">
        <v>764</v>
      </c>
      <c r="B46" s="676">
        <v>0</v>
      </c>
      <c r="C46" s="676">
        <v>0</v>
      </c>
      <c r="D46" s="676">
        <v>0</v>
      </c>
      <c r="E46" s="676">
        <v>0</v>
      </c>
      <c r="F46" s="676">
        <v>0</v>
      </c>
      <c r="G46" s="682"/>
      <c r="H46" s="682">
        <v>0</v>
      </c>
      <c r="I46" s="683"/>
    </row>
    <row r="47" spans="1:9" s="632" customFormat="1" ht="12.75">
      <c r="A47" s="633" t="s">
        <v>765</v>
      </c>
      <c r="B47" s="676">
        <v>53687.721726968535</v>
      </c>
      <c r="C47" s="676">
        <v>94620.87040617898</v>
      </c>
      <c r="D47" s="676">
        <v>97648.89767212688</v>
      </c>
      <c r="E47" s="676">
        <v>111422.81522781546</v>
      </c>
      <c r="F47" s="676">
        <v>40933.14867921044</v>
      </c>
      <c r="G47" s="676">
        <v>76.243035395277</v>
      </c>
      <c r="H47" s="676">
        <v>13773.917555688575</v>
      </c>
      <c r="I47" s="677">
        <v>14.105553553647777</v>
      </c>
    </row>
    <row r="48" spans="1:10" ht="13.5" thickBot="1">
      <c r="A48" s="684" t="s">
        <v>766</v>
      </c>
      <c r="B48" s="685">
        <v>955537.0599428795</v>
      </c>
      <c r="C48" s="685">
        <v>1099804.3159435133</v>
      </c>
      <c r="D48" s="685">
        <v>1133348.0354226248</v>
      </c>
      <c r="E48" s="685">
        <v>1337275.798812798</v>
      </c>
      <c r="F48" s="685">
        <v>144267.15600063378</v>
      </c>
      <c r="G48" s="685">
        <v>15.098017863300651</v>
      </c>
      <c r="H48" s="685">
        <v>203927.76339017315</v>
      </c>
      <c r="I48" s="686">
        <v>17.99339276342669</v>
      </c>
      <c r="J48" s="632"/>
    </row>
    <row r="49" spans="1:8" ht="13.5" thickTop="1">
      <c r="A49" s="672" t="s">
        <v>612</v>
      </c>
      <c r="B49" s="602"/>
      <c r="C49" s="602"/>
      <c r="D49" s="602"/>
      <c r="E49" s="602"/>
      <c r="F49" s="602"/>
      <c r="H49" s="602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4" sqref="A4:I6"/>
    </sheetView>
  </sheetViews>
  <sheetFormatPr defaultColWidth="9.140625" defaultRowHeight="15"/>
  <cols>
    <col min="1" max="1" width="23.140625" style="608" bestFit="1" customWidth="1"/>
    <col min="2" max="2" width="7.421875" style="608" bestFit="1" customWidth="1"/>
    <col min="3" max="3" width="7.421875" style="687" bestFit="1" customWidth="1"/>
    <col min="4" max="5" width="7.421875" style="608" bestFit="1" customWidth="1"/>
    <col min="6" max="9" width="7.140625" style="608" bestFit="1" customWidth="1"/>
    <col min="10" max="16384" width="9.140625" style="608" customWidth="1"/>
  </cols>
  <sheetData>
    <row r="1" spans="1:9" ht="12.75">
      <c r="A1" s="1654" t="s">
        <v>767</v>
      </c>
      <c r="B1" s="1654"/>
      <c r="C1" s="1654"/>
      <c r="D1" s="1654"/>
      <c r="E1" s="1654"/>
      <c r="F1" s="1654"/>
      <c r="G1" s="1654"/>
      <c r="H1" s="1654"/>
      <c r="I1" s="1654"/>
    </row>
    <row r="2" spans="1:10" ht="15.75" customHeight="1">
      <c r="A2" s="1655" t="s">
        <v>768</v>
      </c>
      <c r="B2" s="1655"/>
      <c r="C2" s="1655"/>
      <c r="D2" s="1655"/>
      <c r="E2" s="1655"/>
      <c r="F2" s="1655"/>
      <c r="G2" s="1655"/>
      <c r="H2" s="1655"/>
      <c r="I2" s="1655"/>
      <c r="J2" s="623"/>
    </row>
    <row r="3" spans="8:9" ht="13.5" thickBot="1">
      <c r="H3" s="1643" t="s">
        <v>7</v>
      </c>
      <c r="I3" s="1643"/>
    </row>
    <row r="4" spans="1:9" s="688" customFormat="1" ht="13.5" customHeight="1" thickTop="1">
      <c r="A4" s="1582"/>
      <c r="B4" s="1568">
        <f>Deposits!B4</f>
        <v>2013</v>
      </c>
      <c r="C4" s="1569">
        <f>Deposits!C4</f>
        <v>2014</v>
      </c>
      <c r="D4" s="1569">
        <f>Deposits!D4</f>
        <v>2014</v>
      </c>
      <c r="E4" s="1569">
        <f>Deposits!E4</f>
        <v>2015</v>
      </c>
      <c r="F4" s="1645" t="str">
        <f>'Secu Credit'!F4</f>
        <v>Changes during eleven months </v>
      </c>
      <c r="G4" s="1646"/>
      <c r="H4" s="1646"/>
      <c r="I4" s="1647"/>
    </row>
    <row r="5" spans="1:9" s="688" customFormat="1" ht="14.25" customHeight="1">
      <c r="A5" s="1572" t="s">
        <v>510</v>
      </c>
      <c r="B5" s="1571" t="str">
        <f>Deposits!B5</f>
        <v>Jul </v>
      </c>
      <c r="C5" s="1571" t="str">
        <f>Deposits!C5</f>
        <v>Jun</v>
      </c>
      <c r="D5" s="1571" t="str">
        <f>Deposits!D5</f>
        <v>Jul (p)</v>
      </c>
      <c r="E5" s="1571" t="str">
        <f>Deposits!E5</f>
        <v>Jun(e)</v>
      </c>
      <c r="F5" s="1648" t="s">
        <v>1</v>
      </c>
      <c r="G5" s="1649"/>
      <c r="H5" s="1648" t="s">
        <v>3</v>
      </c>
      <c r="I5" s="1650"/>
    </row>
    <row r="6" spans="1:9" s="688" customFormat="1" ht="12.75">
      <c r="A6" s="1583"/>
      <c r="B6" s="1584"/>
      <c r="C6" s="1585"/>
      <c r="D6" s="1584"/>
      <c r="E6" s="1584"/>
      <c r="F6" s="1586" t="s">
        <v>473</v>
      </c>
      <c r="G6" s="1586" t="s">
        <v>474</v>
      </c>
      <c r="H6" s="1586" t="s">
        <v>473</v>
      </c>
      <c r="I6" s="1587" t="s">
        <v>474</v>
      </c>
    </row>
    <row r="7" spans="1:9" s="688" customFormat="1" ht="12.75">
      <c r="A7" s="689" t="s">
        <v>769</v>
      </c>
      <c r="B7" s="690">
        <v>11074.042600198094</v>
      </c>
      <c r="C7" s="690">
        <v>11176.404609230001</v>
      </c>
      <c r="D7" s="690">
        <v>10398.222919500002</v>
      </c>
      <c r="E7" s="690">
        <v>10183.75153889</v>
      </c>
      <c r="F7" s="690">
        <v>102.36200903190729</v>
      </c>
      <c r="G7" s="690">
        <v>0.9243418390866244</v>
      </c>
      <c r="H7" s="690">
        <v>-214.4713806100026</v>
      </c>
      <c r="I7" s="691">
        <v>-2.0625772525784187</v>
      </c>
    </row>
    <row r="8" spans="1:9" s="688" customFormat="1" ht="12.75">
      <c r="A8" s="665" t="s">
        <v>770</v>
      </c>
      <c r="B8" s="692">
        <v>10843.322600198095</v>
      </c>
      <c r="C8" s="692">
        <v>10760.89884721</v>
      </c>
      <c r="D8" s="692">
        <v>10047.264570730002</v>
      </c>
      <c r="E8" s="692">
        <v>9917.1869605</v>
      </c>
      <c r="F8" s="692">
        <v>-82.42375298809384</v>
      </c>
      <c r="G8" s="692">
        <v>-0.7601337341617785</v>
      </c>
      <c r="H8" s="692">
        <v>-130.0776102300024</v>
      </c>
      <c r="I8" s="693">
        <v>-1.2946569617460704</v>
      </c>
    </row>
    <row r="9" spans="1:12" ht="12.75">
      <c r="A9" s="665" t="s">
        <v>771</v>
      </c>
      <c r="B9" s="692">
        <v>452.35230931999996</v>
      </c>
      <c r="C9" s="692">
        <v>521.81213634</v>
      </c>
      <c r="D9" s="692">
        <v>530.91652659</v>
      </c>
      <c r="E9" s="692">
        <v>479.32803139</v>
      </c>
      <c r="F9" s="692">
        <v>69.45982702000009</v>
      </c>
      <c r="G9" s="692">
        <v>15.355249788470363</v>
      </c>
      <c r="H9" s="692">
        <v>-51.58849520000001</v>
      </c>
      <c r="I9" s="693">
        <v>-9.71687499188346</v>
      </c>
      <c r="K9" s="688"/>
      <c r="L9" s="688"/>
    </row>
    <row r="10" spans="1:12" ht="12.75">
      <c r="A10" s="665" t="s">
        <v>772</v>
      </c>
      <c r="B10" s="692">
        <v>6640.137821530001</v>
      </c>
      <c r="C10" s="692">
        <v>7749.6173773400005</v>
      </c>
      <c r="D10" s="692">
        <v>6977.46813351</v>
      </c>
      <c r="E10" s="692">
        <v>6743.60174172</v>
      </c>
      <c r="F10" s="692">
        <v>1109.4795558099995</v>
      </c>
      <c r="G10" s="692">
        <v>16.70868264530022</v>
      </c>
      <c r="H10" s="692">
        <v>-233.8663917900003</v>
      </c>
      <c r="I10" s="693">
        <v>-3.3517371532925124</v>
      </c>
      <c r="K10" s="688"/>
      <c r="L10" s="688"/>
    </row>
    <row r="11" spans="1:12" ht="12.75">
      <c r="A11" s="665" t="s">
        <v>773</v>
      </c>
      <c r="B11" s="692">
        <v>875.74548923</v>
      </c>
      <c r="C11" s="692">
        <v>855.4451268700001</v>
      </c>
      <c r="D11" s="692">
        <v>848.7388204099999</v>
      </c>
      <c r="E11" s="692">
        <v>1149.19249337</v>
      </c>
      <c r="F11" s="692">
        <v>-20.300362359999895</v>
      </c>
      <c r="G11" s="692">
        <v>-2.31806644848939</v>
      </c>
      <c r="H11" s="692">
        <v>300.45367296000006</v>
      </c>
      <c r="I11" s="693">
        <v>35.40001537986209</v>
      </c>
      <c r="K11" s="688"/>
      <c r="L11" s="688"/>
    </row>
    <row r="12" spans="1:12" ht="12.75">
      <c r="A12" s="665" t="s">
        <v>774</v>
      </c>
      <c r="B12" s="692">
        <v>2875.0869801180925</v>
      </c>
      <c r="C12" s="692">
        <v>1634.02420666</v>
      </c>
      <c r="D12" s="692">
        <v>1690.14109022</v>
      </c>
      <c r="E12" s="692">
        <v>1545.06469402</v>
      </c>
      <c r="F12" s="692">
        <v>-1241.0627734580926</v>
      </c>
      <c r="G12" s="692">
        <v>-43.16609487087993</v>
      </c>
      <c r="H12" s="692">
        <v>-145.0763962000001</v>
      </c>
      <c r="I12" s="693">
        <v>-8.583685530130268</v>
      </c>
      <c r="K12" s="688"/>
      <c r="L12" s="688"/>
    </row>
    <row r="13" spans="1:12" ht="12.75">
      <c r="A13" s="665" t="s">
        <v>775</v>
      </c>
      <c r="B13" s="692">
        <v>1197.1031866380924</v>
      </c>
      <c r="C13" s="692">
        <v>0</v>
      </c>
      <c r="D13" s="692">
        <v>0</v>
      </c>
      <c r="E13" s="692">
        <v>0</v>
      </c>
      <c r="F13" s="692">
        <v>-1197.1031866380924</v>
      </c>
      <c r="G13" s="692"/>
      <c r="H13" s="692">
        <v>0</v>
      </c>
      <c r="I13" s="693"/>
      <c r="K13" s="688"/>
      <c r="L13" s="688"/>
    </row>
    <row r="14" spans="1:12" ht="12.75">
      <c r="A14" s="665" t="s">
        <v>776</v>
      </c>
      <c r="B14" s="692">
        <v>1677.98379348</v>
      </c>
      <c r="C14" s="692">
        <v>1634.02420666</v>
      </c>
      <c r="D14" s="692">
        <v>1690.14109022</v>
      </c>
      <c r="E14" s="692">
        <v>1545.06469402</v>
      </c>
      <c r="F14" s="692">
        <v>-43.95958682000014</v>
      </c>
      <c r="G14" s="692">
        <v>-2.6197861380312606</v>
      </c>
      <c r="H14" s="692">
        <v>-145.0763962000001</v>
      </c>
      <c r="I14" s="693">
        <v>-8.583685530130268</v>
      </c>
      <c r="K14" s="688"/>
      <c r="L14" s="688"/>
    </row>
    <row r="15" spans="1:9" s="688" customFormat="1" ht="12.75">
      <c r="A15" s="665" t="s">
        <v>777</v>
      </c>
      <c r="B15" s="692">
        <v>230.72</v>
      </c>
      <c r="C15" s="692">
        <v>415.50576201999996</v>
      </c>
      <c r="D15" s="692">
        <v>350.95834877000004</v>
      </c>
      <c r="E15" s="692">
        <v>266.56457839</v>
      </c>
      <c r="F15" s="692">
        <v>184.78576201999996</v>
      </c>
      <c r="G15" s="692">
        <v>80.09091627080443</v>
      </c>
      <c r="H15" s="692">
        <v>-84.39377038000003</v>
      </c>
      <c r="I15" s="693">
        <v>-24.046662709627505</v>
      </c>
    </row>
    <row r="16" spans="1:12" ht="12.75">
      <c r="A16" s="689" t="s">
        <v>778</v>
      </c>
      <c r="B16" s="690">
        <v>1083.5204343599999</v>
      </c>
      <c r="C16" s="690">
        <v>1094.2640200800001</v>
      </c>
      <c r="D16" s="690">
        <v>998.8926769799999</v>
      </c>
      <c r="E16" s="690">
        <v>879.7069847600001</v>
      </c>
      <c r="F16" s="690">
        <v>10.743585720000283</v>
      </c>
      <c r="G16" s="690">
        <v>0.9915443566457672</v>
      </c>
      <c r="H16" s="690">
        <v>-119.18569221999985</v>
      </c>
      <c r="I16" s="691">
        <v>-11.931781558389202</v>
      </c>
      <c r="K16" s="688"/>
      <c r="L16" s="688"/>
    </row>
    <row r="17" spans="1:12" ht="12.75">
      <c r="A17" s="665" t="s">
        <v>770</v>
      </c>
      <c r="B17" s="692">
        <v>1075.47043436</v>
      </c>
      <c r="C17" s="692">
        <v>1078.0049635300002</v>
      </c>
      <c r="D17" s="692">
        <v>996.6286769799999</v>
      </c>
      <c r="E17" s="692">
        <v>876.49698476</v>
      </c>
      <c r="F17" s="692">
        <v>2.534529170000269</v>
      </c>
      <c r="G17" s="692">
        <v>0.23566702431095077</v>
      </c>
      <c r="H17" s="692">
        <v>-120.13169221999988</v>
      </c>
      <c r="I17" s="693">
        <v>-12.05380649732304</v>
      </c>
      <c r="K17" s="688"/>
      <c r="L17" s="688"/>
    </row>
    <row r="18" spans="1:12" ht="12.75">
      <c r="A18" s="665" t="s">
        <v>777</v>
      </c>
      <c r="B18" s="692">
        <v>8.05</v>
      </c>
      <c r="C18" s="692">
        <v>16.25905655</v>
      </c>
      <c r="D18" s="692">
        <v>2.264</v>
      </c>
      <c r="E18" s="692">
        <v>3.21</v>
      </c>
      <c r="F18" s="692">
        <v>8.20905655</v>
      </c>
      <c r="G18" s="692">
        <v>101.97585776397516</v>
      </c>
      <c r="H18" s="692">
        <v>0.9460000000000002</v>
      </c>
      <c r="I18" s="693">
        <v>41.7844522968198</v>
      </c>
      <c r="K18" s="688"/>
      <c r="L18" s="688"/>
    </row>
    <row r="19" spans="1:12" ht="12.75">
      <c r="A19" s="689" t="s">
        <v>779</v>
      </c>
      <c r="B19" s="690">
        <v>12157.563034558094</v>
      </c>
      <c r="C19" s="690">
        <v>12270.668629310001</v>
      </c>
      <c r="D19" s="690">
        <v>11397.115596480002</v>
      </c>
      <c r="E19" s="690">
        <v>11063.458523649999</v>
      </c>
      <c r="F19" s="690">
        <v>113.10559475190712</v>
      </c>
      <c r="G19" s="690">
        <v>0.9303311398049299</v>
      </c>
      <c r="H19" s="690">
        <v>-333.657072830003</v>
      </c>
      <c r="I19" s="691">
        <v>-2.9275571525575557</v>
      </c>
      <c r="K19" s="688"/>
      <c r="L19" s="688"/>
    </row>
    <row r="20" spans="1:12" ht="12.75">
      <c r="A20" s="665" t="s">
        <v>770</v>
      </c>
      <c r="B20" s="692">
        <v>11918.793034558095</v>
      </c>
      <c r="C20" s="692">
        <v>11838.903810740001</v>
      </c>
      <c r="D20" s="692">
        <v>11043.893247710002</v>
      </c>
      <c r="E20" s="692">
        <v>10793.68394526</v>
      </c>
      <c r="F20" s="692">
        <v>-79.88922381809425</v>
      </c>
      <c r="G20" s="692">
        <v>-0.6702794786893138</v>
      </c>
      <c r="H20" s="692">
        <v>-250.20930245000272</v>
      </c>
      <c r="I20" s="693">
        <v>-2.265589650659514</v>
      </c>
      <c r="K20" s="688"/>
      <c r="L20" s="688"/>
    </row>
    <row r="21" spans="1:10" s="688" customFormat="1" ht="13.5" thickBot="1">
      <c r="A21" s="694" t="s">
        <v>777</v>
      </c>
      <c r="B21" s="695">
        <v>238.77</v>
      </c>
      <c r="C21" s="695">
        <v>431.76481857</v>
      </c>
      <c r="D21" s="695">
        <v>353.22234877000005</v>
      </c>
      <c r="E21" s="695">
        <v>269.77457839</v>
      </c>
      <c r="F21" s="695">
        <v>192.99481856999998</v>
      </c>
      <c r="G21" s="695">
        <v>80.82875510742554</v>
      </c>
      <c r="H21" s="695">
        <v>-83.44777038000007</v>
      </c>
      <c r="I21" s="696">
        <v>-23.624714197893773</v>
      </c>
      <c r="J21" s="608"/>
    </row>
    <row r="22" spans="1:11" ht="13.5" thickTop="1">
      <c r="A22" s="672" t="s">
        <v>612</v>
      </c>
      <c r="D22" s="687"/>
      <c r="K22" s="688"/>
    </row>
    <row r="23" spans="3:5" ht="12.75">
      <c r="C23" s="608"/>
      <c r="D23" s="687"/>
      <c r="E23" s="687"/>
    </row>
    <row r="24" ht="12.75">
      <c r="C24" s="608"/>
    </row>
    <row r="25" ht="12.75">
      <c r="C25" s="608"/>
    </row>
    <row r="26" ht="12.75">
      <c r="C26" s="608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2"/>
  <sheetViews>
    <sheetView zoomScalePageLayoutView="0" workbookViewId="0" topLeftCell="A1">
      <pane xSplit="2" ySplit="6" topLeftCell="H7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C34" sqref="C34"/>
    </sheetView>
  </sheetViews>
  <sheetFormatPr defaultColWidth="9.140625" defaultRowHeight="15"/>
  <cols>
    <col min="1" max="1" width="9.140625" style="698" customWidth="1"/>
    <col min="2" max="2" width="10.00390625" style="698" customWidth="1"/>
    <col min="3" max="3" width="9.00390625" style="698" customWidth="1"/>
    <col min="4" max="4" width="10.57421875" style="698" customWidth="1"/>
    <col min="5" max="5" width="9.28125" style="698" customWidth="1"/>
    <col min="6" max="6" width="9.7109375" style="698" customWidth="1"/>
    <col min="7" max="10" width="10.28125" style="698" customWidth="1"/>
    <col min="11" max="11" width="10.7109375" style="698" customWidth="1"/>
    <col min="12" max="12" width="9.28125" style="698" customWidth="1"/>
    <col min="13" max="14" width="9.140625" style="698" customWidth="1"/>
    <col min="15" max="15" width="9.8515625" style="698" customWidth="1"/>
    <col min="16" max="16" width="10.00390625" style="698" customWidth="1"/>
    <col min="17" max="16384" width="9.140625" style="698" customWidth="1"/>
  </cols>
  <sheetData>
    <row r="1" spans="2:18" ht="12.75">
      <c r="B1" s="1663" t="s">
        <v>780</v>
      </c>
      <c r="C1" s="1663"/>
      <c r="D1" s="1663"/>
      <c r="E1" s="1663"/>
      <c r="F1" s="1663"/>
      <c r="G1" s="1663"/>
      <c r="H1" s="1663"/>
      <c r="I1" s="1663"/>
      <c r="J1" s="1663"/>
      <c r="K1" s="1663"/>
      <c r="L1" s="1663"/>
      <c r="M1" s="1663"/>
      <c r="N1" s="1663"/>
      <c r="O1" s="1663"/>
      <c r="P1" s="1663"/>
      <c r="Q1" s="1663"/>
      <c r="R1" s="1663"/>
    </row>
    <row r="2" spans="2:18" ht="15.75" customHeight="1">
      <c r="B2" s="1664" t="s">
        <v>43</v>
      </c>
      <c r="C2" s="1664"/>
      <c r="D2" s="1664"/>
      <c r="E2" s="1664"/>
      <c r="F2" s="1664"/>
      <c r="G2" s="1664"/>
      <c r="H2" s="1664"/>
      <c r="I2" s="1664"/>
      <c r="J2" s="1664"/>
      <c r="K2" s="1664"/>
      <c r="L2" s="1664"/>
      <c r="M2" s="1664"/>
      <c r="N2" s="1664"/>
      <c r="O2" s="1664"/>
      <c r="P2" s="1664"/>
      <c r="Q2" s="1664"/>
      <c r="R2" s="1664"/>
    </row>
    <row r="3" spans="2:18" ht="13.5" thickBot="1">
      <c r="B3" s="297"/>
      <c r="D3" s="297"/>
      <c r="O3" s="1665" t="s">
        <v>7</v>
      </c>
      <c r="P3" s="1665"/>
      <c r="Q3" s="1665"/>
      <c r="R3" s="1665"/>
    </row>
    <row r="4" spans="2:18" ht="18.75" customHeight="1" thickTop="1">
      <c r="B4" s="699"/>
      <c r="C4" s="1666" t="s">
        <v>781</v>
      </c>
      <c r="D4" s="1666"/>
      <c r="E4" s="1666"/>
      <c r="F4" s="1666"/>
      <c r="G4" s="1666"/>
      <c r="H4" s="1666"/>
      <c r="I4" s="1666"/>
      <c r="J4" s="1667"/>
      <c r="K4" s="1668" t="s">
        <v>782</v>
      </c>
      <c r="L4" s="1666"/>
      <c r="M4" s="1666"/>
      <c r="N4" s="1666"/>
      <c r="O4" s="1666"/>
      <c r="P4" s="1666"/>
      <c r="Q4" s="1666"/>
      <c r="R4" s="1667"/>
    </row>
    <row r="5" spans="2:18" ht="17.25" customHeight="1">
      <c r="B5" s="1669" t="s">
        <v>423</v>
      </c>
      <c r="C5" s="1656" t="s">
        <v>327</v>
      </c>
      <c r="D5" s="1657"/>
      <c r="E5" s="1671" t="s">
        <v>0</v>
      </c>
      <c r="F5" s="1657"/>
      <c r="G5" s="1671" t="s">
        <v>1</v>
      </c>
      <c r="H5" s="1656"/>
      <c r="I5" s="1661" t="s">
        <v>3</v>
      </c>
      <c r="J5" s="1662"/>
      <c r="K5" s="1656" t="s">
        <v>327</v>
      </c>
      <c r="L5" s="1657"/>
      <c r="M5" s="1658" t="s">
        <v>0</v>
      </c>
      <c r="N5" s="1659"/>
      <c r="O5" s="1660" t="s">
        <v>1</v>
      </c>
      <c r="P5" s="1660"/>
      <c r="Q5" s="1661" t="s">
        <v>3</v>
      </c>
      <c r="R5" s="1662"/>
    </row>
    <row r="6" spans="2:18" ht="38.25">
      <c r="B6" s="1670"/>
      <c r="C6" s="700" t="s">
        <v>473</v>
      </c>
      <c r="D6" s="701" t="s">
        <v>783</v>
      </c>
      <c r="E6" s="702" t="s">
        <v>473</v>
      </c>
      <c r="F6" s="701" t="s">
        <v>783</v>
      </c>
      <c r="G6" s="703" t="s">
        <v>473</v>
      </c>
      <c r="H6" s="704" t="s">
        <v>783</v>
      </c>
      <c r="I6" s="705" t="s">
        <v>473</v>
      </c>
      <c r="J6" s="706" t="s">
        <v>783</v>
      </c>
      <c r="K6" s="700" t="s">
        <v>473</v>
      </c>
      <c r="L6" s="701" t="s">
        <v>783</v>
      </c>
      <c r="M6" s="702" t="s">
        <v>473</v>
      </c>
      <c r="N6" s="701" t="s">
        <v>783</v>
      </c>
      <c r="O6" s="707" t="s">
        <v>473</v>
      </c>
      <c r="P6" s="708" t="s">
        <v>783</v>
      </c>
      <c r="Q6" s="707" t="s">
        <v>473</v>
      </c>
      <c r="R6" s="709" t="s">
        <v>783</v>
      </c>
    </row>
    <row r="7" spans="2:18" ht="15.75" customHeight="1">
      <c r="B7" s="468" t="s">
        <v>16</v>
      </c>
      <c r="C7" s="710">
        <v>0</v>
      </c>
      <c r="D7" s="711">
        <v>0</v>
      </c>
      <c r="E7" s="712">
        <v>0</v>
      </c>
      <c r="F7" s="713">
        <v>0</v>
      </c>
      <c r="G7" s="714">
        <v>0</v>
      </c>
      <c r="H7" s="715">
        <v>0</v>
      </c>
      <c r="I7" s="716">
        <v>0</v>
      </c>
      <c r="J7" s="717">
        <v>0</v>
      </c>
      <c r="K7" s="710">
        <v>0</v>
      </c>
      <c r="L7" s="711">
        <v>0</v>
      </c>
      <c r="M7" s="712">
        <v>0</v>
      </c>
      <c r="N7" s="713">
        <v>0</v>
      </c>
      <c r="O7" s="714">
        <v>0</v>
      </c>
      <c r="P7" s="715">
        <v>0</v>
      </c>
      <c r="Q7" s="715">
        <v>0</v>
      </c>
      <c r="R7" s="718">
        <v>0</v>
      </c>
    </row>
    <row r="8" spans="2:18" ht="15.75" customHeight="1">
      <c r="B8" s="468" t="s">
        <v>17</v>
      </c>
      <c r="C8" s="713">
        <v>0</v>
      </c>
      <c r="D8" s="711">
        <v>0</v>
      </c>
      <c r="E8" s="712">
        <v>3500</v>
      </c>
      <c r="F8" s="713">
        <v>1.0092</v>
      </c>
      <c r="G8" s="714">
        <v>0</v>
      </c>
      <c r="H8" s="715">
        <v>0</v>
      </c>
      <c r="I8" s="716">
        <v>0</v>
      </c>
      <c r="J8" s="717">
        <v>0</v>
      </c>
      <c r="K8" s="713">
        <v>0</v>
      </c>
      <c r="L8" s="711">
        <v>0</v>
      </c>
      <c r="M8" s="712">
        <v>0</v>
      </c>
      <c r="N8" s="713">
        <v>0</v>
      </c>
      <c r="O8" s="714">
        <v>0</v>
      </c>
      <c r="P8" s="715">
        <v>0</v>
      </c>
      <c r="Q8" s="715">
        <v>0</v>
      </c>
      <c r="R8" s="719">
        <v>0</v>
      </c>
    </row>
    <row r="9" spans="2:18" ht="15.75" customHeight="1">
      <c r="B9" s="468" t="s">
        <v>18</v>
      </c>
      <c r="C9" s="720">
        <v>0</v>
      </c>
      <c r="D9" s="711">
        <v>0</v>
      </c>
      <c r="E9" s="712">
        <v>5000</v>
      </c>
      <c r="F9" s="713">
        <v>0.9421</v>
      </c>
      <c r="G9" s="714">
        <v>8500</v>
      </c>
      <c r="H9" s="715">
        <v>0.05</v>
      </c>
      <c r="I9" s="716">
        <v>0</v>
      </c>
      <c r="J9" s="717">
        <v>0</v>
      </c>
      <c r="K9" s="713">
        <v>0</v>
      </c>
      <c r="L9" s="711">
        <v>0</v>
      </c>
      <c r="M9" s="712">
        <v>0</v>
      </c>
      <c r="N9" s="713">
        <v>0</v>
      </c>
      <c r="O9" s="714">
        <v>0</v>
      </c>
      <c r="P9" s="715">
        <v>0</v>
      </c>
      <c r="Q9" s="715">
        <v>0</v>
      </c>
      <c r="R9" s="719">
        <v>0</v>
      </c>
    </row>
    <row r="10" spans="2:18" ht="15.75" customHeight="1">
      <c r="B10" s="468" t="s">
        <v>19</v>
      </c>
      <c r="C10" s="713">
        <v>0</v>
      </c>
      <c r="D10" s="711">
        <v>0</v>
      </c>
      <c r="E10" s="712">
        <v>0</v>
      </c>
      <c r="F10" s="713">
        <v>0</v>
      </c>
      <c r="G10" s="713">
        <v>0</v>
      </c>
      <c r="H10" s="715">
        <v>0</v>
      </c>
      <c r="I10" s="716">
        <v>0</v>
      </c>
      <c r="J10" s="717">
        <v>0</v>
      </c>
      <c r="K10" s="713">
        <v>0</v>
      </c>
      <c r="L10" s="711">
        <v>0</v>
      </c>
      <c r="M10" s="712">
        <v>0</v>
      </c>
      <c r="N10" s="713">
        <v>0</v>
      </c>
      <c r="O10" s="713">
        <v>0</v>
      </c>
      <c r="P10" s="715">
        <v>0</v>
      </c>
      <c r="Q10" s="715">
        <v>0</v>
      </c>
      <c r="R10" s="719">
        <v>0</v>
      </c>
    </row>
    <row r="11" spans="2:18" ht="15.75" customHeight="1">
      <c r="B11" s="468" t="s">
        <v>20</v>
      </c>
      <c r="C11" s="713">
        <v>5400</v>
      </c>
      <c r="D11" s="711">
        <v>3.5852</v>
      </c>
      <c r="E11" s="716">
        <v>0</v>
      </c>
      <c r="F11" s="713">
        <v>0</v>
      </c>
      <c r="G11" s="715">
        <v>0</v>
      </c>
      <c r="H11" s="715">
        <v>0</v>
      </c>
      <c r="I11" s="716">
        <v>0</v>
      </c>
      <c r="J11" s="717">
        <v>0</v>
      </c>
      <c r="K11" s="713">
        <v>0</v>
      </c>
      <c r="L11" s="711">
        <v>0</v>
      </c>
      <c r="M11" s="712">
        <v>0</v>
      </c>
      <c r="N11" s="713">
        <v>0</v>
      </c>
      <c r="O11" s="715">
        <v>0</v>
      </c>
      <c r="P11" s="715">
        <v>0</v>
      </c>
      <c r="Q11" s="715">
        <v>0</v>
      </c>
      <c r="R11" s="719">
        <v>0</v>
      </c>
    </row>
    <row r="12" spans="2:18" ht="15.75" customHeight="1">
      <c r="B12" s="468" t="s">
        <v>21</v>
      </c>
      <c r="C12" s="713">
        <v>3000</v>
      </c>
      <c r="D12" s="711">
        <v>2.98</v>
      </c>
      <c r="E12" s="716">
        <v>0</v>
      </c>
      <c r="F12" s="713">
        <v>0</v>
      </c>
      <c r="G12" s="715">
        <v>0</v>
      </c>
      <c r="H12" s="715">
        <v>0</v>
      </c>
      <c r="I12" s="716">
        <v>0</v>
      </c>
      <c r="J12" s="717">
        <v>0</v>
      </c>
      <c r="K12" s="713">
        <v>0</v>
      </c>
      <c r="L12" s="711">
        <v>0</v>
      </c>
      <c r="M12" s="712">
        <v>0</v>
      </c>
      <c r="N12" s="713">
        <v>0</v>
      </c>
      <c r="O12" s="715">
        <v>0</v>
      </c>
      <c r="P12" s="715">
        <v>0</v>
      </c>
      <c r="Q12" s="715">
        <v>0</v>
      </c>
      <c r="R12" s="719">
        <v>0</v>
      </c>
    </row>
    <row r="13" spans="2:18" ht="15.75" customHeight="1">
      <c r="B13" s="468" t="s">
        <v>22</v>
      </c>
      <c r="C13" s="713">
        <v>0</v>
      </c>
      <c r="D13" s="711">
        <v>0</v>
      </c>
      <c r="E13" s="716">
        <v>0</v>
      </c>
      <c r="F13" s="713">
        <v>0</v>
      </c>
      <c r="G13" s="715">
        <v>0</v>
      </c>
      <c r="H13" s="715">
        <v>0</v>
      </c>
      <c r="I13" s="716">
        <v>0</v>
      </c>
      <c r="J13" s="717">
        <v>0</v>
      </c>
      <c r="K13" s="713">
        <v>0</v>
      </c>
      <c r="L13" s="711">
        <v>0</v>
      </c>
      <c r="M13" s="716">
        <v>0</v>
      </c>
      <c r="N13" s="713">
        <v>0</v>
      </c>
      <c r="O13" s="715">
        <v>0</v>
      </c>
      <c r="P13" s="715">
        <v>0</v>
      </c>
      <c r="Q13" s="715">
        <v>0</v>
      </c>
      <c r="R13" s="719">
        <v>0</v>
      </c>
    </row>
    <row r="14" spans="2:18" ht="15.75" customHeight="1">
      <c r="B14" s="468" t="s">
        <v>23</v>
      </c>
      <c r="C14" s="713">
        <v>0</v>
      </c>
      <c r="D14" s="711">
        <v>0</v>
      </c>
      <c r="E14" s="716">
        <v>0</v>
      </c>
      <c r="F14" s="713">
        <v>0</v>
      </c>
      <c r="G14" s="715">
        <v>0</v>
      </c>
      <c r="H14" s="715">
        <v>0</v>
      </c>
      <c r="I14" s="716">
        <v>0</v>
      </c>
      <c r="J14" s="717">
        <v>0</v>
      </c>
      <c r="K14" s="713">
        <v>0</v>
      </c>
      <c r="L14" s="711">
        <v>0</v>
      </c>
      <c r="M14" s="716">
        <v>0</v>
      </c>
      <c r="N14" s="713">
        <v>0</v>
      </c>
      <c r="O14" s="721">
        <v>0</v>
      </c>
      <c r="P14" s="715">
        <v>0</v>
      </c>
      <c r="Q14" s="715">
        <v>0</v>
      </c>
      <c r="R14" s="719">
        <v>0</v>
      </c>
    </row>
    <row r="15" spans="2:18" ht="15.75" customHeight="1">
      <c r="B15" s="468" t="s">
        <v>24</v>
      </c>
      <c r="C15" s="720">
        <v>0</v>
      </c>
      <c r="D15" s="711">
        <v>0</v>
      </c>
      <c r="E15" s="716">
        <v>0</v>
      </c>
      <c r="F15" s="713">
        <v>0</v>
      </c>
      <c r="G15" s="715">
        <v>0</v>
      </c>
      <c r="H15" s="715">
        <v>0</v>
      </c>
      <c r="I15" s="716">
        <v>0</v>
      </c>
      <c r="J15" s="717">
        <v>0</v>
      </c>
      <c r="K15" s="720">
        <v>0</v>
      </c>
      <c r="L15" s="711">
        <v>0</v>
      </c>
      <c r="M15" s="716">
        <v>0</v>
      </c>
      <c r="N15" s="713">
        <v>0</v>
      </c>
      <c r="O15" s="715">
        <v>0</v>
      </c>
      <c r="P15" s="716">
        <v>0</v>
      </c>
      <c r="Q15" s="715">
        <v>0</v>
      </c>
      <c r="R15" s="719">
        <v>0</v>
      </c>
    </row>
    <row r="16" spans="2:18" ht="15.75" customHeight="1">
      <c r="B16" s="468" t="s">
        <v>25</v>
      </c>
      <c r="C16" s="720">
        <v>0</v>
      </c>
      <c r="D16" s="711">
        <v>0</v>
      </c>
      <c r="E16" s="712">
        <v>0</v>
      </c>
      <c r="F16" s="713">
        <v>0</v>
      </c>
      <c r="G16" s="714">
        <v>0</v>
      </c>
      <c r="H16" s="715">
        <v>0</v>
      </c>
      <c r="I16" s="716">
        <v>6000</v>
      </c>
      <c r="J16" s="722">
        <v>0.7854</v>
      </c>
      <c r="K16" s="720">
        <v>0</v>
      </c>
      <c r="L16" s="711">
        <v>0</v>
      </c>
      <c r="M16" s="712">
        <v>0</v>
      </c>
      <c r="N16" s="713">
        <v>0</v>
      </c>
      <c r="O16" s="714">
        <v>0</v>
      </c>
      <c r="P16" s="715">
        <v>0</v>
      </c>
      <c r="Q16" s="715">
        <v>0</v>
      </c>
      <c r="R16" s="719">
        <v>0</v>
      </c>
    </row>
    <row r="17" spans="2:18" ht="15.75" customHeight="1">
      <c r="B17" s="468" t="s">
        <v>26</v>
      </c>
      <c r="C17" s="720">
        <v>0</v>
      </c>
      <c r="D17" s="711">
        <v>0</v>
      </c>
      <c r="E17" s="712">
        <v>0</v>
      </c>
      <c r="F17" s="713">
        <v>0</v>
      </c>
      <c r="G17" s="714">
        <v>0</v>
      </c>
      <c r="H17" s="715">
        <v>0</v>
      </c>
      <c r="I17" s="716">
        <v>0</v>
      </c>
      <c r="J17" s="717">
        <v>0</v>
      </c>
      <c r="K17" s="720">
        <v>0</v>
      </c>
      <c r="L17" s="711">
        <v>0</v>
      </c>
      <c r="M17" s="712">
        <v>0</v>
      </c>
      <c r="N17" s="713">
        <v>0</v>
      </c>
      <c r="O17" s="714">
        <v>0</v>
      </c>
      <c r="P17" s="715">
        <v>0</v>
      </c>
      <c r="Q17" s="715">
        <v>0</v>
      </c>
      <c r="R17" s="719">
        <v>0</v>
      </c>
    </row>
    <row r="18" spans="2:18" ht="15.75" customHeight="1">
      <c r="B18" s="473" t="s">
        <v>27</v>
      </c>
      <c r="C18" s="723">
        <v>0</v>
      </c>
      <c r="D18" s="724">
        <v>0</v>
      </c>
      <c r="E18" s="712">
        <v>0</v>
      </c>
      <c r="F18" s="713">
        <v>0</v>
      </c>
      <c r="G18" s="725">
        <v>0</v>
      </c>
      <c r="H18" s="721">
        <v>0</v>
      </c>
      <c r="I18" s="716"/>
      <c r="J18" s="717"/>
      <c r="K18" s="723">
        <v>0</v>
      </c>
      <c r="L18" s="724">
        <v>0</v>
      </c>
      <c r="M18" s="712">
        <v>0</v>
      </c>
      <c r="N18" s="713">
        <v>0</v>
      </c>
      <c r="O18" s="726">
        <v>0</v>
      </c>
      <c r="P18" s="715">
        <v>0</v>
      </c>
      <c r="Q18" s="727"/>
      <c r="R18" s="728"/>
    </row>
    <row r="19" spans="2:18" ht="15.75" customHeight="1" thickBot="1">
      <c r="B19" s="729" t="s">
        <v>29</v>
      </c>
      <c r="C19" s="730">
        <v>8400</v>
      </c>
      <c r="D19" s="731">
        <v>3.28</v>
      </c>
      <c r="E19" s="732">
        <v>8500</v>
      </c>
      <c r="F19" s="733">
        <v>0.97</v>
      </c>
      <c r="G19" s="734">
        <v>8500</v>
      </c>
      <c r="H19" s="735">
        <v>0.05</v>
      </c>
      <c r="I19" s="731">
        <f>SUM(I7:I18)</f>
        <v>6000</v>
      </c>
      <c r="J19" s="736"/>
      <c r="K19" s="730">
        <v>0</v>
      </c>
      <c r="L19" s="731">
        <v>0</v>
      </c>
      <c r="M19" s="732">
        <v>0</v>
      </c>
      <c r="N19" s="733">
        <v>0</v>
      </c>
      <c r="O19" s="734">
        <v>0</v>
      </c>
      <c r="P19" s="735">
        <v>0</v>
      </c>
      <c r="Q19" s="734">
        <v>0</v>
      </c>
      <c r="R19" s="736"/>
    </row>
    <row r="20" ht="13.5" thickTop="1">
      <c r="B20" s="499" t="s">
        <v>784</v>
      </c>
    </row>
    <row r="21" ht="12.75">
      <c r="B21" s="499"/>
    </row>
    <row r="22" ht="12.75">
      <c r="B22" s="499"/>
    </row>
  </sheetData>
  <sheetProtection/>
  <mergeCells count="14">
    <mergeCell ref="C5:D5"/>
    <mergeCell ref="E5:F5"/>
    <mergeCell ref="G5:H5"/>
    <mergeCell ref="I5:J5"/>
    <mergeCell ref="K5:L5"/>
    <mergeCell ref="M5:N5"/>
    <mergeCell ref="O5:P5"/>
    <mergeCell ref="Q5:R5"/>
    <mergeCell ref="B1:R1"/>
    <mergeCell ref="B2:R2"/>
    <mergeCell ref="O3:R3"/>
    <mergeCell ref="C4:J4"/>
    <mergeCell ref="K4:R4"/>
    <mergeCell ref="B5:B6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pane xSplit="1" ySplit="6" topLeftCell="H7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C34" sqref="C34"/>
    </sheetView>
  </sheetViews>
  <sheetFormatPr defaultColWidth="9.140625" defaultRowHeight="15"/>
  <cols>
    <col min="1" max="1" width="12.421875" style="297" customWidth="1"/>
    <col min="2" max="2" width="9.57421875" style="297" customWidth="1"/>
    <col min="3" max="3" width="9.8515625" style="297" customWidth="1"/>
    <col min="4" max="4" width="10.28125" style="297" customWidth="1"/>
    <col min="5" max="5" width="9.57421875" style="297" customWidth="1"/>
    <col min="6" max="6" width="9.7109375" style="297" customWidth="1"/>
    <col min="7" max="9" width="10.28125" style="297" customWidth="1"/>
    <col min="10" max="10" width="10.7109375" style="297" customWidth="1"/>
    <col min="11" max="11" width="10.140625" style="297" customWidth="1"/>
    <col min="12" max="12" width="10.28125" style="297" customWidth="1"/>
    <col min="13" max="13" width="10.421875" style="297" customWidth="1"/>
    <col min="14" max="15" width="10.140625" style="297" customWidth="1"/>
    <col min="16" max="16" width="10.00390625" style="297" bestFit="1" customWidth="1"/>
    <col min="17" max="16384" width="9.140625" style="297" customWidth="1"/>
  </cols>
  <sheetData>
    <row r="1" spans="1:17" ht="12.75">
      <c r="A1" s="1663" t="s">
        <v>785</v>
      </c>
      <c r="B1" s="1663"/>
      <c r="C1" s="1663"/>
      <c r="D1" s="1663"/>
      <c r="E1" s="1663"/>
      <c r="F1" s="1663"/>
      <c r="G1" s="1663"/>
      <c r="H1" s="1663"/>
      <c r="I1" s="1663"/>
      <c r="J1" s="1663"/>
      <c r="K1" s="1663"/>
      <c r="L1" s="1663"/>
      <c r="M1" s="1663"/>
      <c r="N1" s="1663"/>
      <c r="O1" s="1663"/>
      <c r="P1" s="1663"/>
      <c r="Q1" s="1663"/>
    </row>
    <row r="2" spans="1:17" ht="15.75">
      <c r="A2" s="1664" t="s">
        <v>44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4"/>
      <c r="L2" s="1664"/>
      <c r="M2" s="1664"/>
      <c r="N2" s="1664"/>
      <c r="O2" s="1664"/>
      <c r="P2" s="1664"/>
      <c r="Q2" s="1664"/>
    </row>
    <row r="3" spans="1:17" ht="16.5" customHeight="1" thickBot="1">
      <c r="A3" s="1665" t="s">
        <v>7</v>
      </c>
      <c r="B3" s="1665"/>
      <c r="C3" s="1665"/>
      <c r="D3" s="1665"/>
      <c r="E3" s="1665"/>
      <c r="F3" s="1665"/>
      <c r="G3" s="1665"/>
      <c r="H3" s="1665"/>
      <c r="I3" s="1665"/>
      <c r="J3" s="1665"/>
      <c r="K3" s="1665"/>
      <c r="L3" s="1665"/>
      <c r="M3" s="1665"/>
      <c r="N3" s="1665"/>
      <c r="O3" s="1665"/>
      <c r="P3" s="1665"/>
      <c r="Q3" s="1665"/>
    </row>
    <row r="4" spans="1:17" ht="19.5" customHeight="1" thickTop="1">
      <c r="A4" s="699"/>
      <c r="B4" s="1666" t="s">
        <v>786</v>
      </c>
      <c r="C4" s="1666"/>
      <c r="D4" s="1666"/>
      <c r="E4" s="1666"/>
      <c r="F4" s="1666"/>
      <c r="G4" s="1666"/>
      <c r="H4" s="1666"/>
      <c r="I4" s="1667"/>
      <c r="J4" s="1672" t="s">
        <v>787</v>
      </c>
      <c r="K4" s="1673"/>
      <c r="L4" s="1673"/>
      <c r="M4" s="1673"/>
      <c r="N4" s="1673"/>
      <c r="O4" s="1673"/>
      <c r="P4" s="1673"/>
      <c r="Q4" s="1674"/>
    </row>
    <row r="5" spans="1:17" s="698" customFormat="1" ht="19.5" customHeight="1">
      <c r="A5" s="1669" t="s">
        <v>423</v>
      </c>
      <c r="B5" s="1660" t="s">
        <v>327</v>
      </c>
      <c r="C5" s="1659"/>
      <c r="D5" s="1658" t="s">
        <v>0</v>
      </c>
      <c r="E5" s="1659"/>
      <c r="F5" s="1658" t="s">
        <v>1</v>
      </c>
      <c r="G5" s="1660"/>
      <c r="H5" s="1661" t="s">
        <v>3</v>
      </c>
      <c r="I5" s="1662"/>
      <c r="J5" s="1660" t="s">
        <v>327</v>
      </c>
      <c r="K5" s="1659"/>
      <c r="L5" s="1658" t="s">
        <v>0</v>
      </c>
      <c r="M5" s="1659"/>
      <c r="N5" s="1658" t="s">
        <v>1</v>
      </c>
      <c r="O5" s="1660"/>
      <c r="P5" s="1661" t="s">
        <v>3</v>
      </c>
      <c r="Q5" s="1662"/>
    </row>
    <row r="6" spans="1:17" s="698" customFormat="1" ht="24" customHeight="1">
      <c r="A6" s="1670"/>
      <c r="B6" s="700" t="s">
        <v>473</v>
      </c>
      <c r="C6" s="701" t="s">
        <v>783</v>
      </c>
      <c r="D6" s="702" t="s">
        <v>473</v>
      </c>
      <c r="E6" s="701" t="s">
        <v>783</v>
      </c>
      <c r="F6" s="703" t="s">
        <v>473</v>
      </c>
      <c r="G6" s="704" t="s">
        <v>783</v>
      </c>
      <c r="H6" s="704" t="s">
        <v>473</v>
      </c>
      <c r="I6" s="706" t="s">
        <v>783</v>
      </c>
      <c r="J6" s="700" t="s">
        <v>473</v>
      </c>
      <c r="K6" s="701" t="s">
        <v>783</v>
      </c>
      <c r="L6" s="702" t="s">
        <v>473</v>
      </c>
      <c r="M6" s="701" t="s">
        <v>783</v>
      </c>
      <c r="N6" s="703" t="s">
        <v>473</v>
      </c>
      <c r="O6" s="704" t="s">
        <v>783</v>
      </c>
      <c r="P6" s="703" t="s">
        <v>473</v>
      </c>
      <c r="Q6" s="706" t="s">
        <v>783</v>
      </c>
    </row>
    <row r="7" spans="1:17" ht="15.75" customHeight="1">
      <c r="A7" s="468" t="s">
        <v>16</v>
      </c>
      <c r="B7" s="737">
        <v>727.98</v>
      </c>
      <c r="C7" s="738">
        <v>9.1787</v>
      </c>
      <c r="D7" s="739">
        <v>0</v>
      </c>
      <c r="E7" s="740">
        <v>0</v>
      </c>
      <c r="F7" s="741">
        <v>0</v>
      </c>
      <c r="G7" s="742">
        <v>0</v>
      </c>
      <c r="H7" s="742">
        <v>0</v>
      </c>
      <c r="I7" s="743">
        <v>0</v>
      </c>
      <c r="J7" s="737">
        <v>0</v>
      </c>
      <c r="K7" s="738">
        <v>0</v>
      </c>
      <c r="L7" s="739">
        <v>0</v>
      </c>
      <c r="M7" s="740">
        <v>0</v>
      </c>
      <c r="N7" s="741">
        <v>0</v>
      </c>
      <c r="O7" s="742">
        <v>0</v>
      </c>
      <c r="P7" s="744">
        <v>99500</v>
      </c>
      <c r="Q7" s="745">
        <v>0.0009</v>
      </c>
    </row>
    <row r="8" spans="1:17" ht="15.75" customHeight="1">
      <c r="A8" s="468" t="s">
        <v>17</v>
      </c>
      <c r="B8" s="737">
        <v>15.76</v>
      </c>
      <c r="C8" s="738">
        <v>9.2528</v>
      </c>
      <c r="D8" s="746">
        <v>0</v>
      </c>
      <c r="E8" s="740">
        <v>0</v>
      </c>
      <c r="F8" s="741">
        <v>0</v>
      </c>
      <c r="G8" s="742">
        <v>0</v>
      </c>
      <c r="H8" s="742">
        <v>0</v>
      </c>
      <c r="I8" s="743">
        <v>0</v>
      </c>
      <c r="J8" s="737">
        <v>0</v>
      </c>
      <c r="K8" s="738">
        <v>0</v>
      </c>
      <c r="L8" s="746">
        <v>0</v>
      </c>
      <c r="M8" s="740">
        <v>0</v>
      </c>
      <c r="N8" s="741">
        <v>15000</v>
      </c>
      <c r="O8" s="742">
        <v>0.07</v>
      </c>
      <c r="P8" s="744">
        <v>68500</v>
      </c>
      <c r="Q8" s="745">
        <v>0.0513</v>
      </c>
    </row>
    <row r="9" spans="1:17" ht="15.75" customHeight="1">
      <c r="A9" s="468" t="s">
        <v>18</v>
      </c>
      <c r="B9" s="737">
        <v>0</v>
      </c>
      <c r="C9" s="738">
        <v>0</v>
      </c>
      <c r="D9" s="746">
        <v>0</v>
      </c>
      <c r="E9" s="746">
        <v>0</v>
      </c>
      <c r="F9" s="741">
        <v>0</v>
      </c>
      <c r="G9" s="742">
        <v>0</v>
      </c>
      <c r="H9" s="742">
        <v>0</v>
      </c>
      <c r="I9" s="743">
        <v>0</v>
      </c>
      <c r="J9" s="737">
        <v>0</v>
      </c>
      <c r="K9" s="746">
        <v>0</v>
      </c>
      <c r="L9" s="746">
        <v>0</v>
      </c>
      <c r="M9" s="740">
        <v>0</v>
      </c>
      <c r="N9" s="741">
        <v>20000</v>
      </c>
      <c r="O9" s="742">
        <v>0.05</v>
      </c>
      <c r="P9" s="744">
        <v>19000</v>
      </c>
      <c r="Q9" s="745">
        <v>0.1107</v>
      </c>
    </row>
    <row r="10" spans="1:17" ht="15.75" customHeight="1">
      <c r="A10" s="468" t="s">
        <v>19</v>
      </c>
      <c r="B10" s="737">
        <v>0</v>
      </c>
      <c r="C10" s="738">
        <v>0</v>
      </c>
      <c r="D10" s="746">
        <v>0</v>
      </c>
      <c r="E10" s="740">
        <v>0</v>
      </c>
      <c r="F10" s="741">
        <v>0</v>
      </c>
      <c r="G10" s="742">
        <v>0</v>
      </c>
      <c r="H10" s="742">
        <v>0</v>
      </c>
      <c r="I10" s="743">
        <v>0</v>
      </c>
      <c r="J10" s="737">
        <v>0</v>
      </c>
      <c r="K10" s="746">
        <v>0</v>
      </c>
      <c r="L10" s="746">
        <v>0</v>
      </c>
      <c r="M10" s="740">
        <v>0</v>
      </c>
      <c r="N10" s="741">
        <v>0</v>
      </c>
      <c r="O10" s="742">
        <v>0</v>
      </c>
      <c r="P10" s="744">
        <v>11000</v>
      </c>
      <c r="Q10" s="745">
        <v>0.0292</v>
      </c>
    </row>
    <row r="11" spans="1:17" ht="15.75" customHeight="1">
      <c r="A11" s="468" t="s">
        <v>20</v>
      </c>
      <c r="B11" s="737">
        <v>0</v>
      </c>
      <c r="C11" s="738">
        <v>0</v>
      </c>
      <c r="D11" s="746">
        <v>0</v>
      </c>
      <c r="E11" s="740">
        <v>0</v>
      </c>
      <c r="F11" s="742">
        <v>0</v>
      </c>
      <c r="G11" s="742">
        <v>0</v>
      </c>
      <c r="H11" s="742">
        <v>0</v>
      </c>
      <c r="I11" s="743">
        <v>0</v>
      </c>
      <c r="J11" s="737">
        <v>0</v>
      </c>
      <c r="K11" s="746">
        <v>0</v>
      </c>
      <c r="L11" s="746">
        <v>0</v>
      </c>
      <c r="M11" s="740">
        <v>0</v>
      </c>
      <c r="N11" s="741">
        <v>29500</v>
      </c>
      <c r="O11" s="742">
        <v>0.0579</v>
      </c>
      <c r="P11" s="744">
        <v>22500</v>
      </c>
      <c r="Q11" s="745">
        <v>0.053</v>
      </c>
    </row>
    <row r="12" spans="1:17" ht="15.75" customHeight="1">
      <c r="A12" s="468" t="s">
        <v>21</v>
      </c>
      <c r="B12" s="737">
        <v>0</v>
      </c>
      <c r="C12" s="738">
        <v>0</v>
      </c>
      <c r="D12" s="746">
        <v>0</v>
      </c>
      <c r="E12" s="740">
        <v>0</v>
      </c>
      <c r="F12" s="742">
        <v>0</v>
      </c>
      <c r="G12" s="742">
        <v>0</v>
      </c>
      <c r="H12" s="742">
        <v>0</v>
      </c>
      <c r="I12" s="743">
        <v>0</v>
      </c>
      <c r="J12" s="737">
        <v>0</v>
      </c>
      <c r="K12" s="746">
        <v>0</v>
      </c>
      <c r="L12" s="746">
        <v>0</v>
      </c>
      <c r="M12" s="740">
        <v>0</v>
      </c>
      <c r="N12" s="741">
        <v>54000</v>
      </c>
      <c r="O12" s="742">
        <v>0.6801</v>
      </c>
      <c r="P12" s="744">
        <v>40000</v>
      </c>
      <c r="Q12" s="745">
        <v>0.0114</v>
      </c>
    </row>
    <row r="13" spans="1:17" ht="15.75" customHeight="1">
      <c r="A13" s="468" t="s">
        <v>22</v>
      </c>
      <c r="B13" s="737">
        <v>0</v>
      </c>
      <c r="C13" s="738">
        <v>0</v>
      </c>
      <c r="D13" s="746">
        <v>0</v>
      </c>
      <c r="E13" s="740">
        <v>0</v>
      </c>
      <c r="F13" s="742">
        <v>0</v>
      </c>
      <c r="G13" s="742">
        <v>0</v>
      </c>
      <c r="H13" s="742">
        <v>0</v>
      </c>
      <c r="I13" s="743">
        <v>0</v>
      </c>
      <c r="J13" s="737">
        <v>0</v>
      </c>
      <c r="K13" s="746">
        <v>0</v>
      </c>
      <c r="L13" s="746">
        <v>0</v>
      </c>
      <c r="M13" s="740">
        <v>0</v>
      </c>
      <c r="N13" s="741">
        <v>58500</v>
      </c>
      <c r="O13" s="742">
        <v>0.3898</v>
      </c>
      <c r="P13" s="744">
        <v>9750</v>
      </c>
      <c r="Q13" s="745">
        <v>0.1726</v>
      </c>
    </row>
    <row r="14" spans="1:17" ht="15.75" customHeight="1">
      <c r="A14" s="468" t="s">
        <v>23</v>
      </c>
      <c r="B14" s="737">
        <v>0</v>
      </c>
      <c r="C14" s="738">
        <v>0</v>
      </c>
      <c r="D14" s="746">
        <v>0</v>
      </c>
      <c r="E14" s="740">
        <v>0</v>
      </c>
      <c r="F14" s="742">
        <v>0</v>
      </c>
      <c r="G14" s="742">
        <v>0</v>
      </c>
      <c r="H14" s="742">
        <v>0</v>
      </c>
      <c r="I14" s="743">
        <v>0</v>
      </c>
      <c r="J14" s="737">
        <v>0</v>
      </c>
      <c r="K14" s="746">
        <v>0</v>
      </c>
      <c r="L14" s="746">
        <v>0</v>
      </c>
      <c r="M14" s="740">
        <v>0</v>
      </c>
      <c r="N14" s="741">
        <v>93000</v>
      </c>
      <c r="O14" s="742">
        <v>0.18154677419354842</v>
      </c>
      <c r="P14" s="744">
        <v>850</v>
      </c>
      <c r="Q14" s="745">
        <v>0.3983</v>
      </c>
    </row>
    <row r="15" spans="1:17" ht="15.75" customHeight="1">
      <c r="A15" s="468" t="s">
        <v>24</v>
      </c>
      <c r="B15" s="747">
        <v>0</v>
      </c>
      <c r="C15" s="738">
        <v>0</v>
      </c>
      <c r="D15" s="746">
        <v>0</v>
      </c>
      <c r="E15" s="740">
        <v>0</v>
      </c>
      <c r="F15" s="742">
        <v>0</v>
      </c>
      <c r="G15" s="742">
        <v>0</v>
      </c>
      <c r="H15" s="742">
        <v>0</v>
      </c>
      <c r="I15" s="743">
        <v>0</v>
      </c>
      <c r="J15" s="748">
        <v>0</v>
      </c>
      <c r="K15" s="749">
        <v>0</v>
      </c>
      <c r="L15" s="746">
        <v>0</v>
      </c>
      <c r="M15" s="740">
        <v>0</v>
      </c>
      <c r="N15" s="741">
        <v>78000</v>
      </c>
      <c r="O15" s="742">
        <v>0.08</v>
      </c>
      <c r="P15" s="744">
        <v>2700</v>
      </c>
      <c r="Q15" s="745">
        <v>0.0424</v>
      </c>
    </row>
    <row r="16" spans="1:17" ht="15.75" customHeight="1">
      <c r="A16" s="468" t="s">
        <v>25</v>
      </c>
      <c r="B16" s="747">
        <v>0</v>
      </c>
      <c r="C16" s="738">
        <v>0</v>
      </c>
      <c r="D16" s="750">
        <v>0</v>
      </c>
      <c r="E16" s="740">
        <v>0</v>
      </c>
      <c r="F16" s="741">
        <v>0</v>
      </c>
      <c r="G16" s="742">
        <v>0</v>
      </c>
      <c r="H16" s="742">
        <v>0</v>
      </c>
      <c r="I16" s="743">
        <v>0</v>
      </c>
      <c r="J16" s="751">
        <v>0</v>
      </c>
      <c r="K16" s="752">
        <v>0</v>
      </c>
      <c r="L16" s="746">
        <v>0</v>
      </c>
      <c r="M16" s="740">
        <v>0</v>
      </c>
      <c r="N16" s="741">
        <v>78000</v>
      </c>
      <c r="O16" s="742">
        <v>0.0459</v>
      </c>
      <c r="P16" s="744">
        <v>6000</v>
      </c>
      <c r="Q16" s="745">
        <v>0.3192</v>
      </c>
    </row>
    <row r="17" spans="1:17" ht="15.75" customHeight="1">
      <c r="A17" s="468" t="s">
        <v>26</v>
      </c>
      <c r="B17" s="747">
        <v>0</v>
      </c>
      <c r="C17" s="738">
        <v>0</v>
      </c>
      <c r="D17" s="750">
        <v>0</v>
      </c>
      <c r="E17" s="740">
        <v>0</v>
      </c>
      <c r="F17" s="741">
        <v>0</v>
      </c>
      <c r="G17" s="742">
        <v>0</v>
      </c>
      <c r="H17" s="742">
        <v>0</v>
      </c>
      <c r="I17" s="743">
        <v>0</v>
      </c>
      <c r="J17" s="751">
        <v>0</v>
      </c>
      <c r="K17" s="752">
        <v>0</v>
      </c>
      <c r="L17" s="746">
        <v>0</v>
      </c>
      <c r="M17" s="740">
        <v>0</v>
      </c>
      <c r="N17" s="741">
        <v>97500</v>
      </c>
      <c r="O17" s="742">
        <v>0.041</v>
      </c>
      <c r="P17" s="753">
        <v>11000</v>
      </c>
      <c r="Q17" s="745">
        <v>0.2581</v>
      </c>
    </row>
    <row r="18" spans="1:17" ht="15.75" customHeight="1">
      <c r="A18" s="473" t="s">
        <v>27</v>
      </c>
      <c r="B18" s="737">
        <v>0</v>
      </c>
      <c r="C18" s="754">
        <v>0</v>
      </c>
      <c r="D18" s="750">
        <v>0</v>
      </c>
      <c r="E18" s="740">
        <v>0</v>
      </c>
      <c r="F18" s="755"/>
      <c r="G18" s="756">
        <v>0</v>
      </c>
      <c r="H18" s="742"/>
      <c r="I18" s="743"/>
      <c r="J18" s="751">
        <v>0</v>
      </c>
      <c r="K18" s="752">
        <v>0</v>
      </c>
      <c r="L18" s="757">
        <v>0</v>
      </c>
      <c r="M18" s="740">
        <v>0</v>
      </c>
      <c r="N18" s="741">
        <v>79000</v>
      </c>
      <c r="O18" s="758">
        <v>0.02</v>
      </c>
      <c r="P18" s="759"/>
      <c r="Q18" s="760"/>
    </row>
    <row r="19" spans="1:17" ht="15.75" customHeight="1" thickBot="1">
      <c r="A19" s="729" t="s">
        <v>29</v>
      </c>
      <c r="B19" s="761">
        <v>743.74</v>
      </c>
      <c r="C19" s="762">
        <v>9.18</v>
      </c>
      <c r="D19" s="763">
        <v>0</v>
      </c>
      <c r="E19" s="764">
        <v>0</v>
      </c>
      <c r="F19" s="765">
        <v>0</v>
      </c>
      <c r="G19" s="766">
        <v>0</v>
      </c>
      <c r="H19" s="767">
        <f>SUM(H7:H18)</f>
        <v>0</v>
      </c>
      <c r="I19" s="768"/>
      <c r="J19" s="761">
        <v>0</v>
      </c>
      <c r="K19" s="762">
        <v>0</v>
      </c>
      <c r="L19" s="763">
        <v>0</v>
      </c>
      <c r="M19" s="764">
        <v>0</v>
      </c>
      <c r="N19" s="769">
        <v>602500</v>
      </c>
      <c r="O19" s="766">
        <v>0.16</v>
      </c>
      <c r="P19" s="770">
        <f>SUM(P7:P18)</f>
        <v>290800</v>
      </c>
      <c r="Q19" s="771"/>
    </row>
    <row r="20" spans="1:9" ht="15.75" customHeight="1" thickTop="1">
      <c r="A20" s="499" t="s">
        <v>784</v>
      </c>
      <c r="B20" s="772"/>
      <c r="C20" s="772"/>
      <c r="D20" s="772"/>
      <c r="E20" s="772"/>
      <c r="F20" s="772"/>
      <c r="G20" s="772"/>
      <c r="H20" s="772"/>
      <c r="I20" s="772"/>
    </row>
    <row r="21" ht="15.75" customHeight="1">
      <c r="A21" s="499"/>
    </row>
    <row r="26" spans="2:4" ht="12.75">
      <c r="B26" s="773"/>
      <c r="C26" s="773"/>
      <c r="D26" s="773"/>
    </row>
  </sheetData>
  <sheetProtection/>
  <mergeCells count="14">
    <mergeCell ref="B5:C5"/>
    <mergeCell ref="D5:E5"/>
    <mergeCell ref="F5:G5"/>
    <mergeCell ref="H5:I5"/>
    <mergeCell ref="J5:K5"/>
    <mergeCell ref="L5:M5"/>
    <mergeCell ref="N5:O5"/>
    <mergeCell ref="P5:Q5"/>
    <mergeCell ref="A1:Q1"/>
    <mergeCell ref="A2:Q2"/>
    <mergeCell ref="A3:Q3"/>
    <mergeCell ref="B4:I4"/>
    <mergeCell ref="J4:Q4"/>
    <mergeCell ref="A5:A6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7">
      <selection activeCell="B7" sqref="B7"/>
    </sheetView>
  </sheetViews>
  <sheetFormatPr defaultColWidth="9.140625" defaultRowHeight="15"/>
  <cols>
    <col min="1" max="1" width="12.00390625" style="774" customWidth="1"/>
    <col min="2" max="2" width="15.57421875" style="774" customWidth="1"/>
    <col min="3" max="3" width="16.28125" style="774" customWidth="1"/>
    <col min="4" max="4" width="16.57421875" style="774" customWidth="1"/>
    <col min="5" max="6" width="15.140625" style="774" customWidth="1"/>
    <col min="7" max="16384" width="9.140625" style="774" customWidth="1"/>
  </cols>
  <sheetData>
    <row r="1" spans="1:5" ht="12.75">
      <c r="A1" s="1678" t="s">
        <v>788</v>
      </c>
      <c r="B1" s="1678"/>
      <c r="C1" s="1678"/>
      <c r="D1" s="1678"/>
      <c r="E1" s="1678"/>
    </row>
    <row r="2" spans="1:5" ht="12.75" customHeight="1">
      <c r="A2" s="1679" t="s">
        <v>789</v>
      </c>
      <c r="B2" s="1679"/>
      <c r="C2" s="1679"/>
      <c r="D2" s="1679"/>
      <c r="E2" s="1679"/>
    </row>
    <row r="3" spans="1:2" ht="12.75" customHeight="1" hidden="1">
      <c r="A3" s="631" t="s">
        <v>790</v>
      </c>
      <c r="B3" s="631"/>
    </row>
    <row r="4" spans="1:6" ht="12.75" customHeight="1" thickBot="1">
      <c r="A4" s="1680" t="s">
        <v>7</v>
      </c>
      <c r="B4" s="1680"/>
      <c r="C4" s="1680"/>
      <c r="D4" s="1680"/>
      <c r="E4" s="1680"/>
      <c r="F4" s="1680"/>
    </row>
    <row r="5" spans="1:6" ht="21.75" customHeight="1" thickTop="1">
      <c r="A5" s="1675" t="s">
        <v>423</v>
      </c>
      <c r="B5" s="776" t="s">
        <v>326</v>
      </c>
      <c r="C5" s="776" t="s">
        <v>327</v>
      </c>
      <c r="D5" s="776" t="s">
        <v>0</v>
      </c>
      <c r="E5" s="776" t="s">
        <v>1</v>
      </c>
      <c r="F5" s="777" t="s">
        <v>3</v>
      </c>
    </row>
    <row r="6" spans="1:6" ht="17.25" customHeight="1">
      <c r="A6" s="1670"/>
      <c r="B6" s="702" t="s">
        <v>473</v>
      </c>
      <c r="C6" s="702" t="s">
        <v>473</v>
      </c>
      <c r="D6" s="702" t="s">
        <v>473</v>
      </c>
      <c r="E6" s="703" t="s">
        <v>473</v>
      </c>
      <c r="F6" s="778" t="s">
        <v>473</v>
      </c>
    </row>
    <row r="7" spans="1:6" ht="15" customHeight="1">
      <c r="A7" s="469" t="s">
        <v>16</v>
      </c>
      <c r="B7" s="781">
        <v>2950</v>
      </c>
      <c r="C7" s="780">
        <v>3935.92</v>
      </c>
      <c r="D7" s="781">
        <v>0</v>
      </c>
      <c r="E7" s="782">
        <v>0</v>
      </c>
      <c r="F7" s="783">
        <v>0</v>
      </c>
    </row>
    <row r="8" spans="1:6" ht="15" customHeight="1">
      <c r="A8" s="469" t="s">
        <v>17</v>
      </c>
      <c r="B8" s="781">
        <v>0</v>
      </c>
      <c r="C8" s="780">
        <v>203.64</v>
      </c>
      <c r="D8" s="781">
        <v>0</v>
      </c>
      <c r="E8" s="782">
        <v>0</v>
      </c>
      <c r="F8" s="784">
        <v>0</v>
      </c>
    </row>
    <row r="9" spans="1:6" ht="15" customHeight="1">
      <c r="A9" s="469" t="s">
        <v>18</v>
      </c>
      <c r="B9" s="781">
        <v>17892.4</v>
      </c>
      <c r="C9" s="780">
        <v>69.6</v>
      </c>
      <c r="D9" s="781">
        <v>0</v>
      </c>
      <c r="E9" s="782">
        <v>0</v>
      </c>
      <c r="F9" s="784">
        <v>0</v>
      </c>
    </row>
    <row r="10" spans="1:6" ht="15" customHeight="1">
      <c r="A10" s="469" t="s">
        <v>19</v>
      </c>
      <c r="B10" s="781">
        <v>30968</v>
      </c>
      <c r="C10" s="780">
        <v>2.88</v>
      </c>
      <c r="D10" s="781">
        <v>0</v>
      </c>
      <c r="E10" s="782">
        <v>0</v>
      </c>
      <c r="F10" s="784">
        <v>0</v>
      </c>
    </row>
    <row r="11" spans="1:6" ht="15" customHeight="1">
      <c r="A11" s="469" t="s">
        <v>20</v>
      </c>
      <c r="B11" s="781">
        <v>29865.26</v>
      </c>
      <c r="C11" s="780">
        <v>0</v>
      </c>
      <c r="D11" s="779">
        <v>0</v>
      </c>
      <c r="E11" s="782">
        <v>0</v>
      </c>
      <c r="F11" s="784">
        <v>0</v>
      </c>
    </row>
    <row r="12" spans="1:6" ht="15" customHeight="1">
      <c r="A12" s="469" t="s">
        <v>21</v>
      </c>
      <c r="B12" s="781">
        <v>40038.26</v>
      </c>
      <c r="C12" s="780">
        <v>36</v>
      </c>
      <c r="D12" s="781">
        <v>1586.4</v>
      </c>
      <c r="E12" s="780">
        <v>0</v>
      </c>
      <c r="F12" s="784">
        <v>0</v>
      </c>
    </row>
    <row r="13" spans="1:6" ht="15" customHeight="1">
      <c r="A13" s="469" t="s">
        <v>22</v>
      </c>
      <c r="B13" s="781">
        <v>14924.88</v>
      </c>
      <c r="C13" s="780">
        <v>45</v>
      </c>
      <c r="D13" s="781">
        <v>1802.4</v>
      </c>
      <c r="E13" s="780">
        <v>0</v>
      </c>
      <c r="F13" s="785">
        <f>210000000/1000000</f>
        <v>210</v>
      </c>
    </row>
    <row r="14" spans="1:6" ht="15" customHeight="1">
      <c r="A14" s="469" t="s">
        <v>23</v>
      </c>
      <c r="B14" s="781">
        <v>19473.1</v>
      </c>
      <c r="C14" s="780">
        <v>54</v>
      </c>
      <c r="D14" s="781">
        <v>13170</v>
      </c>
      <c r="E14" s="780">
        <v>0</v>
      </c>
      <c r="F14" s="786">
        <v>1510</v>
      </c>
    </row>
    <row r="15" spans="1:6" ht="15" customHeight="1">
      <c r="A15" s="469" t="s">
        <v>24</v>
      </c>
      <c r="B15" s="781">
        <v>15559.85</v>
      </c>
      <c r="C15" s="787">
        <v>27</v>
      </c>
      <c r="D15" s="781">
        <v>15664.24612</v>
      </c>
      <c r="E15" s="780">
        <v>0</v>
      </c>
      <c r="F15" s="786">
        <v>4900</v>
      </c>
    </row>
    <row r="16" spans="1:6" ht="15" customHeight="1">
      <c r="A16" s="469" t="s">
        <v>25</v>
      </c>
      <c r="B16" s="781">
        <v>15101.14</v>
      </c>
      <c r="C16" s="787">
        <v>0</v>
      </c>
      <c r="D16" s="781">
        <v>20988.8</v>
      </c>
      <c r="E16" s="780">
        <v>0</v>
      </c>
      <c r="F16" s="786">
        <v>1250</v>
      </c>
    </row>
    <row r="17" spans="1:6" ht="15" customHeight="1">
      <c r="A17" s="469" t="s">
        <v>26</v>
      </c>
      <c r="B17" s="781">
        <v>18952</v>
      </c>
      <c r="C17" s="780">
        <v>1200</v>
      </c>
      <c r="D17" s="781">
        <v>985.1</v>
      </c>
      <c r="E17" s="780">
        <v>0</v>
      </c>
      <c r="F17" s="786">
        <v>2340</v>
      </c>
    </row>
    <row r="18" spans="1:6" ht="15" customHeight="1">
      <c r="A18" s="788" t="s">
        <v>27</v>
      </c>
      <c r="B18" s="789">
        <v>10949.11</v>
      </c>
      <c r="C18" s="790">
        <v>0</v>
      </c>
      <c r="D18" s="789">
        <v>780.6</v>
      </c>
      <c r="E18" s="790">
        <v>0</v>
      </c>
      <c r="F18" s="791"/>
    </row>
    <row r="19" spans="1:6" s="797" customFormat="1" ht="15.75" customHeight="1" thickBot="1">
      <c r="A19" s="792" t="s">
        <v>29</v>
      </c>
      <c r="B19" s="793">
        <v>216674</v>
      </c>
      <c r="C19" s="794">
        <v>5574.04</v>
      </c>
      <c r="D19" s="793">
        <v>54977.54612</v>
      </c>
      <c r="E19" s="795">
        <v>0</v>
      </c>
      <c r="F19" s="796">
        <f>SUM(F7:F18)</f>
        <v>10210</v>
      </c>
    </row>
    <row r="20" spans="1:2" s="798" customFormat="1" ht="15" customHeight="1" thickTop="1">
      <c r="A20" s="499"/>
      <c r="B20" s="499"/>
    </row>
    <row r="21" spans="1:5" s="798" customFormat="1" ht="15" customHeight="1">
      <c r="A21" s="499"/>
      <c r="B21" s="499"/>
      <c r="E21" s="344"/>
    </row>
    <row r="22" spans="1:3" s="798" customFormat="1" ht="15" customHeight="1">
      <c r="A22" s="1678" t="s">
        <v>791</v>
      </c>
      <c r="B22" s="1678"/>
      <c r="C22" s="1678"/>
    </row>
    <row r="23" spans="1:3" s="798" customFormat="1" ht="15" customHeight="1">
      <c r="A23" s="1679" t="s">
        <v>48</v>
      </c>
      <c r="B23" s="1679"/>
      <c r="C23" s="1679"/>
    </row>
    <row r="24" spans="1:3" s="798" customFormat="1" ht="12.75">
      <c r="A24" s="631"/>
      <c r="B24" s="1681" t="s">
        <v>7</v>
      </c>
      <c r="C24" s="1681"/>
    </row>
    <row r="25" spans="1:2" s="798" customFormat="1" ht="3" customHeight="1" thickBot="1">
      <c r="A25" s="631"/>
      <c r="B25" s="799"/>
    </row>
    <row r="26" spans="1:3" ht="13.5" thickTop="1">
      <c r="A26" s="1675" t="s">
        <v>423</v>
      </c>
      <c r="B26" s="1676" t="s">
        <v>3</v>
      </c>
      <c r="C26" s="1677"/>
    </row>
    <row r="27" spans="1:3" ht="27.75" customHeight="1">
      <c r="A27" s="1670"/>
      <c r="B27" s="1612" t="s">
        <v>473</v>
      </c>
      <c r="C27" s="1613" t="s">
        <v>1578</v>
      </c>
    </row>
    <row r="28" spans="1:3" ht="12.75">
      <c r="A28" s="469" t="s">
        <v>429</v>
      </c>
      <c r="B28" s="1609" t="s">
        <v>4</v>
      </c>
      <c r="C28" s="1616"/>
    </row>
    <row r="29" spans="1:3" ht="12.75">
      <c r="A29" s="469" t="s">
        <v>430</v>
      </c>
      <c r="B29" s="744">
        <v>20000</v>
      </c>
      <c r="C29" s="471">
        <v>0.6911</v>
      </c>
    </row>
    <row r="30" spans="1:3" ht="12.75">
      <c r="A30" s="469" t="s">
        <v>431</v>
      </c>
      <c r="B30" s="744">
        <v>20000</v>
      </c>
      <c r="C30" s="471">
        <v>0.6669</v>
      </c>
    </row>
    <row r="31" spans="1:3" ht="15.75" customHeight="1">
      <c r="A31" s="469" t="s">
        <v>432</v>
      </c>
      <c r="B31" s="1610" t="s">
        <v>4</v>
      </c>
      <c r="C31" s="471"/>
    </row>
    <row r="32" spans="1:3" ht="15.75" customHeight="1">
      <c r="A32" s="469" t="s">
        <v>433</v>
      </c>
      <c r="B32" s="744">
        <v>15000</v>
      </c>
      <c r="C32" s="471">
        <v>0.2061</v>
      </c>
    </row>
    <row r="33" spans="1:3" ht="15.75" customHeight="1">
      <c r="A33" s="469" t="s">
        <v>434</v>
      </c>
      <c r="B33" s="744">
        <v>20000</v>
      </c>
      <c r="C33" s="471">
        <v>0.202</v>
      </c>
    </row>
    <row r="34" spans="1:3" ht="15.75" customHeight="1">
      <c r="A34" s="469" t="s">
        <v>435</v>
      </c>
      <c r="B34" s="1611">
        <v>5000</v>
      </c>
      <c r="C34" s="471">
        <v>0.6937</v>
      </c>
    </row>
    <row r="35" spans="1:3" ht="15.75" customHeight="1">
      <c r="A35" s="469" t="s">
        <v>436</v>
      </c>
      <c r="B35" s="744">
        <v>5000</v>
      </c>
      <c r="C35" s="471">
        <v>0.8645</v>
      </c>
    </row>
    <row r="36" spans="1:3" ht="15.75" customHeight="1">
      <c r="A36" s="469" t="s">
        <v>437</v>
      </c>
      <c r="B36" s="744">
        <v>10000</v>
      </c>
      <c r="C36" s="471">
        <v>0.7199</v>
      </c>
    </row>
    <row r="37" spans="1:3" ht="15.75" customHeight="1">
      <c r="A37" s="469" t="s">
        <v>438</v>
      </c>
      <c r="B37" s="744">
        <v>10000</v>
      </c>
      <c r="C37" s="471">
        <v>0.7899</v>
      </c>
    </row>
    <row r="38" spans="1:3" ht="15.75" customHeight="1">
      <c r="A38" s="469" t="s">
        <v>439</v>
      </c>
      <c r="B38" s="1610" t="s">
        <v>4</v>
      </c>
      <c r="C38" s="1616"/>
    </row>
    <row r="39" spans="1:3" ht="15.75" customHeight="1">
      <c r="A39" s="469" t="s">
        <v>440</v>
      </c>
      <c r="B39" s="1610"/>
      <c r="C39" s="1616"/>
    </row>
    <row r="40" spans="1:3" ht="15.75" customHeight="1" thickBot="1">
      <c r="A40" s="1614" t="s">
        <v>29</v>
      </c>
      <c r="B40" s="1615">
        <f>SUM(B28:B38)</f>
        <v>105000</v>
      </c>
      <c r="C40" s="1617"/>
    </row>
    <row r="41" ht="15.75" customHeight="1" thickTop="1"/>
    <row r="42" ht="15.75" customHeight="1"/>
  </sheetData>
  <sheetProtection/>
  <mergeCells count="9">
    <mergeCell ref="A26:A27"/>
    <mergeCell ref="B26:C26"/>
    <mergeCell ref="A1:E1"/>
    <mergeCell ref="A2:E2"/>
    <mergeCell ref="A4:F4"/>
    <mergeCell ref="A5:A6"/>
    <mergeCell ref="B24:C24"/>
    <mergeCell ref="A23:C23"/>
    <mergeCell ref="A22:C22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6" topLeftCell="C7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O17" sqref="O17"/>
    </sheetView>
  </sheetViews>
  <sheetFormatPr defaultColWidth="9.140625" defaultRowHeight="15"/>
  <cols>
    <col min="1" max="1" width="5.7109375" style="804" customWidth="1"/>
    <col min="2" max="2" width="14.28125" style="804" customWidth="1"/>
    <col min="3" max="3" width="10.7109375" style="801" customWidth="1"/>
    <col min="4" max="4" width="14.140625" style="801" customWidth="1"/>
    <col min="5" max="6" width="13.421875" style="801" customWidth="1"/>
    <col min="7" max="7" width="15.7109375" style="801" customWidth="1"/>
    <col min="8" max="8" width="13.421875" style="801" customWidth="1"/>
    <col min="9" max="9" width="14.421875" style="801" customWidth="1"/>
    <col min="10" max="10" width="10.00390625" style="801" customWidth="1"/>
    <col min="11" max="16384" width="9.140625" style="801" customWidth="1"/>
  </cols>
  <sheetData>
    <row r="1" spans="1:10" ht="12.75">
      <c r="A1" s="800"/>
      <c r="B1" s="1663" t="s">
        <v>792</v>
      </c>
      <c r="C1" s="1663"/>
      <c r="D1" s="1663"/>
      <c r="E1" s="1663"/>
      <c r="F1" s="1663"/>
      <c r="G1" s="1663"/>
      <c r="H1" s="1663"/>
      <c r="I1" s="1663"/>
      <c r="J1" s="1663"/>
    </row>
    <row r="2" spans="1:10" ht="15.75" customHeight="1">
      <c r="A2" s="800"/>
      <c r="B2" s="1663" t="s">
        <v>793</v>
      </c>
      <c r="C2" s="1663"/>
      <c r="D2" s="1663"/>
      <c r="E2" s="1663"/>
      <c r="F2" s="1663"/>
      <c r="G2" s="1663"/>
      <c r="H2" s="1663"/>
      <c r="I2" s="1663"/>
      <c r="J2" s="1663"/>
    </row>
    <row r="3" spans="1:6" ht="12.75" hidden="1">
      <c r="A3" s="697"/>
      <c r="B3" s="697"/>
      <c r="C3" s="802"/>
      <c r="D3" s="803"/>
      <c r="E3" s="803"/>
      <c r="F3" s="803"/>
    </row>
    <row r="4" spans="2:10" ht="13.5" customHeight="1" thickBot="1">
      <c r="B4" s="1682" t="s">
        <v>794</v>
      </c>
      <c r="C4" s="1682"/>
      <c r="D4" s="1682"/>
      <c r="E4" s="1682"/>
      <c r="F4" s="1682"/>
      <c r="G4" s="1682"/>
      <c r="H4" s="1682"/>
      <c r="I4" s="1682"/>
      <c r="J4" s="1682"/>
    </row>
    <row r="5" spans="2:10" ht="13.5" thickTop="1">
      <c r="B5" s="1683" t="s">
        <v>423</v>
      </c>
      <c r="C5" s="1685" t="s">
        <v>795</v>
      </c>
      <c r="D5" s="1685"/>
      <c r="E5" s="1685"/>
      <c r="F5" s="1686"/>
      <c r="G5" s="1687" t="s">
        <v>796</v>
      </c>
      <c r="H5" s="1688"/>
      <c r="I5" s="1688"/>
      <c r="J5" s="1689"/>
    </row>
    <row r="6" spans="2:10" ht="12.75">
      <c r="B6" s="1684"/>
      <c r="C6" s="805" t="s">
        <v>327</v>
      </c>
      <c r="D6" s="806" t="s">
        <v>0</v>
      </c>
      <c r="E6" s="807" t="s">
        <v>1</v>
      </c>
      <c r="F6" s="808" t="s">
        <v>3</v>
      </c>
      <c r="G6" s="805" t="s">
        <v>327</v>
      </c>
      <c r="H6" s="806" t="s">
        <v>0</v>
      </c>
      <c r="I6" s="807" t="s">
        <v>1</v>
      </c>
      <c r="J6" s="809" t="s">
        <v>3</v>
      </c>
    </row>
    <row r="7" spans="2:10" ht="12.75">
      <c r="B7" s="810" t="s">
        <v>16</v>
      </c>
      <c r="C7" s="811">
        <v>3.98</v>
      </c>
      <c r="D7" s="811">
        <v>0.18</v>
      </c>
      <c r="E7" s="812">
        <v>0.25</v>
      </c>
      <c r="F7" s="813">
        <v>0.0044</v>
      </c>
      <c r="G7" s="814" t="s">
        <v>4</v>
      </c>
      <c r="H7" s="815" t="s">
        <v>4</v>
      </c>
      <c r="I7" s="816" t="s">
        <v>4</v>
      </c>
      <c r="J7" s="817" t="s">
        <v>4</v>
      </c>
    </row>
    <row r="8" spans="2:10" ht="12.75">
      <c r="B8" s="818" t="s">
        <v>17</v>
      </c>
      <c r="C8" s="819">
        <v>2.28</v>
      </c>
      <c r="D8" s="819">
        <v>0.1463</v>
      </c>
      <c r="E8" s="820">
        <v>0.14</v>
      </c>
      <c r="F8" s="821">
        <v>0.0656</v>
      </c>
      <c r="G8" s="822">
        <v>4.46</v>
      </c>
      <c r="H8" s="823">
        <v>1.16</v>
      </c>
      <c r="I8" s="820">
        <v>1</v>
      </c>
      <c r="J8" s="824">
        <v>0.54</v>
      </c>
    </row>
    <row r="9" spans="2:10" ht="12.75">
      <c r="B9" s="818" t="s">
        <v>18</v>
      </c>
      <c r="C9" s="819">
        <v>1.82</v>
      </c>
      <c r="D9" s="819">
        <v>0.31</v>
      </c>
      <c r="E9" s="820">
        <v>0.07</v>
      </c>
      <c r="F9" s="821">
        <v>0.9267</v>
      </c>
      <c r="G9" s="822">
        <v>4.43</v>
      </c>
      <c r="H9" s="823">
        <v>0.93</v>
      </c>
      <c r="I9" s="820">
        <v>0.79</v>
      </c>
      <c r="J9" s="824">
        <v>0.9349</v>
      </c>
    </row>
    <row r="10" spans="2:10" ht="12.75">
      <c r="B10" s="818" t="s">
        <v>19</v>
      </c>
      <c r="C10" s="819">
        <v>0.97</v>
      </c>
      <c r="D10" s="819">
        <v>0.60496</v>
      </c>
      <c r="E10" s="820">
        <v>0.03</v>
      </c>
      <c r="F10" s="821">
        <v>0.5235</v>
      </c>
      <c r="G10" s="822">
        <v>3.27</v>
      </c>
      <c r="H10" s="823">
        <v>1.4799466666666667</v>
      </c>
      <c r="I10" s="820">
        <v>0.5</v>
      </c>
      <c r="J10" s="824">
        <v>0.8726</v>
      </c>
    </row>
    <row r="11" spans="2:10" ht="12.75">
      <c r="B11" s="818" t="s">
        <v>20</v>
      </c>
      <c r="C11" s="819">
        <v>0.8</v>
      </c>
      <c r="D11" s="819">
        <v>0.74</v>
      </c>
      <c r="E11" s="820">
        <v>0.08</v>
      </c>
      <c r="F11" s="825">
        <v>0.128</v>
      </c>
      <c r="G11" s="822">
        <v>2.68</v>
      </c>
      <c r="H11" s="823">
        <v>2.11</v>
      </c>
      <c r="I11" s="820">
        <v>0.75</v>
      </c>
      <c r="J11" s="817">
        <v>0.5803</v>
      </c>
    </row>
    <row r="12" spans="2:10" ht="12.75">
      <c r="B12" s="818" t="s">
        <v>21</v>
      </c>
      <c r="C12" s="819">
        <v>0.7</v>
      </c>
      <c r="D12" s="819">
        <v>1.52</v>
      </c>
      <c r="E12" s="820">
        <v>0.47</v>
      </c>
      <c r="F12" s="825">
        <v>0.1551</v>
      </c>
      <c r="G12" s="822">
        <v>3.03</v>
      </c>
      <c r="H12" s="823">
        <v>2.26</v>
      </c>
      <c r="I12" s="820">
        <v>1.06</v>
      </c>
      <c r="J12" s="817">
        <v>0.369</v>
      </c>
    </row>
    <row r="13" spans="2:10" ht="12.75">
      <c r="B13" s="818" t="s">
        <v>22</v>
      </c>
      <c r="C13" s="819">
        <v>0.61</v>
      </c>
      <c r="D13" s="819">
        <v>1.9281166666666665</v>
      </c>
      <c r="E13" s="826">
        <v>0.234</v>
      </c>
      <c r="F13" s="827">
        <v>0.7409</v>
      </c>
      <c r="G13" s="822" t="s">
        <v>4</v>
      </c>
      <c r="H13" s="828" t="s">
        <v>4</v>
      </c>
      <c r="I13" s="829" t="s">
        <v>4</v>
      </c>
      <c r="J13" s="817" t="s">
        <v>4</v>
      </c>
    </row>
    <row r="14" spans="2:10" ht="12.75">
      <c r="B14" s="818" t="s">
        <v>23</v>
      </c>
      <c r="C14" s="819">
        <v>0.97</v>
      </c>
      <c r="D14" s="819">
        <v>4.02</v>
      </c>
      <c r="E14" s="830">
        <v>0.08</v>
      </c>
      <c r="F14" s="831">
        <v>1.1286</v>
      </c>
      <c r="G14" s="832">
        <v>2.41</v>
      </c>
      <c r="H14" s="828">
        <v>4.03</v>
      </c>
      <c r="I14" s="833">
        <v>0.83</v>
      </c>
      <c r="J14" s="817">
        <v>1.3759</v>
      </c>
    </row>
    <row r="15" spans="2:10" ht="12.75">
      <c r="B15" s="818" t="s">
        <v>24</v>
      </c>
      <c r="C15" s="819">
        <v>1.09</v>
      </c>
      <c r="D15" s="819">
        <v>3.4946865983623683</v>
      </c>
      <c r="E15" s="826">
        <v>0.06</v>
      </c>
      <c r="F15" s="827">
        <v>0.687</v>
      </c>
      <c r="G15" s="822">
        <v>2.65</v>
      </c>
      <c r="H15" s="828">
        <v>4.04</v>
      </c>
      <c r="I15" s="820">
        <v>0.68</v>
      </c>
      <c r="J15" s="817">
        <v>1.1623</v>
      </c>
    </row>
    <row r="16" spans="2:10" ht="12.75">
      <c r="B16" s="818" t="s">
        <v>25</v>
      </c>
      <c r="C16" s="819">
        <v>0.83</v>
      </c>
      <c r="D16" s="819">
        <v>4.46</v>
      </c>
      <c r="E16" s="830">
        <v>0.04</v>
      </c>
      <c r="F16" s="834">
        <v>0.5904</v>
      </c>
      <c r="G16" s="832" t="s">
        <v>4</v>
      </c>
      <c r="H16" s="828">
        <v>4.12</v>
      </c>
      <c r="I16" s="820">
        <v>0.64</v>
      </c>
      <c r="J16" s="835">
        <v>0.9827</v>
      </c>
    </row>
    <row r="17" spans="2:10" ht="12.75">
      <c r="B17" s="818" t="s">
        <v>26</v>
      </c>
      <c r="C17" s="819">
        <v>1.34</v>
      </c>
      <c r="D17" s="819">
        <v>2.67</v>
      </c>
      <c r="E17" s="820">
        <v>0.13</v>
      </c>
      <c r="F17" s="827">
        <v>0.3719</v>
      </c>
      <c r="G17" s="822">
        <v>3.44</v>
      </c>
      <c r="H17" s="828" t="s">
        <v>4</v>
      </c>
      <c r="I17" s="829" t="s">
        <v>4</v>
      </c>
      <c r="J17" s="817" t="s">
        <v>4</v>
      </c>
    </row>
    <row r="18" spans="2:10" ht="12.75">
      <c r="B18" s="836" t="s">
        <v>27</v>
      </c>
      <c r="C18" s="837">
        <v>1.15</v>
      </c>
      <c r="D18" s="837">
        <v>1.19</v>
      </c>
      <c r="E18" s="838">
        <v>0.02</v>
      </c>
      <c r="F18" s="839"/>
      <c r="G18" s="840">
        <v>2.72</v>
      </c>
      <c r="H18" s="841">
        <v>2.71</v>
      </c>
      <c r="I18" s="842">
        <v>0.72</v>
      </c>
      <c r="J18" s="817"/>
    </row>
    <row r="19" spans="2:10" ht="15.75" customHeight="1" thickBot="1">
      <c r="B19" s="843" t="s">
        <v>797</v>
      </c>
      <c r="C19" s="844">
        <v>1.31</v>
      </c>
      <c r="D19" s="845">
        <v>1.74</v>
      </c>
      <c r="E19" s="846">
        <v>0.1327766719972371</v>
      </c>
      <c r="F19" s="847"/>
      <c r="G19" s="845">
        <v>2.94</v>
      </c>
      <c r="H19" s="845">
        <v>2.69</v>
      </c>
      <c r="I19" s="846">
        <v>0.7614812880000341</v>
      </c>
      <c r="J19" s="848"/>
    </row>
    <row r="20" ht="12.75" thickTop="1">
      <c r="J20" s="849"/>
    </row>
    <row r="21" ht="12">
      <c r="J21" s="849"/>
    </row>
    <row r="22" spans="4:6" ht="15.75">
      <c r="D22" s="850"/>
      <c r="E22" s="851"/>
      <c r="F22" s="851"/>
    </row>
    <row r="23" spans="4:6" ht="15.75">
      <c r="D23" s="852"/>
      <c r="E23" s="853"/>
      <c r="F23" s="853"/>
    </row>
    <row r="24" spans="4:6" ht="15.75">
      <c r="D24" s="852"/>
      <c r="E24" s="853"/>
      <c r="F24" s="853"/>
    </row>
    <row r="25" spans="4:6" ht="15.75">
      <c r="D25" s="852"/>
      <c r="E25" s="853"/>
      <c r="F25" s="853"/>
    </row>
    <row r="26" spans="4:6" ht="15.75">
      <c r="D26" s="852"/>
      <c r="E26" s="853"/>
      <c r="F26" s="853"/>
    </row>
    <row r="27" spans="4:6" ht="15.75">
      <c r="D27" s="852"/>
      <c r="E27" s="853"/>
      <c r="F27" s="853"/>
    </row>
    <row r="28" spans="4:6" ht="15">
      <c r="D28" s="852"/>
      <c r="E28" s="854"/>
      <c r="F28" s="854"/>
    </row>
    <row r="29" spans="4:6" ht="15.75">
      <c r="D29" s="850"/>
      <c r="E29" s="853"/>
      <c r="F29" s="853"/>
    </row>
    <row r="30" spans="4:6" ht="15.75">
      <c r="D30" s="852"/>
      <c r="E30" s="855"/>
      <c r="F30" s="855"/>
    </row>
    <row r="31" spans="4:6" ht="15.75">
      <c r="D31" s="850"/>
      <c r="E31" s="856"/>
      <c r="F31" s="856"/>
    </row>
    <row r="32" spans="4:6" ht="15.75">
      <c r="D32" s="852"/>
      <c r="E32" s="855"/>
      <c r="F32" s="855"/>
    </row>
    <row r="33" spans="4:6" ht="15.75">
      <c r="D33" s="852"/>
      <c r="E33" s="856"/>
      <c r="F33" s="856"/>
    </row>
    <row r="34" spans="4:6" ht="15.75">
      <c r="D34" s="857"/>
      <c r="E34" s="856"/>
      <c r="F34" s="856"/>
    </row>
  </sheetData>
  <sheetProtection/>
  <mergeCells count="6">
    <mergeCell ref="B1:J1"/>
    <mergeCell ref="B2:J2"/>
    <mergeCell ref="B4:J4"/>
    <mergeCell ref="B5:B6"/>
    <mergeCell ref="C5:F5"/>
    <mergeCell ref="G5:J5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pane xSplit="2" ySplit="29" topLeftCell="C30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C34" sqref="C34"/>
    </sheetView>
  </sheetViews>
  <sheetFormatPr defaultColWidth="9.140625" defaultRowHeight="15"/>
  <cols>
    <col min="1" max="1" width="9.140625" style="344" customWidth="1"/>
    <col min="2" max="2" width="15.00390625" style="344" customWidth="1"/>
    <col min="3" max="3" width="11.140625" style="344" customWidth="1"/>
    <col min="4" max="6" width="13.140625" style="344" customWidth="1"/>
    <col min="7" max="7" width="11.00390625" style="344" customWidth="1"/>
    <col min="8" max="8" width="12.28125" style="344" customWidth="1"/>
    <col min="9" max="9" width="12.140625" style="344" customWidth="1"/>
    <col min="10" max="10" width="10.7109375" style="344" bestFit="1" customWidth="1"/>
    <col min="11" max="11" width="10.7109375" style="344" customWidth="1"/>
    <col min="12" max="12" width="10.00390625" style="344" customWidth="1"/>
    <col min="13" max="13" width="10.28125" style="344" customWidth="1"/>
    <col min="14" max="14" width="9.8515625" style="344" customWidth="1"/>
    <col min="15" max="15" width="9.140625" style="344" customWidth="1"/>
    <col min="16" max="16" width="11.8515625" style="344" bestFit="1" customWidth="1"/>
    <col min="17" max="16384" width="9.140625" style="344" customWidth="1"/>
  </cols>
  <sheetData>
    <row r="1" spans="2:10" ht="12.75">
      <c r="B1" s="1663" t="s">
        <v>798</v>
      </c>
      <c r="C1" s="1663"/>
      <c r="D1" s="1663"/>
      <c r="E1" s="1663"/>
      <c r="F1" s="1663"/>
      <c r="G1" s="1663"/>
      <c r="H1" s="1663"/>
      <c r="I1" s="1663"/>
      <c r="J1" s="1663"/>
    </row>
    <row r="2" spans="2:14" ht="12.75" hidden="1">
      <c r="B2" s="1678" t="s">
        <v>799</v>
      </c>
      <c r="C2" s="1678"/>
      <c r="D2" s="1678"/>
      <c r="E2" s="1678"/>
      <c r="F2" s="1678"/>
      <c r="G2" s="1678"/>
      <c r="H2" s="1678"/>
      <c r="I2" s="1678"/>
      <c r="J2" s="1678"/>
      <c r="K2" s="1678"/>
      <c r="L2" s="1678"/>
      <c r="M2" s="1678"/>
      <c r="N2" s="1678"/>
    </row>
    <row r="3" spans="2:14" ht="15.75" hidden="1">
      <c r="B3" s="1679" t="s">
        <v>800</v>
      </c>
      <c r="C3" s="1679"/>
      <c r="D3" s="1679"/>
      <c r="E3" s="1679"/>
      <c r="F3" s="1679"/>
      <c r="G3" s="1679"/>
      <c r="H3" s="1679"/>
      <c r="I3" s="1679"/>
      <c r="J3" s="1679"/>
      <c r="K3" s="1679"/>
      <c r="L3" s="1679"/>
      <c r="M3" s="1679"/>
      <c r="N3" s="1679"/>
    </row>
    <row r="4" spans="2:14" ht="15.75" hidden="1"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</row>
    <row r="5" spans="2:14" ht="15.75" hidden="1">
      <c r="B5" s="775"/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</row>
    <row r="6" spans="2:14" ht="12.75" hidden="1">
      <c r="B6" s="472"/>
      <c r="C6" s="774"/>
      <c r="D6" s="774"/>
      <c r="E6" s="774"/>
      <c r="F6" s="774"/>
      <c r="G6" s="774"/>
      <c r="H6" s="774"/>
      <c r="I6" s="774"/>
      <c r="J6" s="774"/>
      <c r="K6" s="774"/>
      <c r="L6" s="774"/>
      <c r="M6" s="774"/>
      <c r="N6" s="858" t="s">
        <v>7</v>
      </c>
    </row>
    <row r="7" spans="2:14" ht="13.5" hidden="1" thickTop="1">
      <c r="B7" s="1694" t="s">
        <v>423</v>
      </c>
      <c r="C7" s="1697"/>
      <c r="D7" s="1697"/>
      <c r="E7" s="1697"/>
      <c r="F7" s="1697"/>
      <c r="G7" s="1697"/>
      <c r="H7" s="1697"/>
      <c r="I7" s="1697"/>
      <c r="J7" s="1697"/>
      <c r="K7" s="1697"/>
      <c r="L7" s="1697"/>
      <c r="M7" s="1697"/>
      <c r="N7" s="1698"/>
    </row>
    <row r="8" spans="2:14" ht="12.75" customHeight="1" hidden="1">
      <c r="B8" s="1695"/>
      <c r="C8" s="1699" t="s">
        <v>801</v>
      </c>
      <c r="D8" s="1700"/>
      <c r="E8" s="859"/>
      <c r="F8" s="859"/>
      <c r="G8" s="1699" t="s">
        <v>802</v>
      </c>
      <c r="H8" s="1700"/>
      <c r="I8" s="1699" t="s">
        <v>803</v>
      </c>
      <c r="J8" s="1700"/>
      <c r="K8" s="1699" t="s">
        <v>804</v>
      </c>
      <c r="L8" s="1700"/>
      <c r="M8" s="1699" t="s">
        <v>29</v>
      </c>
      <c r="N8" s="1701"/>
    </row>
    <row r="9" spans="2:14" ht="12.75" hidden="1">
      <c r="B9" s="1696"/>
      <c r="C9" s="860" t="s">
        <v>473</v>
      </c>
      <c r="D9" s="860" t="s">
        <v>805</v>
      </c>
      <c r="E9" s="860"/>
      <c r="F9" s="860"/>
      <c r="G9" s="860" t="s">
        <v>473</v>
      </c>
      <c r="H9" s="860" t="s">
        <v>805</v>
      </c>
      <c r="I9" s="860" t="s">
        <v>473</v>
      </c>
      <c r="J9" s="860" t="s">
        <v>805</v>
      </c>
      <c r="K9" s="860" t="s">
        <v>473</v>
      </c>
      <c r="L9" s="860" t="s">
        <v>805</v>
      </c>
      <c r="M9" s="861" t="s">
        <v>473</v>
      </c>
      <c r="N9" s="862" t="s">
        <v>805</v>
      </c>
    </row>
    <row r="10" spans="2:16" ht="12.75" hidden="1">
      <c r="B10" s="469" t="s">
        <v>806</v>
      </c>
      <c r="C10" s="863">
        <v>2971.95</v>
      </c>
      <c r="D10" s="863">
        <v>1.52</v>
      </c>
      <c r="E10" s="863"/>
      <c r="F10" s="863"/>
      <c r="G10" s="864" t="s">
        <v>4</v>
      </c>
      <c r="H10" s="864" t="s">
        <v>4</v>
      </c>
      <c r="I10" s="863">
        <v>1376.9</v>
      </c>
      <c r="J10" s="863">
        <v>12.87</v>
      </c>
      <c r="K10" s="863">
        <v>748.61</v>
      </c>
      <c r="L10" s="865">
        <v>15.66</v>
      </c>
      <c r="M10" s="865">
        <v>13804.33</v>
      </c>
      <c r="N10" s="791">
        <v>4.13</v>
      </c>
      <c r="P10" s="866" t="e">
        <f>#REF!+C10+#REF!+I10+K10</f>
        <v>#REF!</v>
      </c>
    </row>
    <row r="11" spans="2:16" ht="12.75" hidden="1">
      <c r="B11" s="469" t="s">
        <v>430</v>
      </c>
      <c r="C11" s="863"/>
      <c r="D11" s="863"/>
      <c r="E11" s="863"/>
      <c r="F11" s="863"/>
      <c r="G11" s="863"/>
      <c r="H11" s="863"/>
      <c r="I11" s="863"/>
      <c r="J11" s="863"/>
      <c r="K11" s="863"/>
      <c r="L11" s="865"/>
      <c r="M11" s="865"/>
      <c r="N11" s="791"/>
      <c r="P11" s="344" t="e">
        <f>#REF!*#REF!+C10*D10+#REF!*#REF!+I10*J10+K10*L10</f>
        <v>#REF!</v>
      </c>
    </row>
    <row r="12" spans="2:16" ht="12.75" hidden="1">
      <c r="B12" s="469" t="s">
        <v>807</v>
      </c>
      <c r="C12" s="863"/>
      <c r="D12" s="863"/>
      <c r="E12" s="863"/>
      <c r="F12" s="863"/>
      <c r="G12" s="863"/>
      <c r="H12" s="863"/>
      <c r="I12" s="863"/>
      <c r="J12" s="863"/>
      <c r="K12" s="863"/>
      <c r="L12" s="865"/>
      <c r="M12" s="865"/>
      <c r="N12" s="791"/>
      <c r="P12" s="866" t="e">
        <f>P11/P10</f>
        <v>#REF!</v>
      </c>
    </row>
    <row r="13" spans="2:14" ht="12.75" hidden="1">
      <c r="B13" s="469" t="s">
        <v>432</v>
      </c>
      <c r="C13" s="863"/>
      <c r="D13" s="863"/>
      <c r="E13" s="863"/>
      <c r="F13" s="863"/>
      <c r="G13" s="863"/>
      <c r="H13" s="863"/>
      <c r="I13" s="863"/>
      <c r="J13" s="863"/>
      <c r="K13" s="863"/>
      <c r="L13" s="865"/>
      <c r="M13" s="865"/>
      <c r="N13" s="791"/>
    </row>
    <row r="14" spans="2:14" ht="12.75" hidden="1">
      <c r="B14" s="469" t="s">
        <v>433</v>
      </c>
      <c r="C14" s="863"/>
      <c r="D14" s="863"/>
      <c r="E14" s="863"/>
      <c r="F14" s="863"/>
      <c r="G14" s="863"/>
      <c r="H14" s="863"/>
      <c r="I14" s="863"/>
      <c r="J14" s="863"/>
      <c r="K14" s="863"/>
      <c r="L14" s="865"/>
      <c r="M14" s="865"/>
      <c r="N14" s="791"/>
    </row>
    <row r="15" spans="2:14" ht="12.75" hidden="1">
      <c r="B15" s="469" t="s">
        <v>434</v>
      </c>
      <c r="C15" s="863"/>
      <c r="D15" s="863"/>
      <c r="E15" s="863"/>
      <c r="F15" s="863"/>
      <c r="G15" s="863"/>
      <c r="H15" s="863"/>
      <c r="I15" s="863"/>
      <c r="J15" s="863"/>
      <c r="K15" s="863"/>
      <c r="L15" s="865"/>
      <c r="M15" s="865"/>
      <c r="N15" s="791"/>
    </row>
    <row r="16" spans="2:14" ht="12.75" hidden="1">
      <c r="B16" s="469" t="s">
        <v>435</v>
      </c>
      <c r="C16" s="863"/>
      <c r="D16" s="863"/>
      <c r="E16" s="863"/>
      <c r="F16" s="863"/>
      <c r="G16" s="863"/>
      <c r="H16" s="863"/>
      <c r="I16" s="863"/>
      <c r="J16" s="863"/>
      <c r="K16" s="863"/>
      <c r="L16" s="865"/>
      <c r="M16" s="865"/>
      <c r="N16" s="791"/>
    </row>
    <row r="17" spans="2:14" ht="12.75" hidden="1">
      <c r="B17" s="469" t="s">
        <v>436</v>
      </c>
      <c r="C17" s="863"/>
      <c r="D17" s="863"/>
      <c r="E17" s="863"/>
      <c r="F17" s="863"/>
      <c r="G17" s="863"/>
      <c r="H17" s="863"/>
      <c r="I17" s="863"/>
      <c r="J17" s="863"/>
      <c r="K17" s="863"/>
      <c r="L17" s="865"/>
      <c r="M17" s="865"/>
      <c r="N17" s="791"/>
    </row>
    <row r="18" spans="2:14" ht="12.75" hidden="1">
      <c r="B18" s="469" t="s">
        <v>437</v>
      </c>
      <c r="C18" s="863"/>
      <c r="D18" s="863"/>
      <c r="E18" s="863"/>
      <c r="F18" s="863"/>
      <c r="G18" s="863"/>
      <c r="H18" s="863"/>
      <c r="I18" s="863"/>
      <c r="J18" s="863"/>
      <c r="K18" s="863"/>
      <c r="L18" s="865"/>
      <c r="M18" s="865"/>
      <c r="N18" s="791"/>
    </row>
    <row r="19" spans="2:14" ht="12.75" hidden="1">
      <c r="B19" s="469" t="s">
        <v>438</v>
      </c>
      <c r="C19" s="863"/>
      <c r="D19" s="863"/>
      <c r="E19" s="863"/>
      <c r="F19" s="863"/>
      <c r="G19" s="863"/>
      <c r="H19" s="863"/>
      <c r="I19" s="863"/>
      <c r="J19" s="863"/>
      <c r="K19" s="863"/>
      <c r="L19" s="865"/>
      <c r="M19" s="865"/>
      <c r="N19" s="791"/>
    </row>
    <row r="20" spans="2:14" ht="12.75" hidden="1">
      <c r="B20" s="469" t="s">
        <v>439</v>
      </c>
      <c r="C20" s="863"/>
      <c r="D20" s="863"/>
      <c r="E20" s="863"/>
      <c r="F20" s="863"/>
      <c r="G20" s="863"/>
      <c r="H20" s="863"/>
      <c r="I20" s="863"/>
      <c r="J20" s="863"/>
      <c r="K20" s="863"/>
      <c r="L20" s="865"/>
      <c r="M20" s="865"/>
      <c r="N20" s="791"/>
    </row>
    <row r="21" spans="2:14" ht="12.75" hidden="1">
      <c r="B21" s="788" t="s">
        <v>440</v>
      </c>
      <c r="C21" s="867"/>
      <c r="D21" s="867"/>
      <c r="E21" s="867"/>
      <c r="F21" s="867"/>
      <c r="G21" s="867"/>
      <c r="H21" s="867"/>
      <c r="I21" s="867"/>
      <c r="J21" s="867"/>
      <c r="K21" s="867"/>
      <c r="L21" s="868"/>
      <c r="M21" s="868"/>
      <c r="N21" s="869"/>
    </row>
    <row r="22" spans="2:14" ht="13.5" hidden="1" thickBot="1">
      <c r="B22" s="870" t="s">
        <v>441</v>
      </c>
      <c r="C22" s="871"/>
      <c r="D22" s="871"/>
      <c r="E22" s="871"/>
      <c r="F22" s="871"/>
      <c r="G22" s="872"/>
      <c r="H22" s="872"/>
      <c r="I22" s="872"/>
      <c r="J22" s="872"/>
      <c r="K22" s="872"/>
      <c r="L22" s="873"/>
      <c r="M22" s="873"/>
      <c r="N22" s="874"/>
    </row>
    <row r="23" ht="12.75" hidden="1"/>
    <row r="24" ht="12.75" hidden="1">
      <c r="B24" s="499" t="s">
        <v>808</v>
      </c>
    </row>
    <row r="25" spans="2:10" ht="15.75">
      <c r="B25" s="1679" t="s">
        <v>50</v>
      </c>
      <c r="C25" s="1679"/>
      <c r="D25" s="1679"/>
      <c r="E25" s="1679"/>
      <c r="F25" s="1679"/>
      <c r="G25" s="1679"/>
      <c r="H25" s="1679"/>
      <c r="I25" s="1679"/>
      <c r="J25" s="1679"/>
    </row>
    <row r="26" spans="2:10" ht="13.5" thickBot="1">
      <c r="B26" s="1665" t="s">
        <v>7</v>
      </c>
      <c r="C26" s="1665"/>
      <c r="D26" s="1665"/>
      <c r="E26" s="1665"/>
      <c r="F26" s="1665"/>
      <c r="G26" s="1665"/>
      <c r="H26" s="1665"/>
      <c r="I26" s="1665"/>
      <c r="J26" s="1665"/>
    </row>
    <row r="27" spans="2:10" ht="16.5" thickTop="1">
      <c r="B27" s="1675" t="s">
        <v>423</v>
      </c>
      <c r="C27" s="1666" t="s">
        <v>809</v>
      </c>
      <c r="D27" s="1666"/>
      <c r="E27" s="1666"/>
      <c r="F27" s="1667"/>
      <c r="G27" s="1666" t="s">
        <v>810</v>
      </c>
      <c r="H27" s="1666"/>
      <c r="I27" s="1666"/>
      <c r="J27" s="1667"/>
    </row>
    <row r="28" spans="2:10" ht="12.75">
      <c r="B28" s="1669"/>
      <c r="C28" s="1658" t="s">
        <v>1</v>
      </c>
      <c r="D28" s="1659"/>
      <c r="E28" s="1661" t="s">
        <v>3</v>
      </c>
      <c r="F28" s="1662"/>
      <c r="G28" s="1690" t="s">
        <v>1</v>
      </c>
      <c r="H28" s="1691"/>
      <c r="I28" s="1692" t="s">
        <v>3</v>
      </c>
      <c r="J28" s="1693"/>
    </row>
    <row r="29" spans="2:11" ht="12.75">
      <c r="B29" s="1670"/>
      <c r="C29" s="875" t="s">
        <v>473</v>
      </c>
      <c r="D29" s="876" t="s">
        <v>811</v>
      </c>
      <c r="E29" s="877" t="s">
        <v>473</v>
      </c>
      <c r="F29" s="878" t="s">
        <v>811</v>
      </c>
      <c r="G29" s="875" t="s">
        <v>473</v>
      </c>
      <c r="H29" s="879" t="s">
        <v>811</v>
      </c>
      <c r="I29" s="875" t="s">
        <v>473</v>
      </c>
      <c r="J29" s="878" t="s">
        <v>811</v>
      </c>
      <c r="K29" s="297"/>
    </row>
    <row r="30" spans="2:10" ht="12.75">
      <c r="B30" s="469" t="s">
        <v>16</v>
      </c>
      <c r="C30" s="880">
        <v>10815.02</v>
      </c>
      <c r="D30" s="881">
        <v>0.3</v>
      </c>
      <c r="E30" s="880">
        <v>4183.63</v>
      </c>
      <c r="F30" s="882">
        <v>0.15</v>
      </c>
      <c r="G30" s="883">
        <v>11885.08</v>
      </c>
      <c r="H30" s="884">
        <v>4.27</v>
      </c>
      <c r="I30" s="885">
        <v>13110.36</v>
      </c>
      <c r="J30" s="886">
        <v>2.5</v>
      </c>
    </row>
    <row r="31" spans="2:10" ht="12.75">
      <c r="B31" s="469" t="s">
        <v>17</v>
      </c>
      <c r="C31" s="880">
        <v>21040.69</v>
      </c>
      <c r="D31" s="881">
        <v>0.27</v>
      </c>
      <c r="E31" s="880">
        <v>16785.21</v>
      </c>
      <c r="F31" s="882">
        <v>0.17</v>
      </c>
      <c r="G31" s="883">
        <v>8668.3</v>
      </c>
      <c r="H31" s="884">
        <v>3.62</v>
      </c>
      <c r="I31" s="885">
        <v>11316.23</v>
      </c>
      <c r="J31" s="886">
        <v>2.3</v>
      </c>
    </row>
    <row r="32" spans="2:10" ht="12.75">
      <c r="B32" s="469" t="s">
        <v>18</v>
      </c>
      <c r="C32" s="887">
        <v>16295.09</v>
      </c>
      <c r="D32" s="881">
        <v>0.25</v>
      </c>
      <c r="E32" s="880">
        <v>59148.29</v>
      </c>
      <c r="F32" s="882">
        <v>1.03</v>
      </c>
      <c r="G32" s="888">
        <v>12653.76</v>
      </c>
      <c r="H32" s="884">
        <v>2.64</v>
      </c>
      <c r="I32" s="885">
        <v>15610.65</v>
      </c>
      <c r="J32" s="886">
        <v>2.55</v>
      </c>
    </row>
    <row r="33" spans="2:10" ht="12.75">
      <c r="B33" s="469" t="s">
        <v>19</v>
      </c>
      <c r="C33" s="887">
        <v>9331.01</v>
      </c>
      <c r="D33" s="881">
        <v>0.22</v>
      </c>
      <c r="E33" s="880">
        <v>46623.9</v>
      </c>
      <c r="F33" s="882">
        <v>0.42</v>
      </c>
      <c r="G33" s="888">
        <v>10743.11</v>
      </c>
      <c r="H33" s="884">
        <v>2.65</v>
      </c>
      <c r="I33" s="885">
        <v>21289.8</v>
      </c>
      <c r="J33" s="886">
        <v>2.41</v>
      </c>
    </row>
    <row r="34" spans="2:10" ht="12.75">
      <c r="B34" s="469" t="s">
        <v>20</v>
      </c>
      <c r="C34" s="887">
        <v>12496.45</v>
      </c>
      <c r="D34" s="881">
        <v>0.2</v>
      </c>
      <c r="E34" s="880">
        <v>13937.5</v>
      </c>
      <c r="F34" s="882">
        <v>0.15</v>
      </c>
      <c r="G34" s="887">
        <v>9684.85</v>
      </c>
      <c r="H34" s="884">
        <v>2.73</v>
      </c>
      <c r="I34" s="885">
        <v>20484.52</v>
      </c>
      <c r="J34" s="886">
        <v>2.48</v>
      </c>
    </row>
    <row r="35" spans="2:10" ht="12.75">
      <c r="B35" s="469" t="s">
        <v>21</v>
      </c>
      <c r="C35" s="887">
        <v>24365.02</v>
      </c>
      <c r="D35" s="881">
        <v>0.21</v>
      </c>
      <c r="E35" s="880">
        <v>11820.02</v>
      </c>
      <c r="F35" s="882">
        <v>0.15</v>
      </c>
      <c r="G35" s="887">
        <v>10642.76</v>
      </c>
      <c r="H35" s="884">
        <v>2.62</v>
      </c>
      <c r="I35" s="885">
        <v>14851.03</v>
      </c>
      <c r="J35" s="886">
        <v>2.51</v>
      </c>
    </row>
    <row r="36" spans="2:10" ht="12.75">
      <c r="B36" s="469" t="s">
        <v>22</v>
      </c>
      <c r="C36" s="887">
        <v>43041.61</v>
      </c>
      <c r="D36" s="881">
        <v>0.20773918429166563</v>
      </c>
      <c r="E36" s="880">
        <v>60027.97</v>
      </c>
      <c r="F36" s="882">
        <v>2.23</v>
      </c>
      <c r="G36" s="887">
        <v>18525.68</v>
      </c>
      <c r="H36" s="884">
        <v>2.2069377101947136</v>
      </c>
      <c r="I36" s="889">
        <v>15211</v>
      </c>
      <c r="J36" s="886">
        <v>2.97</v>
      </c>
    </row>
    <row r="37" spans="2:10" ht="12.75">
      <c r="B37" s="469" t="s">
        <v>23</v>
      </c>
      <c r="C37" s="890">
        <v>20209.02</v>
      </c>
      <c r="D37" s="881">
        <v>0.2017363513916063</v>
      </c>
      <c r="E37" s="880">
        <v>62774.45</v>
      </c>
      <c r="F37" s="882">
        <v>1.8</v>
      </c>
      <c r="G37" s="887">
        <v>24703.4</v>
      </c>
      <c r="H37" s="884">
        <v>2.1268719058914973</v>
      </c>
      <c r="I37" s="889">
        <v>23015.72</v>
      </c>
      <c r="J37" s="886">
        <v>4.06</v>
      </c>
    </row>
    <row r="38" spans="2:10" ht="12.75">
      <c r="B38" s="469" t="s">
        <v>24</v>
      </c>
      <c r="C38" s="890">
        <v>10380.09</v>
      </c>
      <c r="D38" s="881">
        <v>0.19</v>
      </c>
      <c r="E38" s="880">
        <v>54194.88</v>
      </c>
      <c r="F38" s="882">
        <v>0.64</v>
      </c>
      <c r="G38" s="890">
        <v>16163.79</v>
      </c>
      <c r="H38" s="891">
        <v>2.29</v>
      </c>
      <c r="I38" s="889">
        <v>28246.99</v>
      </c>
      <c r="J38" s="886">
        <v>3.87</v>
      </c>
    </row>
    <row r="39" spans="2:10" ht="12.75">
      <c r="B39" s="469" t="s">
        <v>25</v>
      </c>
      <c r="C39" s="890">
        <v>17176.57</v>
      </c>
      <c r="D39" s="881">
        <v>0.19</v>
      </c>
      <c r="E39" s="880">
        <v>16825.09</v>
      </c>
      <c r="F39" s="882">
        <v>0.44</v>
      </c>
      <c r="G39" s="890">
        <v>17203.14</v>
      </c>
      <c r="H39" s="891">
        <v>2.11</v>
      </c>
      <c r="I39" s="889">
        <v>23179.48</v>
      </c>
      <c r="J39" s="886">
        <v>3.91</v>
      </c>
    </row>
    <row r="40" spans="2:10" ht="12.75">
      <c r="B40" s="469" t="s">
        <v>26</v>
      </c>
      <c r="C40" s="890">
        <v>8599.57</v>
      </c>
      <c r="D40" s="881">
        <v>0.18</v>
      </c>
      <c r="E40" s="880">
        <v>9422.01</v>
      </c>
      <c r="F40" s="882">
        <v>0.24</v>
      </c>
      <c r="G40" s="890">
        <v>14133.99</v>
      </c>
      <c r="H40" s="891">
        <v>2.2</v>
      </c>
      <c r="I40" s="889">
        <v>21499.75</v>
      </c>
      <c r="J40" s="886">
        <v>3.86</v>
      </c>
    </row>
    <row r="41" spans="2:10" ht="12.75">
      <c r="B41" s="788" t="s">
        <v>27</v>
      </c>
      <c r="C41" s="892">
        <v>7010.36</v>
      </c>
      <c r="D41" s="893">
        <v>0.1633696910001769</v>
      </c>
      <c r="E41" s="894"/>
      <c r="F41" s="895"/>
      <c r="G41" s="892">
        <v>16051.79</v>
      </c>
      <c r="H41" s="896">
        <v>2.4049605139173407</v>
      </c>
      <c r="I41" s="889"/>
      <c r="J41" s="897"/>
    </row>
    <row r="42" spans="2:10" ht="13.5" thickBot="1">
      <c r="B42" s="898" t="s">
        <v>29</v>
      </c>
      <c r="C42" s="899">
        <v>200760.5</v>
      </c>
      <c r="D42" s="900">
        <v>0.21811313787794637</v>
      </c>
      <c r="E42" s="901">
        <f>SUM(E30:E41)</f>
        <v>355742.95</v>
      </c>
      <c r="F42" s="902"/>
      <c r="G42" s="903">
        <v>171059.65</v>
      </c>
      <c r="H42" s="904">
        <v>2.5416786581037276</v>
      </c>
      <c r="I42" s="905">
        <f>SUM(I30:I41)</f>
        <v>207815.53</v>
      </c>
      <c r="J42" s="902"/>
    </row>
    <row r="43" ht="13.5" thickTop="1">
      <c r="B43" s="499" t="s">
        <v>812</v>
      </c>
    </row>
    <row r="44" ht="12.75">
      <c r="B44" s="499"/>
    </row>
    <row r="48" ht="12.75">
      <c r="C48" s="866"/>
    </row>
  </sheetData>
  <sheetProtection/>
  <mergeCells count="19">
    <mergeCell ref="B1:J1"/>
    <mergeCell ref="B2:N2"/>
    <mergeCell ref="B3:N3"/>
    <mergeCell ref="B7:B9"/>
    <mergeCell ref="C7:N7"/>
    <mergeCell ref="C8:D8"/>
    <mergeCell ref="G8:H8"/>
    <mergeCell ref="I8:J8"/>
    <mergeCell ref="K8:L8"/>
    <mergeCell ref="M8:N8"/>
    <mergeCell ref="B25:J25"/>
    <mergeCell ref="B26:J26"/>
    <mergeCell ref="B27:B29"/>
    <mergeCell ref="C27:F27"/>
    <mergeCell ref="G27:J27"/>
    <mergeCell ref="C28:D28"/>
    <mergeCell ref="E28:F28"/>
    <mergeCell ref="G28:H28"/>
    <mergeCell ref="I28:J28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34"/>
  <sheetViews>
    <sheetView zoomScalePageLayoutView="0" workbookViewId="0" topLeftCell="A1">
      <pane xSplit="4" ySplit="70" topLeftCell="V71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A100" sqref="AA100"/>
    </sheetView>
  </sheetViews>
  <sheetFormatPr defaultColWidth="9.140625" defaultRowHeight="15"/>
  <cols>
    <col min="1" max="1" width="9.140625" style="774" customWidth="1"/>
    <col min="2" max="2" width="3.140625" style="774" customWidth="1"/>
    <col min="3" max="3" width="2.7109375" style="774" customWidth="1"/>
    <col min="4" max="4" width="41.57421875" style="774" customWidth="1"/>
    <col min="5" max="5" width="5.421875" style="774" hidden="1" customWidth="1"/>
    <col min="6" max="6" width="12.00390625" style="774" customWidth="1"/>
    <col min="7" max="7" width="12.28125" style="774" customWidth="1"/>
    <col min="8" max="8" width="9.8515625" style="774" hidden="1" customWidth="1"/>
    <col min="9" max="9" width="11.00390625" style="774" customWidth="1"/>
    <col min="10" max="10" width="10.421875" style="774" hidden="1" customWidth="1"/>
    <col min="11" max="12" width="0" style="774" hidden="1" customWidth="1"/>
    <col min="13" max="13" width="9.140625" style="774" hidden="1" customWidth="1"/>
    <col min="14" max="14" width="9.140625" style="774" customWidth="1"/>
    <col min="15" max="16" width="9.57421875" style="774" customWidth="1"/>
    <col min="17" max="21" width="9.140625" style="774" customWidth="1"/>
    <col min="22" max="22" width="11.00390625" style="774" customWidth="1"/>
    <col min="23" max="27" width="9.140625" style="774" customWidth="1"/>
    <col min="28" max="32" width="9.57421875" style="774" bestFit="1" customWidth="1"/>
    <col min="33" max="16384" width="9.140625" style="774" customWidth="1"/>
  </cols>
  <sheetData>
    <row r="1" spans="2:4" ht="12.75" customHeight="1" hidden="1">
      <c r="B1" s="1651" t="s">
        <v>614</v>
      </c>
      <c r="C1" s="1651"/>
      <c r="D1" s="1651"/>
    </row>
    <row r="2" spans="2:4" ht="12.75" customHeight="1" hidden="1">
      <c r="B2" s="1651" t="s">
        <v>813</v>
      </c>
      <c r="C2" s="1651"/>
      <c r="D2" s="1651"/>
    </row>
    <row r="3" spans="2:4" ht="12.75" customHeight="1" hidden="1">
      <c r="B3" s="1651" t="s">
        <v>814</v>
      </c>
      <c r="C3" s="1651"/>
      <c r="D3" s="1651"/>
    </row>
    <row r="4" spans="2:4" ht="5.25" customHeight="1" hidden="1">
      <c r="B4" s="631"/>
      <c r="C4" s="631"/>
      <c r="D4" s="631"/>
    </row>
    <row r="5" spans="2:4" ht="12.75" customHeight="1" hidden="1">
      <c r="B5" s="1651" t="s">
        <v>51</v>
      </c>
      <c r="C5" s="1651"/>
      <c r="D5" s="1651"/>
    </row>
    <row r="6" spans="2:4" ht="12.75" customHeight="1" hidden="1">
      <c r="B6" s="1651" t="s">
        <v>815</v>
      </c>
      <c r="C6" s="1651"/>
      <c r="D6" s="1651"/>
    </row>
    <row r="7" spans="2:4" ht="5.25" customHeight="1" hidden="1">
      <c r="B7" s="472"/>
      <c r="C7" s="472"/>
      <c r="D7" s="472"/>
    </row>
    <row r="8" spans="2:4" s="906" customFormat="1" ht="12.75" customHeight="1" hidden="1">
      <c r="B8" s="1710" t="s">
        <v>816</v>
      </c>
      <c r="C8" s="1711"/>
      <c r="D8" s="1712"/>
    </row>
    <row r="9" spans="2:4" s="906" customFormat="1" ht="12.75" customHeight="1" hidden="1">
      <c r="B9" s="1703" t="s">
        <v>817</v>
      </c>
      <c r="C9" s="1704"/>
      <c r="D9" s="1705"/>
    </row>
    <row r="10" spans="2:4" ht="12.75" hidden="1">
      <c r="B10" s="907" t="s">
        <v>818</v>
      </c>
      <c r="C10" s="908"/>
      <c r="D10" s="403"/>
    </row>
    <row r="11" spans="2:4" ht="12.75" hidden="1">
      <c r="B11" s="909"/>
      <c r="C11" s="541" t="s">
        <v>819</v>
      </c>
      <c r="D11" s="399"/>
    </row>
    <row r="12" spans="2:4" ht="12.75" hidden="1">
      <c r="B12" s="910"/>
      <c r="C12" s="541" t="s">
        <v>820</v>
      </c>
      <c r="D12" s="399"/>
    </row>
    <row r="13" spans="2:4" ht="12.75" hidden="1">
      <c r="B13" s="910"/>
      <c r="C13" s="541" t="s">
        <v>821</v>
      </c>
      <c r="D13" s="399"/>
    </row>
    <row r="14" spans="2:4" ht="12.75" hidden="1">
      <c r="B14" s="910"/>
      <c r="C14" s="541" t="s">
        <v>822</v>
      </c>
      <c r="D14" s="399"/>
    </row>
    <row r="15" spans="2:4" ht="12.75" hidden="1">
      <c r="B15" s="910"/>
      <c r="C15" s="499" t="s">
        <v>823</v>
      </c>
      <c r="D15" s="399"/>
    </row>
    <row r="16" spans="2:4" ht="12.75" hidden="1">
      <c r="B16" s="910"/>
      <c r="C16" s="499" t="s">
        <v>824</v>
      </c>
      <c r="D16" s="399"/>
    </row>
    <row r="17" spans="2:4" ht="7.5" customHeight="1" hidden="1">
      <c r="B17" s="911"/>
      <c r="C17" s="406"/>
      <c r="D17" s="401"/>
    </row>
    <row r="18" spans="2:4" ht="12.75" hidden="1">
      <c r="B18" s="909" t="s">
        <v>825</v>
      </c>
      <c r="C18" s="499"/>
      <c r="D18" s="399"/>
    </row>
    <row r="19" spans="2:4" ht="12.75" hidden="1">
      <c r="B19" s="909"/>
      <c r="C19" s="499" t="s">
        <v>826</v>
      </c>
      <c r="D19" s="399"/>
    </row>
    <row r="20" spans="2:4" ht="12.75" hidden="1">
      <c r="B20" s="910"/>
      <c r="C20" s="499" t="s">
        <v>827</v>
      </c>
      <c r="D20" s="399"/>
    </row>
    <row r="21" spans="2:4" ht="12.75" hidden="1">
      <c r="B21" s="910"/>
      <c r="C21" s="541" t="s">
        <v>828</v>
      </c>
      <c r="D21" s="399"/>
    </row>
    <row r="22" spans="2:4" ht="12.75" hidden="1">
      <c r="B22" s="912" t="s">
        <v>829</v>
      </c>
      <c r="C22" s="913"/>
      <c r="D22" s="572"/>
    </row>
    <row r="23" spans="2:4" ht="12.75" hidden="1">
      <c r="B23" s="909" t="s">
        <v>830</v>
      </c>
      <c r="C23" s="499"/>
      <c r="D23" s="399"/>
    </row>
    <row r="24" spans="2:4" ht="12.75" hidden="1">
      <c r="B24" s="910"/>
      <c r="C24" s="914" t="s">
        <v>831</v>
      </c>
      <c r="D24" s="399"/>
    </row>
    <row r="25" spans="2:4" ht="12.75" hidden="1">
      <c r="B25" s="910"/>
      <c r="C25" s="499" t="s">
        <v>832</v>
      </c>
      <c r="D25" s="399"/>
    </row>
    <row r="26" spans="2:4" ht="12.75" hidden="1">
      <c r="B26" s="910"/>
      <c r="C26" s="499" t="s">
        <v>833</v>
      </c>
      <c r="D26" s="399"/>
    </row>
    <row r="27" spans="2:4" ht="12.75" hidden="1">
      <c r="B27" s="910"/>
      <c r="C27" s="499"/>
      <c r="D27" s="399" t="s">
        <v>834</v>
      </c>
    </row>
    <row r="28" spans="2:4" ht="12.75" hidden="1">
      <c r="B28" s="910"/>
      <c r="C28" s="499"/>
      <c r="D28" s="399" t="s">
        <v>835</v>
      </c>
    </row>
    <row r="29" spans="2:4" ht="12.75" hidden="1">
      <c r="B29" s="910"/>
      <c r="C29" s="499"/>
      <c r="D29" s="399" t="s">
        <v>836</v>
      </c>
    </row>
    <row r="30" spans="2:4" ht="12.75" hidden="1">
      <c r="B30" s="910"/>
      <c r="C30" s="499"/>
      <c r="D30" s="399" t="s">
        <v>837</v>
      </c>
    </row>
    <row r="31" spans="2:4" ht="12.75" hidden="1">
      <c r="B31" s="910"/>
      <c r="C31" s="499"/>
      <c r="D31" s="399" t="s">
        <v>838</v>
      </c>
    </row>
    <row r="32" spans="2:4" ht="7.5" customHeight="1" hidden="1">
      <c r="B32" s="910"/>
      <c r="C32" s="499"/>
      <c r="D32" s="399"/>
    </row>
    <row r="33" spans="2:4" ht="12.75" hidden="1">
      <c r="B33" s="910"/>
      <c r="C33" s="914" t="s">
        <v>839</v>
      </c>
      <c r="D33" s="399"/>
    </row>
    <row r="34" spans="2:4" ht="12.75" hidden="1">
      <c r="B34" s="910"/>
      <c r="C34" s="499" t="s">
        <v>840</v>
      </c>
      <c r="D34" s="399"/>
    </row>
    <row r="35" spans="2:4" ht="12.75" hidden="1">
      <c r="B35" s="910"/>
      <c r="C35" s="541" t="s">
        <v>841</v>
      </c>
      <c r="D35" s="399"/>
    </row>
    <row r="36" spans="2:4" ht="12.75" hidden="1">
      <c r="B36" s="910"/>
      <c r="C36" s="541" t="s">
        <v>842</v>
      </c>
      <c r="D36" s="399"/>
    </row>
    <row r="37" spans="2:4" ht="12.75" hidden="1">
      <c r="B37" s="910"/>
      <c r="C37" s="541" t="s">
        <v>843</v>
      </c>
      <c r="D37" s="399"/>
    </row>
    <row r="38" spans="2:4" ht="12.75" hidden="1">
      <c r="B38" s="910"/>
      <c r="C38" s="541" t="s">
        <v>844</v>
      </c>
      <c r="D38" s="399"/>
    </row>
    <row r="39" spans="2:4" ht="7.5" customHeight="1" hidden="1">
      <c r="B39" s="911"/>
      <c r="C39" s="915"/>
      <c r="D39" s="401"/>
    </row>
    <row r="40" spans="2:4" s="919" customFormat="1" ht="12.75" hidden="1">
      <c r="B40" s="916"/>
      <c r="C40" s="917" t="s">
        <v>845</v>
      </c>
      <c r="D40" s="918"/>
    </row>
    <row r="41" spans="2:4" ht="12.75" hidden="1">
      <c r="B41" s="472" t="s">
        <v>846</v>
      </c>
      <c r="C41" s="499"/>
      <c r="D41" s="499"/>
    </row>
    <row r="42" spans="2:4" ht="12.75" hidden="1">
      <c r="B42" s="472"/>
      <c r="C42" s="499" t="s">
        <v>847</v>
      </c>
      <c r="D42" s="499"/>
    </row>
    <row r="43" spans="2:4" ht="12.75" hidden="1">
      <c r="B43" s="472"/>
      <c r="C43" s="499" t="s">
        <v>848</v>
      </c>
      <c r="D43" s="499"/>
    </row>
    <row r="44" spans="2:4" ht="12.75" hidden="1">
      <c r="B44" s="472"/>
      <c r="C44" s="499" t="s">
        <v>849</v>
      </c>
      <c r="D44" s="499"/>
    </row>
    <row r="45" spans="2:4" ht="12.75" hidden="1">
      <c r="B45" s="472"/>
      <c r="C45" s="499" t="s">
        <v>850</v>
      </c>
      <c r="D45" s="499"/>
    </row>
    <row r="46" spans="2:4" ht="12.75" hidden="1">
      <c r="B46" s="472"/>
      <c r="C46" s="499"/>
      <c r="D46" s="499"/>
    </row>
    <row r="47" spans="2:4" ht="12.75" hidden="1">
      <c r="B47" s="472" t="s">
        <v>851</v>
      </c>
      <c r="C47" s="499" t="s">
        <v>852</v>
      </c>
      <c r="D47" s="499"/>
    </row>
    <row r="48" spans="2:4" ht="12.75" hidden="1">
      <c r="B48" s="472"/>
      <c r="C48" s="499"/>
      <c r="D48" s="499" t="s">
        <v>831</v>
      </c>
    </row>
    <row r="49" spans="2:4" ht="12.75" hidden="1">
      <c r="B49" s="472"/>
      <c r="C49" s="499"/>
      <c r="D49" s="499" t="s">
        <v>833</v>
      </c>
    </row>
    <row r="50" spans="2:4" ht="12.75" hidden="1">
      <c r="B50" s="472"/>
      <c r="C50" s="499"/>
      <c r="D50" s="920" t="s">
        <v>835</v>
      </c>
    </row>
    <row r="51" spans="2:4" ht="12.75" hidden="1">
      <c r="B51" s="472"/>
      <c r="C51" s="499"/>
      <c r="D51" s="920" t="s">
        <v>836</v>
      </c>
    </row>
    <row r="52" spans="2:4" ht="12.75" hidden="1">
      <c r="B52" s="472"/>
      <c r="C52" s="499"/>
      <c r="D52" s="920" t="s">
        <v>837</v>
      </c>
    </row>
    <row r="53" spans="2:4" ht="12.75" hidden="1">
      <c r="B53" s="472"/>
      <c r="C53" s="499"/>
      <c r="D53" s="920" t="s">
        <v>853</v>
      </c>
    </row>
    <row r="54" spans="2:4" ht="12.75" hidden="1">
      <c r="B54" s="472"/>
      <c r="C54" s="499"/>
      <c r="D54" s="920" t="s">
        <v>854</v>
      </c>
    </row>
    <row r="55" spans="2:4" ht="12.75" hidden="1">
      <c r="B55" s="472"/>
      <c r="C55" s="499"/>
      <c r="D55" s="920" t="s">
        <v>855</v>
      </c>
    </row>
    <row r="56" spans="2:4" ht="12.75" hidden="1">
      <c r="B56" s="472"/>
      <c r="C56" s="499"/>
      <c r="D56" s="920" t="s">
        <v>856</v>
      </c>
    </row>
    <row r="57" spans="2:4" ht="12.75" hidden="1">
      <c r="B57" s="472"/>
      <c r="C57" s="499"/>
      <c r="D57" s="499" t="s">
        <v>839</v>
      </c>
    </row>
    <row r="58" spans="2:4" ht="12.75" hidden="1">
      <c r="B58" s="472"/>
      <c r="C58" s="499"/>
      <c r="D58" s="499" t="s">
        <v>840</v>
      </c>
    </row>
    <row r="59" spans="2:4" ht="12.75" hidden="1">
      <c r="B59" s="472"/>
      <c r="C59" s="499"/>
      <c r="D59" s="625" t="s">
        <v>857</v>
      </c>
    </row>
    <row r="60" spans="2:4" ht="12.75" hidden="1">
      <c r="B60" s="472"/>
      <c r="C60" s="499"/>
      <c r="D60" s="625" t="s">
        <v>858</v>
      </c>
    </row>
    <row r="61" spans="2:4" ht="12.75" hidden="1">
      <c r="B61" s="472"/>
      <c r="C61" s="499"/>
      <c r="D61" s="541" t="s">
        <v>843</v>
      </c>
    </row>
    <row r="62" spans="2:4" ht="12.75" hidden="1">
      <c r="B62" s="472"/>
      <c r="C62" s="499"/>
      <c r="D62" s="541"/>
    </row>
    <row r="63" spans="2:4" ht="12.75" hidden="1">
      <c r="B63" s="921" t="s">
        <v>859</v>
      </c>
      <c r="C63" s="499"/>
      <c r="D63" s="499"/>
    </row>
    <row r="64" spans="2:4" ht="12.75" hidden="1">
      <c r="B64" s="921" t="s">
        <v>860</v>
      </c>
      <c r="C64" s="499"/>
      <c r="D64" s="499"/>
    </row>
    <row r="65" spans="3:4" ht="12.75" hidden="1">
      <c r="C65" s="798"/>
      <c r="D65" s="798"/>
    </row>
    <row r="66" spans="2:32" ht="15.75" customHeight="1">
      <c r="B66" s="1678" t="s">
        <v>861</v>
      </c>
      <c r="C66" s="1678"/>
      <c r="D66" s="1678"/>
      <c r="E66" s="1678"/>
      <c r="F66" s="1678"/>
      <c r="G66" s="1678"/>
      <c r="H66" s="1678"/>
      <c r="I66" s="1678"/>
      <c r="J66" s="1678"/>
      <c r="K66" s="1678"/>
      <c r="L66" s="1678"/>
      <c r="M66" s="1678"/>
      <c r="N66" s="1678"/>
      <c r="O66" s="1678"/>
      <c r="P66" s="1678"/>
      <c r="Q66" s="1678"/>
      <c r="R66" s="1678"/>
      <c r="S66" s="1678"/>
      <c r="T66" s="1678"/>
      <c r="U66" s="1678"/>
      <c r="V66" s="1678"/>
      <c r="W66" s="1678"/>
      <c r="X66" s="1678"/>
      <c r="Y66" s="1678"/>
      <c r="Z66" s="1678"/>
      <c r="AA66" s="1678"/>
      <c r="AB66" s="1678"/>
      <c r="AC66" s="1678"/>
      <c r="AD66" s="1678"/>
      <c r="AE66" s="1678"/>
      <c r="AF66" s="1678"/>
    </row>
    <row r="67" spans="2:33" ht="15.75">
      <c r="B67" s="1652" t="s">
        <v>51</v>
      </c>
      <c r="C67" s="1652"/>
      <c r="D67" s="1652"/>
      <c r="E67" s="1652"/>
      <c r="F67" s="1652"/>
      <c r="G67" s="1652"/>
      <c r="H67" s="1652"/>
      <c r="I67" s="1652"/>
      <c r="J67" s="1652"/>
      <c r="K67" s="1652"/>
      <c r="L67" s="1652"/>
      <c r="M67" s="1652"/>
      <c r="N67" s="1652"/>
      <c r="O67" s="1652"/>
      <c r="P67" s="1652"/>
      <c r="Q67" s="1652"/>
      <c r="R67" s="1652"/>
      <c r="S67" s="1652"/>
      <c r="T67" s="1652"/>
      <c r="U67" s="1652"/>
      <c r="V67" s="1652"/>
      <c r="W67" s="1652"/>
      <c r="X67" s="1652"/>
      <c r="Y67" s="1652"/>
      <c r="Z67" s="1652"/>
      <c r="AA67" s="1652"/>
      <c r="AB67" s="1652"/>
      <c r="AC67" s="1652"/>
      <c r="AD67" s="1652"/>
      <c r="AE67" s="1652"/>
      <c r="AF67" s="1652"/>
      <c r="AG67" s="798"/>
    </row>
    <row r="68" spans="2:33" ht="15.75" customHeight="1" thickBot="1">
      <c r="B68" s="922"/>
      <c r="C68" s="922"/>
      <c r="D68" s="922"/>
      <c r="E68" s="922"/>
      <c r="F68" s="1680" t="s">
        <v>815</v>
      </c>
      <c r="G68" s="1680"/>
      <c r="H68" s="1680"/>
      <c r="I68" s="1680"/>
      <c r="J68" s="1680"/>
      <c r="K68" s="1680"/>
      <c r="L68" s="1680"/>
      <c r="M68" s="1680"/>
      <c r="N68" s="1680"/>
      <c r="O68" s="1680"/>
      <c r="P68" s="1680"/>
      <c r="Q68" s="1680"/>
      <c r="R68" s="1680"/>
      <c r="S68" s="1680"/>
      <c r="T68" s="1680"/>
      <c r="U68" s="1680"/>
      <c r="V68" s="1680"/>
      <c r="W68" s="1680"/>
      <c r="X68" s="1680"/>
      <c r="Y68" s="1680"/>
      <c r="Z68" s="1680"/>
      <c r="AA68" s="1680"/>
      <c r="AB68" s="1680"/>
      <c r="AC68" s="1680"/>
      <c r="AD68" s="1680"/>
      <c r="AE68" s="1680"/>
      <c r="AF68" s="1680"/>
      <c r="AG68" s="1588"/>
    </row>
    <row r="69" spans="2:32" ht="12.75" customHeight="1" thickTop="1">
      <c r="B69" s="1706" t="s">
        <v>816</v>
      </c>
      <c r="C69" s="1707"/>
      <c r="D69" s="1707"/>
      <c r="E69" s="923">
        <v>2010</v>
      </c>
      <c r="F69" s="923">
        <v>2011</v>
      </c>
      <c r="G69" s="923">
        <v>2012</v>
      </c>
      <c r="H69" s="924">
        <v>2013</v>
      </c>
      <c r="I69" s="924">
        <v>2013</v>
      </c>
      <c r="J69" s="924">
        <v>2013</v>
      </c>
      <c r="K69" s="924">
        <v>2013</v>
      </c>
      <c r="L69" s="924">
        <v>2013</v>
      </c>
      <c r="M69" s="924">
        <v>2013</v>
      </c>
      <c r="N69" s="924">
        <v>2013</v>
      </c>
      <c r="O69" s="924">
        <v>2014</v>
      </c>
      <c r="P69" s="924">
        <v>2014</v>
      </c>
      <c r="Q69" s="924">
        <v>2014</v>
      </c>
      <c r="R69" s="924">
        <v>2014</v>
      </c>
      <c r="S69" s="924">
        <v>2014</v>
      </c>
      <c r="T69" s="924">
        <v>2014</v>
      </c>
      <c r="U69" s="924">
        <v>2014</v>
      </c>
      <c r="V69" s="924">
        <v>2014</v>
      </c>
      <c r="W69" s="924">
        <v>2014</v>
      </c>
      <c r="X69" s="924">
        <v>2014</v>
      </c>
      <c r="Y69" s="924">
        <v>2014</v>
      </c>
      <c r="Z69" s="924">
        <v>2014</v>
      </c>
      <c r="AA69" s="924">
        <v>2015</v>
      </c>
      <c r="AB69" s="924">
        <v>2015</v>
      </c>
      <c r="AC69" s="924">
        <v>2015</v>
      </c>
      <c r="AD69" s="924">
        <v>2015</v>
      </c>
      <c r="AE69" s="924">
        <v>2015</v>
      </c>
      <c r="AF69" s="925">
        <v>2015</v>
      </c>
    </row>
    <row r="70" spans="2:32" ht="12.75">
      <c r="B70" s="1708" t="s">
        <v>321</v>
      </c>
      <c r="C70" s="1709"/>
      <c r="D70" s="1709"/>
      <c r="E70" s="926" t="s">
        <v>862</v>
      </c>
      <c r="F70" s="926" t="s">
        <v>862</v>
      </c>
      <c r="G70" s="926" t="s">
        <v>862</v>
      </c>
      <c r="H70" s="926" t="s">
        <v>470</v>
      </c>
      <c r="I70" s="926" t="s">
        <v>862</v>
      </c>
      <c r="J70" s="926" t="s">
        <v>863</v>
      </c>
      <c r="K70" s="926" t="s">
        <v>864</v>
      </c>
      <c r="L70" s="926" t="s">
        <v>865</v>
      </c>
      <c r="M70" s="926" t="s">
        <v>866</v>
      </c>
      <c r="N70" s="926" t="s">
        <v>867</v>
      </c>
      <c r="O70" s="926" t="s">
        <v>868</v>
      </c>
      <c r="P70" s="926" t="s">
        <v>869</v>
      </c>
      <c r="Q70" s="926" t="s">
        <v>870</v>
      </c>
      <c r="R70" s="926" t="s">
        <v>871</v>
      </c>
      <c r="S70" s="926" t="s">
        <v>438</v>
      </c>
      <c r="T70" s="926" t="s">
        <v>470</v>
      </c>
      <c r="U70" s="926" t="s">
        <v>862</v>
      </c>
      <c r="V70" s="926" t="s">
        <v>863</v>
      </c>
      <c r="W70" s="926" t="s">
        <v>864</v>
      </c>
      <c r="X70" s="926" t="s">
        <v>865</v>
      </c>
      <c r="Y70" s="926" t="s">
        <v>866</v>
      </c>
      <c r="Z70" s="926" t="s">
        <v>867</v>
      </c>
      <c r="AA70" s="926" t="s">
        <v>868</v>
      </c>
      <c r="AB70" s="926" t="s">
        <v>869</v>
      </c>
      <c r="AC70" s="926" t="s">
        <v>870</v>
      </c>
      <c r="AD70" s="926" t="s">
        <v>871</v>
      </c>
      <c r="AE70" s="926" t="s">
        <v>438</v>
      </c>
      <c r="AF70" s="927" t="s">
        <v>470</v>
      </c>
    </row>
    <row r="71" spans="2:32" ht="12.75">
      <c r="B71" s="928" t="s">
        <v>872</v>
      </c>
      <c r="C71" s="499"/>
      <c r="D71" s="499"/>
      <c r="E71" s="929"/>
      <c r="F71" s="929"/>
      <c r="G71" s="929"/>
      <c r="H71" s="929"/>
      <c r="I71" s="798"/>
      <c r="J71" s="798"/>
      <c r="K71" s="798"/>
      <c r="L71" s="798"/>
      <c r="M71" s="798"/>
      <c r="N71" s="798"/>
      <c r="O71" s="798"/>
      <c r="P71" s="798"/>
      <c r="Q71" s="798"/>
      <c r="R71" s="798"/>
      <c r="S71" s="798"/>
      <c r="T71" s="930"/>
      <c r="U71" s="798"/>
      <c r="V71" s="798"/>
      <c r="W71" s="798"/>
      <c r="X71" s="798"/>
      <c r="Y71" s="798"/>
      <c r="Z71" s="798"/>
      <c r="AA71" s="798"/>
      <c r="AB71" s="798"/>
      <c r="AC71" s="798"/>
      <c r="AD71" s="798"/>
      <c r="AE71" s="798"/>
      <c r="AF71" s="931"/>
    </row>
    <row r="72" spans="2:32" ht="12.75">
      <c r="B72" s="928"/>
      <c r="C72" s="499" t="s">
        <v>826</v>
      </c>
      <c r="D72" s="499"/>
      <c r="E72" s="798"/>
      <c r="F72" s="798"/>
      <c r="G72" s="798"/>
      <c r="H72" s="929"/>
      <c r="I72" s="798"/>
      <c r="J72" s="798"/>
      <c r="K72" s="798"/>
      <c r="L72" s="798"/>
      <c r="M72" s="798"/>
      <c r="N72" s="798"/>
      <c r="O72" s="798"/>
      <c r="P72" s="798"/>
      <c r="Q72" s="798"/>
      <c r="R72" s="798"/>
      <c r="S72" s="798"/>
      <c r="T72" s="798"/>
      <c r="U72" s="798"/>
      <c r="V72" s="798"/>
      <c r="W72" s="798"/>
      <c r="X72" s="798"/>
      <c r="Y72" s="798"/>
      <c r="Z72" s="798"/>
      <c r="AA72" s="798"/>
      <c r="AB72" s="798"/>
      <c r="AC72" s="798"/>
      <c r="AD72" s="798"/>
      <c r="AE72" s="798"/>
      <c r="AF72" s="931"/>
    </row>
    <row r="73" spans="2:32" ht="12.75">
      <c r="B73" s="928"/>
      <c r="C73" s="932" t="s">
        <v>873</v>
      </c>
      <c r="D73" s="932"/>
      <c r="E73" s="929" t="s">
        <v>54</v>
      </c>
      <c r="F73" s="929">
        <v>5.5</v>
      </c>
      <c r="G73" s="930">
        <v>5</v>
      </c>
      <c r="H73" s="930">
        <v>6</v>
      </c>
      <c r="I73" s="930">
        <v>6</v>
      </c>
      <c r="J73" s="930">
        <v>5</v>
      </c>
      <c r="K73" s="930">
        <v>5</v>
      </c>
      <c r="L73" s="930">
        <v>5</v>
      </c>
      <c r="M73" s="930">
        <v>5</v>
      </c>
      <c r="N73" s="930">
        <v>5</v>
      </c>
      <c r="O73" s="930">
        <v>5</v>
      </c>
      <c r="P73" s="930">
        <v>5</v>
      </c>
      <c r="Q73" s="930">
        <v>5</v>
      </c>
      <c r="R73" s="930">
        <v>5</v>
      </c>
      <c r="S73" s="930">
        <v>5</v>
      </c>
      <c r="T73" s="930">
        <v>5</v>
      </c>
      <c r="U73" s="930">
        <v>5</v>
      </c>
      <c r="V73" s="930">
        <v>6</v>
      </c>
      <c r="W73" s="930">
        <v>6</v>
      </c>
      <c r="X73" s="930">
        <v>6</v>
      </c>
      <c r="Y73" s="930">
        <v>6</v>
      </c>
      <c r="Z73" s="930">
        <v>6</v>
      </c>
      <c r="AA73" s="930">
        <v>6</v>
      </c>
      <c r="AB73" s="930">
        <v>6</v>
      </c>
      <c r="AC73" s="930">
        <v>6</v>
      </c>
      <c r="AD73" s="930">
        <v>6</v>
      </c>
      <c r="AE73" s="930">
        <v>6</v>
      </c>
      <c r="AF73" s="933">
        <v>6</v>
      </c>
    </row>
    <row r="74" spans="2:32" ht="12.75">
      <c r="B74" s="928"/>
      <c r="C74" s="932" t="s">
        <v>874</v>
      </c>
      <c r="D74" s="932"/>
      <c r="E74" s="929">
        <v>5.5</v>
      </c>
      <c r="F74" s="929">
        <v>5.5</v>
      </c>
      <c r="G74" s="930">
        <v>5</v>
      </c>
      <c r="H74" s="930">
        <v>5.5</v>
      </c>
      <c r="I74" s="930">
        <v>5.5</v>
      </c>
      <c r="J74" s="930">
        <v>4.5</v>
      </c>
      <c r="K74" s="930">
        <v>4.5</v>
      </c>
      <c r="L74" s="930">
        <v>4.5</v>
      </c>
      <c r="M74" s="930">
        <v>4.5</v>
      </c>
      <c r="N74" s="930">
        <v>4.5</v>
      </c>
      <c r="O74" s="930">
        <v>4.5</v>
      </c>
      <c r="P74" s="930">
        <v>4.5</v>
      </c>
      <c r="Q74" s="930">
        <v>4.5</v>
      </c>
      <c r="R74" s="930">
        <v>4.5</v>
      </c>
      <c r="S74" s="930">
        <v>4.5</v>
      </c>
      <c r="T74" s="930">
        <v>4.5</v>
      </c>
      <c r="U74" s="930">
        <v>4.5</v>
      </c>
      <c r="V74" s="930">
        <v>5</v>
      </c>
      <c r="W74" s="930">
        <v>5</v>
      </c>
      <c r="X74" s="930">
        <v>5</v>
      </c>
      <c r="Y74" s="930">
        <v>5</v>
      </c>
      <c r="Z74" s="930">
        <v>5</v>
      </c>
      <c r="AA74" s="930">
        <v>5</v>
      </c>
      <c r="AB74" s="930">
        <v>5</v>
      </c>
      <c r="AC74" s="930">
        <v>5</v>
      </c>
      <c r="AD74" s="930">
        <v>5</v>
      </c>
      <c r="AE74" s="930">
        <v>5</v>
      </c>
      <c r="AF74" s="933">
        <v>5</v>
      </c>
    </row>
    <row r="75" spans="2:32" ht="12.75">
      <c r="B75" s="928"/>
      <c r="C75" s="932" t="s">
        <v>875</v>
      </c>
      <c r="D75" s="932"/>
      <c r="E75" s="929">
        <v>5.5</v>
      </c>
      <c r="F75" s="929">
        <v>5.5</v>
      </c>
      <c r="G75" s="930">
        <v>5</v>
      </c>
      <c r="H75" s="930">
        <v>5</v>
      </c>
      <c r="I75" s="930">
        <v>5</v>
      </c>
      <c r="J75" s="930">
        <v>4</v>
      </c>
      <c r="K75" s="930">
        <v>4</v>
      </c>
      <c r="L75" s="930">
        <v>4</v>
      </c>
      <c r="M75" s="930">
        <v>4</v>
      </c>
      <c r="N75" s="930">
        <v>4</v>
      </c>
      <c r="O75" s="930">
        <v>4</v>
      </c>
      <c r="P75" s="930">
        <v>4</v>
      </c>
      <c r="Q75" s="930">
        <v>4</v>
      </c>
      <c r="R75" s="930">
        <v>4</v>
      </c>
      <c r="S75" s="930">
        <v>4</v>
      </c>
      <c r="T75" s="930">
        <v>4</v>
      </c>
      <c r="U75" s="930">
        <v>4</v>
      </c>
      <c r="V75" s="930">
        <v>4</v>
      </c>
      <c r="W75" s="930">
        <v>4</v>
      </c>
      <c r="X75" s="930">
        <v>4</v>
      </c>
      <c r="Y75" s="930">
        <v>4</v>
      </c>
      <c r="Z75" s="930">
        <v>4</v>
      </c>
      <c r="AA75" s="930">
        <v>4</v>
      </c>
      <c r="AB75" s="930">
        <v>4</v>
      </c>
      <c r="AC75" s="930">
        <v>4</v>
      </c>
      <c r="AD75" s="930">
        <v>4</v>
      </c>
      <c r="AE75" s="930">
        <v>4</v>
      </c>
      <c r="AF75" s="933">
        <v>4</v>
      </c>
    </row>
    <row r="76" spans="2:32" ht="12.75">
      <c r="B76" s="404"/>
      <c r="C76" s="499" t="s">
        <v>876</v>
      </c>
      <c r="D76" s="499"/>
      <c r="E76" s="929">
        <v>6.5</v>
      </c>
      <c r="F76" s="930">
        <v>7</v>
      </c>
      <c r="G76" s="930">
        <v>7</v>
      </c>
      <c r="H76" s="930">
        <v>8</v>
      </c>
      <c r="I76" s="930">
        <v>8</v>
      </c>
      <c r="J76" s="930">
        <v>8</v>
      </c>
      <c r="K76" s="930">
        <v>8</v>
      </c>
      <c r="L76" s="930">
        <v>8</v>
      </c>
      <c r="M76" s="930">
        <v>8</v>
      </c>
      <c r="N76" s="930">
        <v>8</v>
      </c>
      <c r="O76" s="930">
        <v>8</v>
      </c>
      <c r="P76" s="930">
        <v>8</v>
      </c>
      <c r="Q76" s="930">
        <v>8</v>
      </c>
      <c r="R76" s="930">
        <v>8</v>
      </c>
      <c r="S76" s="930">
        <v>8</v>
      </c>
      <c r="T76" s="930">
        <v>8</v>
      </c>
      <c r="U76" s="930">
        <v>8</v>
      </c>
      <c r="V76" s="930">
        <v>8</v>
      </c>
      <c r="W76" s="930">
        <v>8</v>
      </c>
      <c r="X76" s="930">
        <v>8</v>
      </c>
      <c r="Y76" s="930">
        <v>8</v>
      </c>
      <c r="Z76" s="930">
        <v>8</v>
      </c>
      <c r="AA76" s="930">
        <v>8</v>
      </c>
      <c r="AB76" s="930">
        <v>8</v>
      </c>
      <c r="AC76" s="930">
        <v>8</v>
      </c>
      <c r="AD76" s="930">
        <v>8</v>
      </c>
      <c r="AE76" s="930">
        <v>8</v>
      </c>
      <c r="AF76" s="933">
        <v>8</v>
      </c>
    </row>
    <row r="77" spans="2:32" s="798" customFormat="1" ht="12.75">
      <c r="B77" s="404"/>
      <c r="C77" s="499" t="s">
        <v>877</v>
      </c>
      <c r="D77" s="499"/>
      <c r="AF77" s="931"/>
    </row>
    <row r="78" spans="2:32" s="798" customFormat="1" ht="12.75">
      <c r="B78" s="404"/>
      <c r="C78" s="499"/>
      <c r="D78" s="499" t="s">
        <v>878</v>
      </c>
      <c r="E78" s="929"/>
      <c r="F78" s="929">
        <v>1.5</v>
      </c>
      <c r="G78" s="929">
        <v>1.5</v>
      </c>
      <c r="H78" s="929">
        <v>1.5</v>
      </c>
      <c r="I78" s="930">
        <v>1.5</v>
      </c>
      <c r="J78" s="930">
        <v>1</v>
      </c>
      <c r="K78" s="930">
        <v>1</v>
      </c>
      <c r="L78" s="930">
        <v>1</v>
      </c>
      <c r="M78" s="930">
        <v>1</v>
      </c>
      <c r="N78" s="930">
        <v>1</v>
      </c>
      <c r="O78" s="930">
        <v>1</v>
      </c>
      <c r="P78" s="930">
        <v>1</v>
      </c>
      <c r="Q78" s="930">
        <v>1</v>
      </c>
      <c r="R78" s="930">
        <v>1</v>
      </c>
      <c r="S78" s="930">
        <v>1</v>
      </c>
      <c r="T78" s="930">
        <v>1</v>
      </c>
      <c r="U78" s="930">
        <v>1</v>
      </c>
      <c r="V78" s="930">
        <v>1</v>
      </c>
      <c r="W78" s="930">
        <v>1</v>
      </c>
      <c r="X78" s="930">
        <v>1</v>
      </c>
      <c r="Y78" s="930">
        <v>1</v>
      </c>
      <c r="Z78" s="930">
        <v>1</v>
      </c>
      <c r="AA78" s="930">
        <v>1</v>
      </c>
      <c r="AB78" s="930">
        <v>1</v>
      </c>
      <c r="AC78" s="930">
        <v>1</v>
      </c>
      <c r="AD78" s="930">
        <v>1</v>
      </c>
      <c r="AE78" s="930">
        <v>1</v>
      </c>
      <c r="AF78" s="933">
        <v>1</v>
      </c>
    </row>
    <row r="79" spans="2:32" s="798" customFormat="1" ht="12.75" customHeight="1">
      <c r="B79" s="404"/>
      <c r="C79" s="499"/>
      <c r="D79" s="499" t="s">
        <v>879</v>
      </c>
      <c r="E79" s="934"/>
      <c r="F79" s="930">
        <v>7</v>
      </c>
      <c r="G79" s="930">
        <v>7</v>
      </c>
      <c r="H79" s="930">
        <v>6</v>
      </c>
      <c r="I79" s="930">
        <v>6</v>
      </c>
      <c r="J79" s="930">
        <v>5</v>
      </c>
      <c r="K79" s="930">
        <v>5</v>
      </c>
      <c r="L79" s="930">
        <v>5</v>
      </c>
      <c r="M79" s="930">
        <v>5</v>
      </c>
      <c r="N79" s="930">
        <v>5</v>
      </c>
      <c r="O79" s="930">
        <v>5</v>
      </c>
      <c r="P79" s="930">
        <v>5</v>
      </c>
      <c r="Q79" s="930">
        <v>5</v>
      </c>
      <c r="R79" s="930">
        <v>5</v>
      </c>
      <c r="S79" s="930">
        <v>5</v>
      </c>
      <c r="T79" s="930">
        <v>5</v>
      </c>
      <c r="U79" s="930">
        <v>5</v>
      </c>
      <c r="V79" s="930">
        <v>4</v>
      </c>
      <c r="W79" s="930">
        <v>4</v>
      </c>
      <c r="X79" s="930">
        <v>4</v>
      </c>
      <c r="Y79" s="930">
        <v>4</v>
      </c>
      <c r="Z79" s="930">
        <v>4</v>
      </c>
      <c r="AA79" s="930">
        <v>4</v>
      </c>
      <c r="AB79" s="930">
        <v>4</v>
      </c>
      <c r="AC79" s="930">
        <v>4</v>
      </c>
      <c r="AD79" s="930">
        <v>4</v>
      </c>
      <c r="AE79" s="930">
        <v>4</v>
      </c>
      <c r="AF79" s="933">
        <v>4</v>
      </c>
    </row>
    <row r="80" spans="2:32" ht="12.75">
      <c r="B80" s="404"/>
      <c r="C80" s="499"/>
      <c r="D80" s="499" t="s">
        <v>880</v>
      </c>
      <c r="E80" s="935" t="s">
        <v>881</v>
      </c>
      <c r="F80" s="935" t="s">
        <v>881</v>
      </c>
      <c r="G80" s="935" t="s">
        <v>881</v>
      </c>
      <c r="H80" s="935" t="s">
        <v>881</v>
      </c>
      <c r="I80" s="935" t="s">
        <v>881</v>
      </c>
      <c r="J80" s="935" t="s">
        <v>881</v>
      </c>
      <c r="K80" s="935" t="s">
        <v>881</v>
      </c>
      <c r="L80" s="935" t="s">
        <v>881</v>
      </c>
      <c r="M80" s="935" t="s">
        <v>881</v>
      </c>
      <c r="N80" s="935" t="s">
        <v>881</v>
      </c>
      <c r="O80" s="935" t="s">
        <v>881</v>
      </c>
      <c r="P80" s="935" t="s">
        <v>881</v>
      </c>
      <c r="Q80" s="935" t="s">
        <v>881</v>
      </c>
      <c r="R80" s="935" t="s">
        <v>881</v>
      </c>
      <c r="S80" s="935" t="s">
        <v>881</v>
      </c>
      <c r="T80" s="935" t="s">
        <v>881</v>
      </c>
      <c r="U80" s="935" t="s">
        <v>881</v>
      </c>
      <c r="V80" s="935" t="s">
        <v>881</v>
      </c>
      <c r="W80" s="935" t="s">
        <v>881</v>
      </c>
      <c r="X80" s="935" t="s">
        <v>881</v>
      </c>
      <c r="Y80" s="935" t="s">
        <v>881</v>
      </c>
      <c r="Z80" s="935" t="s">
        <v>881</v>
      </c>
      <c r="AA80" s="935" t="s">
        <v>881</v>
      </c>
      <c r="AB80" s="935" t="s">
        <v>881</v>
      </c>
      <c r="AC80" s="935" t="s">
        <v>881</v>
      </c>
      <c r="AD80" s="935" t="s">
        <v>881</v>
      </c>
      <c r="AE80" s="935" t="s">
        <v>881</v>
      </c>
      <c r="AF80" s="936" t="s">
        <v>881</v>
      </c>
    </row>
    <row r="81" spans="2:32" ht="12.75">
      <c r="B81" s="404"/>
      <c r="C81" s="499" t="s">
        <v>882</v>
      </c>
      <c r="D81" s="499"/>
      <c r="E81" s="935"/>
      <c r="F81" s="937"/>
      <c r="G81" s="937"/>
      <c r="H81" s="938">
        <v>8</v>
      </c>
      <c r="I81" s="938">
        <v>8</v>
      </c>
      <c r="J81" s="938">
        <v>8</v>
      </c>
      <c r="K81" s="938">
        <v>8</v>
      </c>
      <c r="L81" s="938">
        <v>8</v>
      </c>
      <c r="M81" s="938">
        <v>8</v>
      </c>
      <c r="N81" s="938">
        <v>8</v>
      </c>
      <c r="O81" s="938">
        <v>8</v>
      </c>
      <c r="P81" s="938">
        <v>8</v>
      </c>
      <c r="Q81" s="938">
        <v>8</v>
      </c>
      <c r="R81" s="938">
        <v>8</v>
      </c>
      <c r="S81" s="938">
        <v>8</v>
      </c>
      <c r="T81" s="938">
        <v>8</v>
      </c>
      <c r="U81" s="938">
        <v>8</v>
      </c>
      <c r="V81" s="938">
        <v>8</v>
      </c>
      <c r="W81" s="938">
        <v>8</v>
      </c>
      <c r="X81" s="938">
        <v>8</v>
      </c>
      <c r="Y81" s="938">
        <v>8</v>
      </c>
      <c r="Z81" s="938">
        <v>8</v>
      </c>
      <c r="AA81" s="938">
        <v>8</v>
      </c>
      <c r="AB81" s="938">
        <v>8</v>
      </c>
      <c r="AC81" s="938">
        <v>8</v>
      </c>
      <c r="AD81" s="938">
        <v>8</v>
      </c>
      <c r="AE81" s="938">
        <v>8</v>
      </c>
      <c r="AF81" s="939">
        <v>8</v>
      </c>
    </row>
    <row r="82" spans="2:32" ht="12.75">
      <c r="B82" s="405"/>
      <c r="C82" s="406" t="s">
        <v>883</v>
      </c>
      <c r="D82" s="406"/>
      <c r="E82" s="934">
        <v>3</v>
      </c>
      <c r="F82" s="934">
        <v>3</v>
      </c>
      <c r="G82" s="934">
        <v>3</v>
      </c>
      <c r="H82" s="940"/>
      <c r="I82" s="940"/>
      <c r="J82" s="940"/>
      <c r="K82" s="940"/>
      <c r="L82" s="940"/>
      <c r="M82" s="940"/>
      <c r="N82" s="940"/>
      <c r="O82" s="940"/>
      <c r="P82" s="940"/>
      <c r="Q82" s="940"/>
      <c r="R82" s="940"/>
      <c r="S82" s="940"/>
      <c r="T82" s="940"/>
      <c r="U82" s="940"/>
      <c r="V82" s="940"/>
      <c r="W82" s="940"/>
      <c r="X82" s="940"/>
      <c r="Y82" s="940"/>
      <c r="Z82" s="940"/>
      <c r="AA82" s="940"/>
      <c r="AB82" s="940"/>
      <c r="AC82" s="940"/>
      <c r="AD82" s="940"/>
      <c r="AE82" s="940"/>
      <c r="AF82" s="941"/>
    </row>
    <row r="83" spans="2:32" ht="12.75">
      <c r="B83" s="928" t="s">
        <v>884</v>
      </c>
      <c r="C83" s="499"/>
      <c r="D83" s="499"/>
      <c r="E83" s="942"/>
      <c r="F83" s="942"/>
      <c r="G83" s="942"/>
      <c r="H83" s="935"/>
      <c r="I83" s="935"/>
      <c r="J83" s="935"/>
      <c r="K83" s="935"/>
      <c r="L83" s="935"/>
      <c r="M83" s="935"/>
      <c r="N83" s="935"/>
      <c r="O83" s="935"/>
      <c r="P83" s="935"/>
      <c r="Q83" s="935"/>
      <c r="R83" s="935"/>
      <c r="S83" s="935"/>
      <c r="T83" s="935"/>
      <c r="U83" s="935"/>
      <c r="V83" s="935"/>
      <c r="W83" s="935"/>
      <c r="X83" s="935"/>
      <c r="Y83" s="935"/>
      <c r="Z83" s="935"/>
      <c r="AA83" s="935"/>
      <c r="AB83" s="935"/>
      <c r="AC83" s="935"/>
      <c r="AD83" s="935"/>
      <c r="AE83" s="935"/>
      <c r="AF83" s="936"/>
    </row>
    <row r="84" spans="2:32" s="798" customFormat="1" ht="12.75">
      <c r="B84" s="928"/>
      <c r="C84" s="541" t="s">
        <v>885</v>
      </c>
      <c r="D84" s="499"/>
      <c r="E84" s="942">
        <v>8.7</v>
      </c>
      <c r="F84" s="942">
        <v>8.08</v>
      </c>
      <c r="G84" s="942">
        <v>0.1</v>
      </c>
      <c r="H84" s="942">
        <v>1.7747</v>
      </c>
      <c r="I84" s="942">
        <v>0.5529571428571429</v>
      </c>
      <c r="J84" s="942">
        <v>0.13</v>
      </c>
      <c r="K84" s="942">
        <v>0.0968</v>
      </c>
      <c r="L84" s="942">
        <v>0.04</v>
      </c>
      <c r="M84" s="942">
        <v>0.0171</v>
      </c>
      <c r="N84" s="942">
        <v>0.0112</v>
      </c>
      <c r="O84" s="942">
        <v>0.2514</v>
      </c>
      <c r="P84" s="942">
        <v>0.0769</v>
      </c>
      <c r="Q84" s="942">
        <v>0.025028571428571428</v>
      </c>
      <c r="R84" s="942">
        <v>0.02</v>
      </c>
      <c r="S84" s="942">
        <v>0.01</v>
      </c>
      <c r="T84" s="942">
        <v>0.04</v>
      </c>
      <c r="U84" s="942">
        <v>0.01</v>
      </c>
      <c r="V84" s="943">
        <v>0.0015</v>
      </c>
      <c r="W84" s="943">
        <v>0.0032</v>
      </c>
      <c r="X84" s="943">
        <v>0.3255</v>
      </c>
      <c r="Y84" s="943">
        <v>0.3916</v>
      </c>
      <c r="Z84" s="943">
        <v>0.059</v>
      </c>
      <c r="AA84" s="943" t="s">
        <v>4</v>
      </c>
      <c r="AB84" s="943" t="s">
        <v>4</v>
      </c>
      <c r="AC84" s="943" t="s">
        <v>4</v>
      </c>
      <c r="AD84" s="943" t="s">
        <v>4</v>
      </c>
      <c r="AE84" s="943" t="s">
        <v>4</v>
      </c>
      <c r="AF84" s="944" t="s">
        <v>4</v>
      </c>
    </row>
    <row r="85" spans="2:32" ht="12.75">
      <c r="B85" s="404"/>
      <c r="C85" s="541" t="s">
        <v>886</v>
      </c>
      <c r="D85" s="499"/>
      <c r="E85" s="942">
        <v>8.13</v>
      </c>
      <c r="F85" s="942">
        <v>8.52</v>
      </c>
      <c r="G85" s="942">
        <v>1.15</v>
      </c>
      <c r="H85" s="942">
        <v>2.665178033830017</v>
      </c>
      <c r="I85" s="942">
        <v>1.1949270430302494</v>
      </c>
      <c r="J85" s="942">
        <v>0.25</v>
      </c>
      <c r="K85" s="942">
        <v>0.1401</v>
      </c>
      <c r="L85" s="942">
        <v>0.07</v>
      </c>
      <c r="M85" s="942">
        <v>0.03</v>
      </c>
      <c r="N85" s="942">
        <v>0.08</v>
      </c>
      <c r="O85" s="942">
        <v>0.4707958107442089</v>
      </c>
      <c r="P85" s="942">
        <v>0.234</v>
      </c>
      <c r="Q85" s="942">
        <v>0.07589681227455514</v>
      </c>
      <c r="R85" s="942">
        <v>0.06</v>
      </c>
      <c r="S85" s="942">
        <v>0.04</v>
      </c>
      <c r="T85" s="942">
        <v>0.13</v>
      </c>
      <c r="U85" s="942">
        <v>0.02</v>
      </c>
      <c r="V85" s="943">
        <v>0.0044</v>
      </c>
      <c r="W85" s="943">
        <v>0.0656</v>
      </c>
      <c r="X85" s="943">
        <v>0.9267</v>
      </c>
      <c r="Y85" s="943">
        <v>0.5235</v>
      </c>
      <c r="Z85" s="943">
        <v>0.128</v>
      </c>
      <c r="AA85" s="943">
        <v>0.1551</v>
      </c>
      <c r="AB85" s="943">
        <v>0.7409</v>
      </c>
      <c r="AC85" s="943">
        <v>1.1286</v>
      </c>
      <c r="AD85" s="943">
        <v>0.687</v>
      </c>
      <c r="AE85" s="943">
        <v>0.5904</v>
      </c>
      <c r="AF85" s="944">
        <v>0.3719</v>
      </c>
    </row>
    <row r="86" spans="2:32" s="797" customFormat="1" ht="12.75">
      <c r="B86" s="404"/>
      <c r="C86" s="541" t="s">
        <v>887</v>
      </c>
      <c r="D86" s="499"/>
      <c r="E86" s="942">
        <v>8.28</v>
      </c>
      <c r="F86" s="942">
        <v>8.59</v>
      </c>
      <c r="G86" s="942">
        <v>1.96</v>
      </c>
      <c r="H86" s="942">
        <v>2.625707377362713</v>
      </c>
      <c r="I86" s="942">
        <v>1.6011029109423673</v>
      </c>
      <c r="J86" s="942">
        <v>0</v>
      </c>
      <c r="K86" s="942">
        <v>0.6906</v>
      </c>
      <c r="L86" s="942">
        <v>0.42</v>
      </c>
      <c r="M86" s="942">
        <v>0.2173</v>
      </c>
      <c r="N86" s="942">
        <v>0.4599</v>
      </c>
      <c r="O86" s="942">
        <v>0.9307730932022839</v>
      </c>
      <c r="P86" s="942" t="s">
        <v>4</v>
      </c>
      <c r="Q86" s="942">
        <v>0.5262407407407408</v>
      </c>
      <c r="R86" s="942">
        <v>0.26</v>
      </c>
      <c r="S86" s="942">
        <v>0.13</v>
      </c>
      <c r="T86" s="942">
        <v>0.38</v>
      </c>
      <c r="U86" s="942">
        <v>0.42</v>
      </c>
      <c r="V86" s="942" t="s">
        <v>4</v>
      </c>
      <c r="W86" s="942">
        <v>0.157</v>
      </c>
      <c r="X86" s="942">
        <v>0.9</v>
      </c>
      <c r="Y86" s="942">
        <v>1.2073</v>
      </c>
      <c r="Z86" s="942">
        <v>0.3029</v>
      </c>
      <c r="AA86" s="942">
        <v>0.2288</v>
      </c>
      <c r="AB86" s="942" t="s">
        <v>4</v>
      </c>
      <c r="AC86" s="943">
        <v>1.2528</v>
      </c>
      <c r="AD86" s="943">
        <v>0.8742</v>
      </c>
      <c r="AE86" s="943">
        <v>0.9045</v>
      </c>
      <c r="AF86" s="944">
        <v>0.6827</v>
      </c>
    </row>
    <row r="87" spans="2:32" ht="15.75" customHeight="1">
      <c r="B87" s="404"/>
      <c r="C87" s="541" t="s">
        <v>888</v>
      </c>
      <c r="D87" s="499"/>
      <c r="E87" s="942">
        <v>7.28</v>
      </c>
      <c r="F87" s="942">
        <v>8.6105</v>
      </c>
      <c r="G87" s="942">
        <v>2.72</v>
      </c>
      <c r="H87" s="942" t="s">
        <v>4</v>
      </c>
      <c r="I87" s="942">
        <v>2.713382091805048</v>
      </c>
      <c r="J87" s="942">
        <v>0</v>
      </c>
      <c r="K87" s="942">
        <v>1.0019</v>
      </c>
      <c r="L87" s="942">
        <v>0.79</v>
      </c>
      <c r="M87" s="942">
        <v>0.5</v>
      </c>
      <c r="N87" s="942">
        <v>0.75</v>
      </c>
      <c r="O87" s="942">
        <v>1.061509865470852</v>
      </c>
      <c r="P87" s="942" t="s">
        <v>4</v>
      </c>
      <c r="Q87" s="942">
        <v>0.8337058823529412</v>
      </c>
      <c r="R87" s="942">
        <v>0.68</v>
      </c>
      <c r="S87" s="942">
        <v>0.64</v>
      </c>
      <c r="T87" s="942">
        <v>2.2</v>
      </c>
      <c r="U87" s="942">
        <v>0.72</v>
      </c>
      <c r="V87" s="942" t="s">
        <v>4</v>
      </c>
      <c r="W87" s="942">
        <v>0.54</v>
      </c>
      <c r="X87" s="942">
        <v>0.9349</v>
      </c>
      <c r="Y87" s="942">
        <v>0.8726</v>
      </c>
      <c r="Z87" s="942">
        <v>0.5803</v>
      </c>
      <c r="AA87" s="942">
        <v>0.369</v>
      </c>
      <c r="AB87" s="942" t="s">
        <v>4</v>
      </c>
      <c r="AC87" s="943">
        <v>1.3759</v>
      </c>
      <c r="AD87" s="943">
        <v>1.1623</v>
      </c>
      <c r="AE87" s="943">
        <v>0.9827</v>
      </c>
      <c r="AF87" s="944" t="s">
        <v>4</v>
      </c>
    </row>
    <row r="88" spans="2:32" ht="15.75" customHeight="1">
      <c r="B88" s="404"/>
      <c r="C88" s="499" t="s">
        <v>824</v>
      </c>
      <c r="D88" s="499"/>
      <c r="E88" s="942" t="s">
        <v>889</v>
      </c>
      <c r="F88" s="942" t="s">
        <v>890</v>
      </c>
      <c r="G88" s="942" t="s">
        <v>890</v>
      </c>
      <c r="H88" s="942" t="s">
        <v>890</v>
      </c>
      <c r="I88" s="942" t="s">
        <v>890</v>
      </c>
      <c r="J88" s="942" t="s">
        <v>890</v>
      </c>
      <c r="K88" s="942" t="s">
        <v>890</v>
      </c>
      <c r="L88" s="942" t="s">
        <v>890</v>
      </c>
      <c r="M88" s="942" t="s">
        <v>890</v>
      </c>
      <c r="N88" s="942" t="s">
        <v>891</v>
      </c>
      <c r="O88" s="942" t="s">
        <v>891</v>
      </c>
      <c r="P88" s="942" t="s">
        <v>891</v>
      </c>
      <c r="Q88" s="942" t="s">
        <v>891</v>
      </c>
      <c r="R88" s="942" t="s">
        <v>891</v>
      </c>
      <c r="S88" s="942" t="s">
        <v>891</v>
      </c>
      <c r="T88" s="942" t="s">
        <v>891</v>
      </c>
      <c r="U88" s="942" t="s">
        <v>891</v>
      </c>
      <c r="V88" s="942" t="s">
        <v>891</v>
      </c>
      <c r="W88" s="942" t="s">
        <v>891</v>
      </c>
      <c r="X88" s="942" t="s">
        <v>891</v>
      </c>
      <c r="Y88" s="942" t="s">
        <v>891</v>
      </c>
      <c r="Z88" s="942" t="s">
        <v>891</v>
      </c>
      <c r="AA88" s="942" t="s">
        <v>891</v>
      </c>
      <c r="AB88" s="942" t="s">
        <v>891</v>
      </c>
      <c r="AC88" s="942" t="s">
        <v>891</v>
      </c>
      <c r="AD88" s="942" t="s">
        <v>891</v>
      </c>
      <c r="AE88" s="942" t="s">
        <v>891</v>
      </c>
      <c r="AF88" s="945" t="s">
        <v>892</v>
      </c>
    </row>
    <row r="89" spans="2:32" ht="15.75" customHeight="1">
      <c r="B89" s="404"/>
      <c r="C89" s="406" t="s">
        <v>893</v>
      </c>
      <c r="D89" s="499"/>
      <c r="E89" s="942" t="s">
        <v>894</v>
      </c>
      <c r="F89" s="942" t="s">
        <v>895</v>
      </c>
      <c r="G89" s="942" t="s">
        <v>895</v>
      </c>
      <c r="H89" s="942" t="s">
        <v>895</v>
      </c>
      <c r="I89" s="942" t="s">
        <v>895</v>
      </c>
      <c r="J89" s="942" t="s">
        <v>896</v>
      </c>
      <c r="K89" s="942" t="s">
        <v>896</v>
      </c>
      <c r="L89" s="942" t="s">
        <v>896</v>
      </c>
      <c r="M89" s="942" t="s">
        <v>895</v>
      </c>
      <c r="N89" s="942" t="s">
        <v>895</v>
      </c>
      <c r="O89" s="942" t="s">
        <v>895</v>
      </c>
      <c r="P89" s="942" t="s">
        <v>895</v>
      </c>
      <c r="Q89" s="942" t="s">
        <v>895</v>
      </c>
      <c r="R89" s="942" t="s">
        <v>895</v>
      </c>
      <c r="S89" s="942" t="s">
        <v>895</v>
      </c>
      <c r="T89" s="942" t="s">
        <v>895</v>
      </c>
      <c r="U89" s="942" t="s">
        <v>895</v>
      </c>
      <c r="V89" s="942" t="s">
        <v>895</v>
      </c>
      <c r="W89" s="942" t="s">
        <v>895</v>
      </c>
      <c r="X89" s="942" t="s">
        <v>895</v>
      </c>
      <c r="Y89" s="942" t="s">
        <v>895</v>
      </c>
      <c r="Z89" s="942" t="s">
        <v>895</v>
      </c>
      <c r="AA89" s="942" t="s">
        <v>895</v>
      </c>
      <c r="AB89" s="942" t="s">
        <v>895</v>
      </c>
      <c r="AC89" s="942" t="s">
        <v>895</v>
      </c>
      <c r="AD89" s="942" t="s">
        <v>895</v>
      </c>
      <c r="AE89" s="942" t="s">
        <v>895</v>
      </c>
      <c r="AF89" s="945" t="s">
        <v>895</v>
      </c>
    </row>
    <row r="90" spans="2:32" ht="15.75" customHeight="1">
      <c r="B90" s="946" t="s">
        <v>897</v>
      </c>
      <c r="C90" s="947"/>
      <c r="D90" s="948"/>
      <c r="E90" s="949">
        <v>6.57</v>
      </c>
      <c r="F90" s="949">
        <v>8.22</v>
      </c>
      <c r="G90" s="949">
        <v>0.86</v>
      </c>
      <c r="H90" s="949">
        <v>1.3649886601894599</v>
      </c>
      <c r="I90" s="949">
        <v>0.86</v>
      </c>
      <c r="J90" s="949">
        <v>0.3</v>
      </c>
      <c r="K90" s="949">
        <v>0.27</v>
      </c>
      <c r="L90" s="949">
        <v>0.25</v>
      </c>
      <c r="M90" s="949">
        <v>0.22459140275275666</v>
      </c>
      <c r="N90" s="949">
        <v>0.20374838574155063</v>
      </c>
      <c r="O90" s="949">
        <v>0.21</v>
      </c>
      <c r="P90" s="949">
        <v>0.20773918429166563</v>
      </c>
      <c r="Q90" s="949">
        <v>0.2017363513916063</v>
      </c>
      <c r="R90" s="949">
        <v>0.19</v>
      </c>
      <c r="S90" s="949">
        <v>0.19</v>
      </c>
      <c r="T90" s="949">
        <v>0.18</v>
      </c>
      <c r="U90" s="949">
        <v>0.1633696910001769</v>
      </c>
      <c r="V90" s="949">
        <v>0.15</v>
      </c>
      <c r="W90" s="949">
        <v>0.17</v>
      </c>
      <c r="X90" s="949">
        <v>1.03</v>
      </c>
      <c r="Y90" s="949">
        <v>0.42</v>
      </c>
      <c r="Z90" s="950">
        <v>0.15</v>
      </c>
      <c r="AA90" s="949">
        <v>0.15</v>
      </c>
      <c r="AB90" s="949">
        <v>2.23</v>
      </c>
      <c r="AC90" s="949">
        <v>1.8</v>
      </c>
      <c r="AD90" s="949">
        <v>0.64</v>
      </c>
      <c r="AE90" s="949">
        <v>0.44</v>
      </c>
      <c r="AF90" s="951">
        <v>0.24</v>
      </c>
    </row>
    <row r="91" spans="2:32" ht="15.75" customHeight="1">
      <c r="B91" s="456" t="s">
        <v>898</v>
      </c>
      <c r="C91" s="952"/>
      <c r="D91" s="948"/>
      <c r="E91" s="953"/>
      <c r="F91" s="953"/>
      <c r="G91" s="954">
        <v>6.171809923677013</v>
      </c>
      <c r="H91" s="949">
        <v>5.2</v>
      </c>
      <c r="I91" s="949">
        <v>5.25</v>
      </c>
      <c r="J91" s="949">
        <v>5.13</v>
      </c>
      <c r="K91" s="949">
        <v>5.01</v>
      </c>
      <c r="L91" s="949">
        <v>4.89</v>
      </c>
      <c r="M91" s="949">
        <v>4.86</v>
      </c>
      <c r="N91" s="949">
        <v>4.75</v>
      </c>
      <c r="O91" s="949">
        <v>4.68</v>
      </c>
      <c r="P91" s="949">
        <v>4.61</v>
      </c>
      <c r="Q91" s="949">
        <v>4.45</v>
      </c>
      <c r="R91" s="949">
        <v>4.3</v>
      </c>
      <c r="S91" s="949">
        <v>4.26</v>
      </c>
      <c r="T91" s="949">
        <v>4.22</v>
      </c>
      <c r="U91" s="949">
        <v>4.093039677595375</v>
      </c>
      <c r="V91" s="949">
        <v>3.99</v>
      </c>
      <c r="W91" s="949">
        <v>3.9028606805380788</v>
      </c>
      <c r="X91" s="949">
        <v>3.7938564896258735</v>
      </c>
      <c r="Y91" s="949">
        <v>3.813646481799705</v>
      </c>
      <c r="Z91" s="950">
        <v>3.76</v>
      </c>
      <c r="AA91" s="949">
        <v>3.7486832454511747</v>
      </c>
      <c r="AB91" s="949">
        <v>3.84</v>
      </c>
      <c r="AC91" s="949">
        <v>3.79</v>
      </c>
      <c r="AD91" s="949">
        <v>4.07</v>
      </c>
      <c r="AE91" s="949">
        <v>4.06</v>
      </c>
      <c r="AF91" s="951">
        <v>4.05</v>
      </c>
    </row>
    <row r="92" spans="2:34" ht="15.75" customHeight="1">
      <c r="B92" s="456" t="s">
        <v>899</v>
      </c>
      <c r="C92" s="955"/>
      <c r="D92" s="955"/>
      <c r="E92" s="953"/>
      <c r="F92" s="953"/>
      <c r="G92" s="956">
        <v>12.402829832416426</v>
      </c>
      <c r="H92" s="949">
        <v>12.34</v>
      </c>
      <c r="I92" s="949">
        <v>12.09</v>
      </c>
      <c r="J92" s="949">
        <v>12.1</v>
      </c>
      <c r="K92" s="949">
        <v>11.95</v>
      </c>
      <c r="L92" s="949">
        <v>11.78</v>
      </c>
      <c r="M92" s="949">
        <v>11.79</v>
      </c>
      <c r="N92" s="949">
        <v>11.48</v>
      </c>
      <c r="O92" s="949">
        <v>11.53</v>
      </c>
      <c r="P92" s="949">
        <v>11.37</v>
      </c>
      <c r="Q92" s="949">
        <v>11.18</v>
      </c>
      <c r="R92" s="949">
        <v>10.915791628170691</v>
      </c>
      <c r="S92" s="949">
        <v>10.82</v>
      </c>
      <c r="T92" s="949">
        <v>10.81</v>
      </c>
      <c r="U92" s="949">
        <v>10.54995071060591</v>
      </c>
      <c r="V92" s="949">
        <v>10.3</v>
      </c>
      <c r="W92" s="949">
        <v>10.226252086741528</v>
      </c>
      <c r="X92" s="949">
        <v>10.135310047775658</v>
      </c>
      <c r="Y92" s="949">
        <v>9.937237232078088</v>
      </c>
      <c r="Z92" s="950">
        <v>9.94</v>
      </c>
      <c r="AA92" s="949">
        <v>9.818236657250683</v>
      </c>
      <c r="AB92" s="949">
        <v>9.67</v>
      </c>
      <c r="AC92" s="949">
        <v>9.56</v>
      </c>
      <c r="AD92" s="949">
        <v>9.64</v>
      </c>
      <c r="AE92" s="949">
        <v>9.65</v>
      </c>
      <c r="AF92" s="951">
        <v>9.59</v>
      </c>
      <c r="AH92" s="957"/>
    </row>
    <row r="93" spans="2:32" ht="15.75" customHeight="1" thickBot="1">
      <c r="B93" s="958" t="s">
        <v>900</v>
      </c>
      <c r="C93" s="959"/>
      <c r="D93" s="959"/>
      <c r="E93" s="960"/>
      <c r="F93" s="960"/>
      <c r="G93" s="960"/>
      <c r="H93" s="961">
        <v>9.84</v>
      </c>
      <c r="I93" s="961">
        <v>9.83</v>
      </c>
      <c r="J93" s="961">
        <v>9.63</v>
      </c>
      <c r="K93" s="961">
        <v>9.35</v>
      </c>
      <c r="L93" s="961">
        <v>9.23</v>
      </c>
      <c r="M93" s="961">
        <v>9.03</v>
      </c>
      <c r="N93" s="961">
        <v>8.86</v>
      </c>
      <c r="O93" s="961">
        <v>8.75</v>
      </c>
      <c r="P93" s="961">
        <v>8.58</v>
      </c>
      <c r="Q93" s="961">
        <v>8.55</v>
      </c>
      <c r="R93" s="961">
        <v>8.38</v>
      </c>
      <c r="S93" s="961">
        <v>8.31</v>
      </c>
      <c r="T93" s="961">
        <v>8.23</v>
      </c>
      <c r="U93" s="961">
        <v>8.36</v>
      </c>
      <c r="V93" s="961">
        <v>7.68</v>
      </c>
      <c r="W93" s="961">
        <v>7.9</v>
      </c>
      <c r="X93" s="961">
        <v>7.73</v>
      </c>
      <c r="Y93" s="961">
        <v>7.46</v>
      </c>
      <c r="Z93" s="961">
        <v>7.44</v>
      </c>
      <c r="AA93" s="961">
        <v>7.49</v>
      </c>
      <c r="AB93" s="961">
        <v>7.51</v>
      </c>
      <c r="AC93" s="961">
        <v>7.52</v>
      </c>
      <c r="AD93" s="961">
        <v>7.68</v>
      </c>
      <c r="AE93" s="961">
        <v>7.76</v>
      </c>
      <c r="AF93" s="962">
        <v>7.69</v>
      </c>
    </row>
    <row r="94" spans="2:14" ht="12" customHeight="1" thickTop="1">
      <c r="B94" s="963"/>
      <c r="C94" s="964"/>
      <c r="D94" s="964"/>
      <c r="E94" s="929"/>
      <c r="F94" s="929"/>
      <c r="G94" s="929"/>
      <c r="I94" s="942"/>
      <c r="J94" s="942"/>
      <c r="K94" s="942"/>
      <c r="L94" s="942"/>
      <c r="M94" s="942"/>
      <c r="N94" s="942"/>
    </row>
    <row r="95" spans="2:32" ht="15.75" customHeight="1">
      <c r="B95" s="965" t="s">
        <v>901</v>
      </c>
      <c r="C95" s="499"/>
      <c r="D95" s="499"/>
      <c r="AB95" s="957"/>
      <c r="AC95" s="957"/>
      <c r="AD95" s="957"/>
      <c r="AE95" s="957"/>
      <c r="AF95" s="957"/>
    </row>
    <row r="96" spans="2:8" ht="12.75">
      <c r="B96" s="966" t="s">
        <v>902</v>
      </c>
      <c r="C96" s="967"/>
      <c r="D96" s="967"/>
      <c r="E96" s="967"/>
      <c r="F96" s="967"/>
      <c r="G96" s="967"/>
      <c r="H96" s="967"/>
    </row>
    <row r="97" spans="2:6" ht="12.75">
      <c r="B97" s="625" t="s">
        <v>903</v>
      </c>
      <c r="C97" s="625"/>
      <c r="D97" s="625"/>
      <c r="E97" s="625"/>
      <c r="F97" s="625"/>
    </row>
    <row r="98" spans="2:4" ht="12.75">
      <c r="B98" s="1702" t="s">
        <v>904</v>
      </c>
      <c r="C98" s="1702"/>
      <c r="D98" s="1702"/>
    </row>
    <row r="99" spans="2:4" ht="12.75">
      <c r="B99" s="1702"/>
      <c r="C99" s="1702"/>
      <c r="D99" s="1702"/>
    </row>
    <row r="100" spans="2:4" ht="12.75">
      <c r="B100" s="914"/>
      <c r="C100" s="499"/>
      <c r="D100" s="499"/>
    </row>
    <row r="101" spans="2:4" ht="12.75">
      <c r="B101" s="499"/>
      <c r="C101" s="499"/>
      <c r="D101" s="499"/>
    </row>
    <row r="102" spans="2:4" ht="12.75">
      <c r="B102" s="499"/>
      <c r="C102" s="541"/>
      <c r="D102" s="499"/>
    </row>
    <row r="103" spans="2:4" ht="12.75">
      <c r="B103" s="499"/>
      <c r="C103" s="499"/>
      <c r="D103" s="499"/>
    </row>
    <row r="104" spans="2:4" ht="12.75">
      <c r="B104" s="499"/>
      <c r="C104" s="499"/>
      <c r="D104" s="499"/>
    </row>
    <row r="105" spans="2:4" ht="12.75">
      <c r="B105" s="499"/>
      <c r="C105" s="499"/>
      <c r="D105" s="499"/>
    </row>
    <row r="106" spans="2:4" ht="12.75">
      <c r="B106" s="499"/>
      <c r="C106" s="499"/>
      <c r="D106" s="499"/>
    </row>
    <row r="107" spans="2:4" ht="12.75">
      <c r="B107" s="499"/>
      <c r="C107" s="499"/>
      <c r="D107" s="499"/>
    </row>
    <row r="108" spans="2:4" ht="12.75">
      <c r="B108" s="499"/>
      <c r="C108" s="499"/>
      <c r="D108" s="499"/>
    </row>
    <row r="109" spans="2:4" ht="12.75">
      <c r="B109" s="914"/>
      <c r="C109" s="499"/>
      <c r="D109" s="499"/>
    </row>
    <row r="110" spans="2:4" ht="12.75">
      <c r="B110" s="914"/>
      <c r="C110" s="541"/>
      <c r="D110" s="499"/>
    </row>
    <row r="111" spans="2:4" ht="12.75">
      <c r="B111" s="499"/>
      <c r="C111" s="541"/>
      <c r="D111" s="499"/>
    </row>
    <row r="112" spans="2:4" ht="12.75">
      <c r="B112" s="499"/>
      <c r="C112" s="541"/>
      <c r="D112" s="499"/>
    </row>
    <row r="113" spans="2:4" ht="12.75">
      <c r="B113" s="499"/>
      <c r="C113" s="541"/>
      <c r="D113" s="499"/>
    </row>
    <row r="114" spans="2:4" ht="12.75">
      <c r="B114" s="499"/>
      <c r="C114" s="499"/>
      <c r="D114" s="499"/>
    </row>
    <row r="115" spans="2:4" ht="12.75">
      <c r="B115" s="499"/>
      <c r="C115" s="499"/>
      <c r="D115" s="499"/>
    </row>
    <row r="116" spans="2:4" ht="12.75">
      <c r="B116" s="968"/>
      <c r="C116" s="969"/>
      <c r="D116" s="970"/>
    </row>
    <row r="117" spans="2:4" ht="12.75">
      <c r="B117" s="914"/>
      <c r="C117" s="499"/>
      <c r="D117" s="499"/>
    </row>
    <row r="118" spans="2:4" ht="12.75">
      <c r="B118" s="499"/>
      <c r="C118" s="914"/>
      <c r="D118" s="499"/>
    </row>
    <row r="119" spans="2:4" ht="12.75">
      <c r="B119" s="499"/>
      <c r="C119" s="499"/>
      <c r="D119" s="499"/>
    </row>
    <row r="120" spans="2:4" ht="12.75">
      <c r="B120" s="499"/>
      <c r="C120" s="499"/>
      <c r="D120" s="499"/>
    </row>
    <row r="121" spans="2:4" ht="12.75">
      <c r="B121" s="499"/>
      <c r="C121" s="499"/>
      <c r="D121" s="499"/>
    </row>
    <row r="122" spans="2:4" ht="12.75">
      <c r="B122" s="499"/>
      <c r="C122" s="499"/>
      <c r="D122" s="499"/>
    </row>
    <row r="123" spans="2:4" ht="12.75">
      <c r="B123" s="499"/>
      <c r="C123" s="499"/>
      <c r="D123" s="499"/>
    </row>
    <row r="124" spans="2:4" ht="12.75">
      <c r="B124" s="499"/>
      <c r="C124" s="499"/>
      <c r="D124" s="499"/>
    </row>
    <row r="125" spans="2:4" ht="12.75">
      <c r="B125" s="499"/>
      <c r="C125" s="499"/>
      <c r="D125" s="499"/>
    </row>
    <row r="126" spans="2:4" ht="12.75">
      <c r="B126" s="499"/>
      <c r="C126" s="914"/>
      <c r="D126" s="499"/>
    </row>
    <row r="127" spans="2:4" ht="12.75">
      <c r="B127" s="499"/>
      <c r="C127" s="499"/>
      <c r="D127" s="499"/>
    </row>
    <row r="128" spans="2:4" ht="12.75">
      <c r="B128" s="499"/>
      <c r="C128" s="541"/>
      <c r="D128" s="499"/>
    </row>
    <row r="129" spans="2:4" ht="12.75">
      <c r="B129" s="499"/>
      <c r="C129" s="541"/>
      <c r="D129" s="499"/>
    </row>
    <row r="130" spans="2:4" ht="12.75">
      <c r="B130" s="499"/>
      <c r="C130" s="541"/>
      <c r="D130" s="499"/>
    </row>
    <row r="131" spans="2:4" ht="12.75">
      <c r="B131" s="499"/>
      <c r="C131" s="541"/>
      <c r="D131" s="499"/>
    </row>
    <row r="132" spans="2:4" ht="12.75">
      <c r="B132" s="966"/>
      <c r="C132" s="966"/>
      <c r="D132" s="968"/>
    </row>
    <row r="133" spans="2:4" ht="12.75">
      <c r="B133" s="541"/>
      <c r="C133" s="798"/>
      <c r="D133" s="798"/>
    </row>
    <row r="134" ht="12.75">
      <c r="B134" s="971"/>
    </row>
  </sheetData>
  <sheetProtection/>
  <mergeCells count="14">
    <mergeCell ref="B1:D1"/>
    <mergeCell ref="B2:D2"/>
    <mergeCell ref="B3:D3"/>
    <mergeCell ref="B5:D5"/>
    <mergeCell ref="B6:D6"/>
    <mergeCell ref="B8:D8"/>
    <mergeCell ref="B98:D98"/>
    <mergeCell ref="B99:D99"/>
    <mergeCell ref="B9:D9"/>
    <mergeCell ref="B69:D69"/>
    <mergeCell ref="B70:D70"/>
    <mergeCell ref="F68:AF68"/>
    <mergeCell ref="B67:AF67"/>
    <mergeCell ref="B66:AF66"/>
  </mergeCells>
  <dataValidations count="1">
    <dataValidation type="textLength" allowBlank="1" showInputMessage="1" showErrorMessage="1" sqref="H72:H77">
      <formula1>11111</formula1>
      <formula2>99999</formula2>
    </dataValidation>
  </dataValidations>
  <printOptions horizontalCentered="1" verticalCentered="1"/>
  <pageMargins left="0.5" right="0.25" top="0.75" bottom="0.75" header="0.3" footer="0.3"/>
  <pageSetup fitToHeight="1" fitToWidth="1" horizontalDpi="600" verticalDpi="600" orientation="landscape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pane xSplit="4" ySplit="7" topLeftCell="G8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G8" sqref="G8:P20"/>
    </sheetView>
  </sheetViews>
  <sheetFormatPr defaultColWidth="9.140625" defaultRowHeight="15"/>
  <cols>
    <col min="1" max="1" width="11.57421875" style="297" bestFit="1" customWidth="1"/>
    <col min="2" max="2" width="9.00390625" style="297" hidden="1" customWidth="1"/>
    <col min="3" max="3" width="8.140625" style="297" hidden="1" customWidth="1"/>
    <col min="4" max="4" width="9.00390625" style="297" hidden="1" customWidth="1"/>
    <col min="5" max="5" width="12.28125" style="297" customWidth="1"/>
    <col min="6" max="6" width="12.421875" style="297" customWidth="1"/>
    <col min="7" max="7" width="10.7109375" style="297" customWidth="1"/>
    <col min="8" max="8" width="10.8515625" style="297" customWidth="1"/>
    <col min="9" max="9" width="10.00390625" style="297" customWidth="1"/>
    <col min="10" max="10" width="12.28125" style="297" customWidth="1"/>
    <col min="11" max="11" width="10.421875" style="297" customWidth="1"/>
    <col min="12" max="12" width="11.00390625" style="297" bestFit="1" customWidth="1"/>
    <col min="13" max="15" width="10.140625" style="297" customWidth="1"/>
    <col min="16" max="16" width="11.00390625" style="297" bestFit="1" customWidth="1"/>
    <col min="17" max="16384" width="9.140625" style="297" customWidth="1"/>
  </cols>
  <sheetData>
    <row r="1" spans="1:16" ht="12.75">
      <c r="A1" s="1718" t="s">
        <v>799</v>
      </c>
      <c r="B1" s="1718"/>
      <c r="C1" s="1718"/>
      <c r="D1" s="1718"/>
      <c r="E1" s="1718"/>
      <c r="F1" s="1718"/>
      <c r="G1" s="1718"/>
      <c r="H1" s="1718"/>
      <c r="I1" s="1718"/>
      <c r="J1" s="1718"/>
      <c r="K1" s="1718"/>
      <c r="L1" s="1718"/>
      <c r="M1" s="1718"/>
      <c r="N1" s="1718"/>
      <c r="O1" s="1718"/>
      <c r="P1" s="1718"/>
    </row>
    <row r="2" spans="1:16" ht="15.75">
      <c r="A2" s="1719" t="s">
        <v>52</v>
      </c>
      <c r="B2" s="1719"/>
      <c r="C2" s="1719"/>
      <c r="D2" s="1719"/>
      <c r="E2" s="1719"/>
      <c r="F2" s="1719"/>
      <c r="G2" s="1719"/>
      <c r="H2" s="1719"/>
      <c r="I2" s="1719"/>
      <c r="J2" s="1719"/>
      <c r="K2" s="1719"/>
      <c r="L2" s="1719"/>
      <c r="M2" s="1719"/>
      <c r="N2" s="1719"/>
      <c r="O2" s="1719"/>
      <c r="P2" s="1719"/>
    </row>
    <row r="3" spans="1:4" ht="12.75" hidden="1">
      <c r="A3" s="1720" t="s">
        <v>790</v>
      </c>
      <c r="B3" s="1720"/>
      <c r="C3" s="1720"/>
      <c r="D3" s="1720"/>
    </row>
    <row r="4" s="472" customFormat="1" ht="16.5" customHeight="1" thickBot="1">
      <c r="P4" s="496" t="s">
        <v>905</v>
      </c>
    </row>
    <row r="5" spans="1:16" s="472" customFormat="1" ht="16.5" customHeight="1" thickTop="1">
      <c r="A5" s="1721" t="s">
        <v>423</v>
      </c>
      <c r="B5" s="1724" t="s">
        <v>906</v>
      </c>
      <c r="C5" s="1725"/>
      <c r="D5" s="1726"/>
      <c r="E5" s="1724" t="s">
        <v>1</v>
      </c>
      <c r="F5" s="1725"/>
      <c r="G5" s="1725"/>
      <c r="H5" s="1725"/>
      <c r="I5" s="1725"/>
      <c r="J5" s="1726"/>
      <c r="K5" s="1725" t="s">
        <v>3</v>
      </c>
      <c r="L5" s="1725"/>
      <c r="M5" s="1725"/>
      <c r="N5" s="1725"/>
      <c r="O5" s="1725"/>
      <c r="P5" s="1727"/>
    </row>
    <row r="6" spans="1:16" s="472" customFormat="1" ht="26.25" customHeight="1">
      <c r="A6" s="1722"/>
      <c r="B6" s="972"/>
      <c r="C6" s="973"/>
      <c r="D6" s="974"/>
      <c r="E6" s="1713" t="s">
        <v>907</v>
      </c>
      <c r="F6" s="1714"/>
      <c r="G6" s="1713" t="s">
        <v>908</v>
      </c>
      <c r="H6" s="1714"/>
      <c r="I6" s="1715" t="s">
        <v>909</v>
      </c>
      <c r="J6" s="1716"/>
      <c r="K6" s="1713" t="s">
        <v>907</v>
      </c>
      <c r="L6" s="1714"/>
      <c r="M6" s="1713" t="s">
        <v>908</v>
      </c>
      <c r="N6" s="1714"/>
      <c r="O6" s="1715" t="s">
        <v>909</v>
      </c>
      <c r="P6" s="1717"/>
    </row>
    <row r="7" spans="1:16" s="472" customFormat="1" ht="16.5" customHeight="1">
      <c r="A7" s="1723"/>
      <c r="B7" s="975" t="s">
        <v>907</v>
      </c>
      <c r="C7" s="976" t="s">
        <v>908</v>
      </c>
      <c r="D7" s="977" t="s">
        <v>909</v>
      </c>
      <c r="E7" s="978" t="s">
        <v>910</v>
      </c>
      <c r="F7" s="978" t="s">
        <v>911</v>
      </c>
      <c r="G7" s="978" t="s">
        <v>910</v>
      </c>
      <c r="H7" s="978" t="s">
        <v>911</v>
      </c>
      <c r="I7" s="978" t="s">
        <v>910</v>
      </c>
      <c r="J7" s="978" t="s">
        <v>911</v>
      </c>
      <c r="K7" s="978" t="s">
        <v>910</v>
      </c>
      <c r="L7" s="978" t="s">
        <v>911</v>
      </c>
      <c r="M7" s="978" t="s">
        <v>910</v>
      </c>
      <c r="N7" s="978" t="s">
        <v>911</v>
      </c>
      <c r="O7" s="978" t="s">
        <v>910</v>
      </c>
      <c r="P7" s="979" t="s">
        <v>911</v>
      </c>
    </row>
    <row r="8" spans="1:16" s="472" customFormat="1" ht="16.5" customHeight="1">
      <c r="A8" s="468" t="s">
        <v>16</v>
      </c>
      <c r="B8" s="980">
        <v>735.39</v>
      </c>
      <c r="C8" s="981">
        <v>0</v>
      </c>
      <c r="D8" s="982">
        <v>735.39</v>
      </c>
      <c r="E8" s="983">
        <v>206.475</v>
      </c>
      <c r="F8" s="984">
        <v>20089.3505</v>
      </c>
      <c r="G8" s="985">
        <v>24.65</v>
      </c>
      <c r="H8" s="986">
        <v>2362.96975</v>
      </c>
      <c r="I8" s="983">
        <v>181.825</v>
      </c>
      <c r="J8" s="983">
        <v>17726.38075</v>
      </c>
      <c r="K8" s="987">
        <v>275.65</v>
      </c>
      <c r="L8" s="983">
        <v>26790.169</v>
      </c>
      <c r="M8" s="988">
        <v>0</v>
      </c>
      <c r="N8" s="989">
        <v>0</v>
      </c>
      <c r="O8" s="983">
        <v>275.65</v>
      </c>
      <c r="P8" s="990">
        <v>26790.169</v>
      </c>
    </row>
    <row r="9" spans="1:16" s="472" customFormat="1" ht="16.5" customHeight="1">
      <c r="A9" s="468" t="s">
        <v>17</v>
      </c>
      <c r="B9" s="980">
        <v>1337.1</v>
      </c>
      <c r="C9" s="981">
        <v>0</v>
      </c>
      <c r="D9" s="982">
        <v>1337.1</v>
      </c>
      <c r="E9" s="983">
        <v>309.175</v>
      </c>
      <c r="F9" s="984">
        <v>32190.981499999994</v>
      </c>
      <c r="G9" s="985">
        <v>0</v>
      </c>
      <c r="H9" s="986">
        <v>0</v>
      </c>
      <c r="I9" s="983">
        <v>309.175</v>
      </c>
      <c r="J9" s="983">
        <v>32190.981499999994</v>
      </c>
      <c r="K9" s="987">
        <v>195.875</v>
      </c>
      <c r="L9" s="983">
        <v>18986.87625</v>
      </c>
      <c r="M9" s="983">
        <v>0</v>
      </c>
      <c r="N9" s="983">
        <v>0</v>
      </c>
      <c r="O9" s="983">
        <v>195.875</v>
      </c>
      <c r="P9" s="990">
        <v>18986.87625</v>
      </c>
    </row>
    <row r="10" spans="1:16" s="472" customFormat="1" ht="16.5" customHeight="1">
      <c r="A10" s="468" t="s">
        <v>18</v>
      </c>
      <c r="B10" s="980">
        <v>3529.54</v>
      </c>
      <c r="C10" s="981">
        <v>0</v>
      </c>
      <c r="D10" s="982">
        <v>3529.54</v>
      </c>
      <c r="E10" s="983">
        <v>391.3</v>
      </c>
      <c r="F10" s="984">
        <v>39009.92425</v>
      </c>
      <c r="G10" s="985">
        <v>0</v>
      </c>
      <c r="H10" s="986">
        <v>0</v>
      </c>
      <c r="I10" s="983">
        <v>391.3</v>
      </c>
      <c r="J10" s="983">
        <v>39009.92425</v>
      </c>
      <c r="K10" s="987">
        <v>330.1</v>
      </c>
      <c r="L10" s="983">
        <v>26236.907749999995</v>
      </c>
      <c r="M10" s="983">
        <v>0</v>
      </c>
      <c r="N10" s="983">
        <v>0</v>
      </c>
      <c r="O10" s="983">
        <v>330.1</v>
      </c>
      <c r="P10" s="990">
        <v>26236.907749999995</v>
      </c>
    </row>
    <row r="11" spans="1:16" s="472" customFormat="1" ht="16.5" customHeight="1">
      <c r="A11" s="468" t="s">
        <v>19</v>
      </c>
      <c r="B11" s="980">
        <v>2685.96</v>
      </c>
      <c r="C11" s="981">
        <v>0</v>
      </c>
      <c r="D11" s="982">
        <v>2685.96</v>
      </c>
      <c r="E11" s="983">
        <v>347.805</v>
      </c>
      <c r="F11" s="984">
        <v>34593.981349999995</v>
      </c>
      <c r="G11" s="985">
        <v>0</v>
      </c>
      <c r="H11" s="986">
        <v>0</v>
      </c>
      <c r="I11" s="983">
        <v>347.805</v>
      </c>
      <c r="J11" s="983">
        <v>34593.981349999995</v>
      </c>
      <c r="K11" s="987">
        <v>294.85</v>
      </c>
      <c r="L11" s="983">
        <v>28964.910999999996</v>
      </c>
      <c r="M11" s="983">
        <v>0</v>
      </c>
      <c r="N11" s="983">
        <v>0</v>
      </c>
      <c r="O11" s="986">
        <v>294.85</v>
      </c>
      <c r="P11" s="990">
        <v>28964.910999999996</v>
      </c>
    </row>
    <row r="12" spans="1:16" s="472" customFormat="1" ht="16.5" customHeight="1">
      <c r="A12" s="468" t="s">
        <v>20</v>
      </c>
      <c r="B12" s="980">
        <v>2257.5</v>
      </c>
      <c r="C12" s="981">
        <v>496.34</v>
      </c>
      <c r="D12" s="982">
        <v>1761.16</v>
      </c>
      <c r="E12" s="983">
        <v>155.388</v>
      </c>
      <c r="F12" s="984">
        <v>15492.9043</v>
      </c>
      <c r="G12" s="985">
        <v>0</v>
      </c>
      <c r="H12" s="986">
        <v>0</v>
      </c>
      <c r="I12" s="983">
        <v>155.388</v>
      </c>
      <c r="J12" s="983">
        <v>15492.9043</v>
      </c>
      <c r="K12" s="987">
        <v>309.275</v>
      </c>
      <c r="L12" s="983">
        <v>30642.332749999994</v>
      </c>
      <c r="M12" s="983">
        <v>0</v>
      </c>
      <c r="N12" s="983">
        <v>0</v>
      </c>
      <c r="O12" s="986">
        <v>309.275</v>
      </c>
      <c r="P12" s="990">
        <v>30642.332749999994</v>
      </c>
    </row>
    <row r="13" spans="1:16" s="472" customFormat="1" ht="16.5" customHeight="1">
      <c r="A13" s="468" t="s">
        <v>21</v>
      </c>
      <c r="B13" s="980">
        <v>2901.58</v>
      </c>
      <c r="C13" s="981">
        <v>0</v>
      </c>
      <c r="D13" s="982">
        <v>2901.58</v>
      </c>
      <c r="E13" s="983">
        <v>301.25</v>
      </c>
      <c r="F13" s="984">
        <v>29918.715249999997</v>
      </c>
      <c r="G13" s="985">
        <v>0</v>
      </c>
      <c r="H13" s="986">
        <v>0</v>
      </c>
      <c r="I13" s="983">
        <v>301.25</v>
      </c>
      <c r="J13" s="983">
        <v>29918.715249999997</v>
      </c>
      <c r="K13" s="987">
        <v>252.99999999999994</v>
      </c>
      <c r="L13" s="983">
        <v>25574.157</v>
      </c>
      <c r="M13" s="983">
        <v>0</v>
      </c>
      <c r="N13" s="983">
        <v>0</v>
      </c>
      <c r="O13" s="986">
        <v>252.99999999999994</v>
      </c>
      <c r="P13" s="990">
        <v>25574.157</v>
      </c>
    </row>
    <row r="14" spans="1:16" s="472" customFormat="1" ht="16.5" customHeight="1">
      <c r="A14" s="468" t="s">
        <v>22</v>
      </c>
      <c r="B14" s="980">
        <v>1893.9</v>
      </c>
      <c r="C14" s="981">
        <v>0</v>
      </c>
      <c r="D14" s="982">
        <v>1893.9</v>
      </c>
      <c r="E14" s="991">
        <v>270.925</v>
      </c>
      <c r="F14" s="984">
        <v>26988.022</v>
      </c>
      <c r="G14" s="985">
        <v>0</v>
      </c>
      <c r="H14" s="986">
        <v>0</v>
      </c>
      <c r="I14" s="983">
        <v>270.925</v>
      </c>
      <c r="J14" s="983">
        <v>26988.022</v>
      </c>
      <c r="K14" s="987">
        <v>246.27499999999998</v>
      </c>
      <c r="L14" s="983">
        <v>24360.532000000003</v>
      </c>
      <c r="M14" s="983">
        <v>3.5</v>
      </c>
      <c r="N14" s="983">
        <v>346.64</v>
      </c>
      <c r="O14" s="986">
        <f aca="true" t="shared" si="0" ref="O14:P17">K14-M14</f>
        <v>242.77499999999998</v>
      </c>
      <c r="P14" s="990">
        <f t="shared" si="0"/>
        <v>24013.892000000003</v>
      </c>
    </row>
    <row r="15" spans="1:16" s="472" customFormat="1" ht="16.5" customHeight="1">
      <c r="A15" s="468" t="s">
        <v>23</v>
      </c>
      <c r="B15" s="980">
        <v>1962.72</v>
      </c>
      <c r="C15" s="981">
        <v>0</v>
      </c>
      <c r="D15" s="982">
        <v>1962.72</v>
      </c>
      <c r="E15" s="991">
        <v>294.1</v>
      </c>
      <c r="F15" s="984">
        <v>29064.779499999997</v>
      </c>
      <c r="G15" s="985">
        <v>0</v>
      </c>
      <c r="H15" s="986">
        <v>0</v>
      </c>
      <c r="I15" s="983">
        <v>294.1</v>
      </c>
      <c r="J15" s="983">
        <v>29064.779499999997</v>
      </c>
      <c r="K15" s="986">
        <v>320.42499999999995</v>
      </c>
      <c r="L15" s="983">
        <v>31916.139500000005</v>
      </c>
      <c r="M15" s="986">
        <v>0</v>
      </c>
      <c r="N15" s="983">
        <v>0</v>
      </c>
      <c r="O15" s="986">
        <f t="shared" si="0"/>
        <v>320.42499999999995</v>
      </c>
      <c r="P15" s="990">
        <f t="shared" si="0"/>
        <v>31916.139500000005</v>
      </c>
    </row>
    <row r="16" spans="1:16" s="472" customFormat="1" ht="16.5" customHeight="1">
      <c r="A16" s="468" t="s">
        <v>24</v>
      </c>
      <c r="B16" s="980">
        <v>2955.37</v>
      </c>
      <c r="C16" s="981">
        <v>0</v>
      </c>
      <c r="D16" s="982">
        <v>2955.37</v>
      </c>
      <c r="E16" s="992">
        <v>267.93</v>
      </c>
      <c r="F16" s="993">
        <v>25882.97</v>
      </c>
      <c r="G16" s="985">
        <v>0</v>
      </c>
      <c r="H16" s="986">
        <v>0</v>
      </c>
      <c r="I16" s="983">
        <v>267.93</v>
      </c>
      <c r="J16" s="983">
        <v>25882.97</v>
      </c>
      <c r="K16" s="994">
        <v>315.49600000000004</v>
      </c>
      <c r="L16" s="995">
        <v>31509.897270000005</v>
      </c>
      <c r="M16" s="986">
        <v>1.2</v>
      </c>
      <c r="N16" s="983">
        <v>115.548</v>
      </c>
      <c r="O16" s="986">
        <f t="shared" si="0"/>
        <v>314.29600000000005</v>
      </c>
      <c r="P16" s="990">
        <f t="shared" si="0"/>
        <v>31394.349270000006</v>
      </c>
    </row>
    <row r="17" spans="1:16" s="472" customFormat="1" ht="16.5" customHeight="1">
      <c r="A17" s="468" t="s">
        <v>25</v>
      </c>
      <c r="B17" s="980">
        <v>1971.17</v>
      </c>
      <c r="C17" s="981">
        <v>408.86</v>
      </c>
      <c r="D17" s="982">
        <v>1562.31</v>
      </c>
      <c r="E17" s="992">
        <v>336.675</v>
      </c>
      <c r="F17" s="993">
        <v>32466.19875</v>
      </c>
      <c r="G17" s="985">
        <v>0</v>
      </c>
      <c r="H17" s="986">
        <v>0</v>
      </c>
      <c r="I17" s="983">
        <v>336.675</v>
      </c>
      <c r="J17" s="983">
        <v>32466.19875</v>
      </c>
      <c r="K17" s="996">
        <v>546.425</v>
      </c>
      <c r="L17" s="992">
        <v>55403.839250000005</v>
      </c>
      <c r="M17" s="986">
        <v>2.66</v>
      </c>
      <c r="N17" s="983">
        <v>269.6708</v>
      </c>
      <c r="O17" s="986">
        <f t="shared" si="0"/>
        <v>543.765</v>
      </c>
      <c r="P17" s="990">
        <f t="shared" si="0"/>
        <v>55134.168450000005</v>
      </c>
    </row>
    <row r="18" spans="1:16" s="472" customFormat="1" ht="16.5" customHeight="1">
      <c r="A18" s="468" t="s">
        <v>26</v>
      </c>
      <c r="B18" s="980">
        <v>4584.48</v>
      </c>
      <c r="C18" s="981">
        <v>0</v>
      </c>
      <c r="D18" s="982">
        <v>4584.48</v>
      </c>
      <c r="E18" s="983">
        <v>309.9</v>
      </c>
      <c r="F18" s="984">
        <v>26003.481499999998</v>
      </c>
      <c r="G18" s="985">
        <v>0</v>
      </c>
      <c r="H18" s="986">
        <v>0</v>
      </c>
      <c r="I18" s="983">
        <v>309.9</v>
      </c>
      <c r="J18" s="983">
        <v>26003.481499999998</v>
      </c>
      <c r="K18" s="987">
        <v>539.5499999999998</v>
      </c>
      <c r="L18" s="983">
        <v>55104.4935</v>
      </c>
      <c r="M18" s="986">
        <v>0</v>
      </c>
      <c r="N18" s="983">
        <v>0</v>
      </c>
      <c r="O18" s="986">
        <f>K18-M18</f>
        <v>539.5499999999998</v>
      </c>
      <c r="P18" s="990">
        <f>L18-N18</f>
        <v>55104.4935</v>
      </c>
    </row>
    <row r="19" spans="1:16" s="472" customFormat="1" ht="16.5" customHeight="1">
      <c r="A19" s="473" t="s">
        <v>27</v>
      </c>
      <c r="B19" s="997">
        <v>3337.29</v>
      </c>
      <c r="C19" s="998">
        <v>1132.25</v>
      </c>
      <c r="D19" s="982">
        <v>2205.04</v>
      </c>
      <c r="E19" s="999">
        <v>355.775</v>
      </c>
      <c r="F19" s="1000">
        <v>34123.754</v>
      </c>
      <c r="G19" s="1001">
        <v>0</v>
      </c>
      <c r="H19" s="986">
        <v>0</v>
      </c>
      <c r="I19" s="999">
        <v>355.775</v>
      </c>
      <c r="J19" s="999">
        <v>34123.754</v>
      </c>
      <c r="K19" s="1002"/>
      <c r="L19" s="999"/>
      <c r="M19" s="983"/>
      <c r="N19" s="983"/>
      <c r="O19" s="986"/>
      <c r="P19" s="1003"/>
    </row>
    <row r="20" spans="1:16" s="472" customFormat="1" ht="16.5" customHeight="1" thickBot="1">
      <c r="A20" s="792" t="s">
        <v>29</v>
      </c>
      <c r="B20" s="1004">
        <v>30152</v>
      </c>
      <c r="C20" s="1005">
        <v>2037.45</v>
      </c>
      <c r="D20" s="1006">
        <v>28114.55</v>
      </c>
      <c r="E20" s="1007">
        <v>3546.6980000000003</v>
      </c>
      <c r="F20" s="1007">
        <v>345825.0629</v>
      </c>
      <c r="G20" s="1008">
        <v>24.65</v>
      </c>
      <c r="H20" s="1008">
        <v>2362.96975</v>
      </c>
      <c r="I20" s="1009">
        <v>3522.0480000000002</v>
      </c>
      <c r="J20" s="1009">
        <v>343462.09315</v>
      </c>
      <c r="K20" s="1008">
        <f aca="true" t="shared" si="1" ref="K20:P20">SUM(K8:K19)</f>
        <v>3626.921</v>
      </c>
      <c r="L20" s="1008">
        <f t="shared" si="1"/>
        <v>355490.25527</v>
      </c>
      <c r="M20" s="1008">
        <f t="shared" si="1"/>
        <v>7.36</v>
      </c>
      <c r="N20" s="1008">
        <f t="shared" si="1"/>
        <v>731.8588</v>
      </c>
      <c r="O20" s="1007">
        <f t="shared" si="1"/>
        <v>3619.5609999999997</v>
      </c>
      <c r="P20" s="1010">
        <f t="shared" si="1"/>
        <v>354758.39647</v>
      </c>
    </row>
    <row r="21" s="472" customFormat="1" ht="16.5" customHeight="1" thickTop="1"/>
    <row r="22" spans="9:16" s="472" customFormat="1" ht="16.5" customHeight="1">
      <c r="I22" s="1011"/>
      <c r="J22" s="1011"/>
      <c r="K22" s="1011"/>
      <c r="L22" s="1011"/>
      <c r="M22" s="1011"/>
      <c r="N22" s="1011"/>
      <c r="O22" s="1011"/>
      <c r="P22" s="1011"/>
    </row>
    <row r="23" spans="13:14" s="472" customFormat="1" ht="16.5" customHeight="1">
      <c r="M23" s="452"/>
      <c r="N23" s="452"/>
    </row>
    <row r="24" s="472" customFormat="1" ht="16.5" customHeight="1"/>
    <row r="25" s="472" customFormat="1" ht="16.5" customHeight="1"/>
    <row r="26" s="472" customFormat="1" ht="16.5" customHeight="1"/>
    <row r="27" spans="1:17" ht="12.75">
      <c r="A27" s="472"/>
      <c r="Q27" s="472"/>
    </row>
  </sheetData>
  <sheetProtection/>
  <mergeCells count="13">
    <mergeCell ref="A1:P1"/>
    <mergeCell ref="A2:P2"/>
    <mergeCell ref="A3:D3"/>
    <mergeCell ref="A5:A7"/>
    <mergeCell ref="B5:D5"/>
    <mergeCell ref="E5:J5"/>
    <mergeCell ref="K5:P5"/>
    <mergeCell ref="E6:F6"/>
    <mergeCell ref="G6:H6"/>
    <mergeCell ref="I6:J6"/>
    <mergeCell ref="K6:L6"/>
    <mergeCell ref="M6:N6"/>
    <mergeCell ref="O6:P6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pane xSplit="2" ySplit="5" topLeftCell="C6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C6" sqref="C6:H18"/>
    </sheetView>
  </sheetViews>
  <sheetFormatPr defaultColWidth="9.140625" defaultRowHeight="15"/>
  <cols>
    <col min="1" max="1" width="9.140625" style="698" customWidth="1"/>
    <col min="2" max="2" width="10.00390625" style="698" customWidth="1"/>
    <col min="3" max="3" width="15.421875" style="698" customWidth="1"/>
    <col min="4" max="4" width="14.28125" style="698" customWidth="1"/>
    <col min="5" max="5" width="16.8515625" style="698" customWidth="1"/>
    <col min="6" max="6" width="11.7109375" style="698" customWidth="1"/>
    <col min="7" max="7" width="13.00390625" style="698" customWidth="1"/>
    <col min="8" max="8" width="12.7109375" style="698" customWidth="1"/>
    <col min="9" max="16384" width="9.140625" style="698" customWidth="1"/>
  </cols>
  <sheetData>
    <row r="1" spans="2:8" ht="12.75">
      <c r="B1" s="1728" t="s">
        <v>912</v>
      </c>
      <c r="C1" s="1728"/>
      <c r="D1" s="1728"/>
      <c r="E1" s="1728"/>
      <c r="F1" s="1728"/>
      <c r="G1" s="1728"/>
      <c r="H1" s="1728"/>
    </row>
    <row r="2" spans="2:8" ht="15.75">
      <c r="B2" s="1652" t="s">
        <v>913</v>
      </c>
      <c r="C2" s="1652"/>
      <c r="D2" s="1652"/>
      <c r="E2" s="1652"/>
      <c r="F2" s="1652"/>
      <c r="G2" s="1652"/>
      <c r="H2" s="1652"/>
    </row>
    <row r="3" spans="2:8" ht="17.25" customHeight="1" thickBot="1">
      <c r="B3" s="1012"/>
      <c r="D3" s="1013"/>
      <c r="H3" s="496" t="s">
        <v>7</v>
      </c>
    </row>
    <row r="4" spans="2:8" s="1015" customFormat="1" ht="13.5" customHeight="1" thickTop="1">
      <c r="B4" s="1729" t="s">
        <v>423</v>
      </c>
      <c r="C4" s="1731" t="s">
        <v>0</v>
      </c>
      <c r="D4" s="1732"/>
      <c r="E4" s="1731" t="s">
        <v>1</v>
      </c>
      <c r="F4" s="1733"/>
      <c r="G4" s="1734" t="s">
        <v>3</v>
      </c>
      <c r="H4" s="1735"/>
    </row>
    <row r="5" spans="2:8" s="1015" customFormat="1" ht="13.5" customHeight="1">
      <c r="B5" s="1730"/>
      <c r="C5" s="1016" t="s">
        <v>914</v>
      </c>
      <c r="D5" s="1017" t="s">
        <v>915</v>
      </c>
      <c r="E5" s="1016" t="s">
        <v>914</v>
      </c>
      <c r="F5" s="1018" t="s">
        <v>915</v>
      </c>
      <c r="G5" s="1019" t="s">
        <v>914</v>
      </c>
      <c r="H5" s="1020" t="s">
        <v>915</v>
      </c>
    </row>
    <row r="6" spans="2:8" ht="15.75" customHeight="1">
      <c r="B6" s="468" t="s">
        <v>16</v>
      </c>
      <c r="C6" s="1021">
        <v>13318.9</v>
      </c>
      <c r="D6" s="1022">
        <v>240</v>
      </c>
      <c r="E6" s="1021">
        <v>19296.05</v>
      </c>
      <c r="F6" s="1023">
        <v>320</v>
      </c>
      <c r="G6" s="1024">
        <v>12116.9</v>
      </c>
      <c r="H6" s="1025">
        <v>200</v>
      </c>
    </row>
    <row r="7" spans="2:8" ht="15.75" customHeight="1">
      <c r="B7" s="468" t="s">
        <v>17</v>
      </c>
      <c r="C7" s="1021">
        <v>8330.9</v>
      </c>
      <c r="D7" s="1022">
        <v>150</v>
      </c>
      <c r="E7" s="1021">
        <v>16678.5</v>
      </c>
      <c r="F7" s="1023">
        <v>260</v>
      </c>
      <c r="G7" s="1024">
        <v>18189.19</v>
      </c>
      <c r="H7" s="1025">
        <v>300</v>
      </c>
    </row>
    <row r="8" spans="2:8" ht="15.75" customHeight="1">
      <c r="B8" s="468" t="s">
        <v>18</v>
      </c>
      <c r="C8" s="1026">
        <v>16467.44</v>
      </c>
      <c r="D8" s="1027">
        <v>310</v>
      </c>
      <c r="E8" s="1026">
        <v>14979.6</v>
      </c>
      <c r="F8" s="1028">
        <v>240</v>
      </c>
      <c r="G8" s="1029">
        <v>21992.42</v>
      </c>
      <c r="H8" s="1030">
        <v>360</v>
      </c>
    </row>
    <row r="9" spans="2:8" ht="15.75" customHeight="1">
      <c r="B9" s="468" t="s">
        <v>19</v>
      </c>
      <c r="C9" s="1026">
        <v>8563.1</v>
      </c>
      <c r="D9" s="1027">
        <v>160</v>
      </c>
      <c r="E9" s="1026">
        <v>14882.01</v>
      </c>
      <c r="F9" s="1028">
        <v>240</v>
      </c>
      <c r="G9" s="1029">
        <v>19659.2</v>
      </c>
      <c r="H9" s="1030">
        <v>320</v>
      </c>
    </row>
    <row r="10" spans="2:9" ht="15.75" customHeight="1">
      <c r="B10" s="468" t="s">
        <v>20</v>
      </c>
      <c r="C10" s="1026">
        <v>16445.67</v>
      </c>
      <c r="D10" s="1027">
        <v>300</v>
      </c>
      <c r="E10" s="1026">
        <v>12399.45</v>
      </c>
      <c r="F10" s="1028">
        <v>200</v>
      </c>
      <c r="G10" s="1029">
        <v>21053.61</v>
      </c>
      <c r="H10" s="1030">
        <v>340</v>
      </c>
      <c r="I10" s="1031"/>
    </row>
    <row r="11" spans="2:8" ht="15.75" customHeight="1">
      <c r="B11" s="468" t="s">
        <v>21</v>
      </c>
      <c r="C11" s="1026">
        <v>13151.6</v>
      </c>
      <c r="D11" s="1027">
        <v>240</v>
      </c>
      <c r="E11" s="1026">
        <v>11175.8</v>
      </c>
      <c r="F11" s="1028">
        <v>180</v>
      </c>
      <c r="G11" s="1029">
        <v>13923.11</v>
      </c>
      <c r="H11" s="1030">
        <v>220</v>
      </c>
    </row>
    <row r="12" spans="2:8" ht="15.75" customHeight="1">
      <c r="B12" s="468" t="s">
        <v>22</v>
      </c>
      <c r="C12" s="1026">
        <v>13967.33</v>
      </c>
      <c r="D12" s="1027">
        <v>260</v>
      </c>
      <c r="E12" s="1026">
        <v>14944.8</v>
      </c>
      <c r="F12" s="1028">
        <v>240</v>
      </c>
      <c r="G12" s="1029">
        <v>22249.53</v>
      </c>
      <c r="H12" s="1030">
        <v>360</v>
      </c>
    </row>
    <row r="13" spans="2:8" ht="15.75" customHeight="1">
      <c r="B13" s="468" t="s">
        <v>23</v>
      </c>
      <c r="C13" s="1026">
        <v>16264.61</v>
      </c>
      <c r="D13" s="1027">
        <v>300</v>
      </c>
      <c r="E13" s="1026">
        <v>22182.25</v>
      </c>
      <c r="F13" s="1028">
        <v>360</v>
      </c>
      <c r="G13" s="1029">
        <v>16188.29</v>
      </c>
      <c r="H13" s="1030">
        <v>260</v>
      </c>
    </row>
    <row r="14" spans="2:8" ht="15.75" customHeight="1">
      <c r="B14" s="468" t="s">
        <v>24</v>
      </c>
      <c r="C14" s="1026">
        <v>17409.9</v>
      </c>
      <c r="D14" s="1027">
        <v>320</v>
      </c>
      <c r="E14" s="1032">
        <v>14525.81</v>
      </c>
      <c r="F14" s="1033">
        <v>240</v>
      </c>
      <c r="G14" s="1026">
        <v>18723.1</v>
      </c>
      <c r="H14" s="1030">
        <v>300</v>
      </c>
    </row>
    <row r="15" spans="2:8" ht="15.75" customHeight="1">
      <c r="B15" s="468" t="s">
        <v>25</v>
      </c>
      <c r="C15" s="1034">
        <v>11928.65</v>
      </c>
      <c r="D15" s="1027">
        <v>220</v>
      </c>
      <c r="E15" s="1035">
        <v>13294.44</v>
      </c>
      <c r="F15" s="1033">
        <v>220</v>
      </c>
      <c r="G15" s="1034">
        <v>13888.34</v>
      </c>
      <c r="H15" s="1030">
        <v>220</v>
      </c>
    </row>
    <row r="16" spans="2:8" ht="15.75" customHeight="1">
      <c r="B16" s="468" t="s">
        <v>26</v>
      </c>
      <c r="C16" s="1034">
        <v>21318.95</v>
      </c>
      <c r="D16" s="1027">
        <v>380</v>
      </c>
      <c r="E16" s="1034">
        <v>17729.74</v>
      </c>
      <c r="F16" s="1028">
        <v>300</v>
      </c>
      <c r="G16" s="1036">
        <v>19177.47</v>
      </c>
      <c r="H16" s="1030">
        <v>300</v>
      </c>
    </row>
    <row r="17" spans="2:8" ht="15.75" customHeight="1">
      <c r="B17" s="473" t="s">
        <v>27</v>
      </c>
      <c r="C17" s="1037">
        <v>14355.75</v>
      </c>
      <c r="D17" s="1038">
        <v>240</v>
      </c>
      <c r="E17" s="1037">
        <v>20401.75</v>
      </c>
      <c r="F17" s="1039">
        <v>340</v>
      </c>
      <c r="G17" s="1040"/>
      <c r="H17" s="1041"/>
    </row>
    <row r="18" spans="2:8" s="1048" customFormat="1" ht="15.75" customHeight="1" thickBot="1">
      <c r="B18" s="1042" t="s">
        <v>29</v>
      </c>
      <c r="C18" s="1043">
        <v>171522.8</v>
      </c>
      <c r="D18" s="1044">
        <v>3120</v>
      </c>
      <c r="E18" s="1043">
        <v>192490.2</v>
      </c>
      <c r="F18" s="1045">
        <v>3140</v>
      </c>
      <c r="G18" s="1046">
        <f>SUM(G6:G17)</f>
        <v>197161.16</v>
      </c>
      <c r="H18" s="1047">
        <f>SUM(H6:H17)</f>
        <v>3180</v>
      </c>
    </row>
    <row r="19" s="774" customFormat="1" ht="13.5" thickTop="1">
      <c r="B19" s="625"/>
    </row>
    <row r="20" ht="12.75">
      <c r="B20" s="774"/>
    </row>
    <row r="21" spans="5:7" ht="12.75">
      <c r="E21" s="1049"/>
      <c r="F21" s="1049"/>
      <c r="G21" s="1049"/>
    </row>
    <row r="22" spans="5:7" ht="12.75">
      <c r="E22" s="1049"/>
      <c r="F22" s="1049"/>
      <c r="G22" s="1049"/>
    </row>
    <row r="23" ht="12.75">
      <c r="F23" s="1049"/>
    </row>
    <row r="32" spans="3:5" ht="12.75">
      <c r="C32" s="1049"/>
      <c r="E32" s="1049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4" sqref="A4:K6"/>
    </sheetView>
  </sheetViews>
  <sheetFormatPr defaultColWidth="11.00390625" defaultRowHeight="16.5" customHeight="1"/>
  <cols>
    <col min="1" max="1" width="46.7109375" style="297" bestFit="1" customWidth="1"/>
    <col min="2" max="2" width="10.57421875" style="297" bestFit="1" customWidth="1"/>
    <col min="3" max="3" width="11.421875" style="297" bestFit="1" customWidth="1"/>
    <col min="4" max="5" width="10.7109375" style="472" bestFit="1" customWidth="1"/>
    <col min="6" max="6" width="9.28125" style="297" bestFit="1" customWidth="1"/>
    <col min="7" max="7" width="2.421875" style="472" bestFit="1" customWidth="1"/>
    <col min="8" max="8" width="7.7109375" style="297" bestFit="1" customWidth="1"/>
    <col min="9" max="9" width="10.7109375" style="472" customWidth="1"/>
    <col min="10" max="10" width="2.140625" style="472" customWidth="1"/>
    <col min="11" max="11" width="7.7109375" style="472" bestFit="1" customWidth="1"/>
    <col min="12" max="16384" width="11.00390625" style="297" customWidth="1"/>
  </cols>
  <sheetData>
    <row r="1" spans="1:11" ht="24.75" customHeight="1">
      <c r="A1" s="1620" t="s">
        <v>465</v>
      </c>
      <c r="B1" s="1620"/>
      <c r="C1" s="1620"/>
      <c r="D1" s="1620"/>
      <c r="E1" s="1620"/>
      <c r="F1" s="1620"/>
      <c r="G1" s="1620"/>
      <c r="H1" s="1620"/>
      <c r="I1" s="1620"/>
      <c r="J1" s="1620"/>
      <c r="K1" s="1620"/>
    </row>
    <row r="2" spans="1:11" ht="16.5" customHeight="1">
      <c r="A2" s="1621" t="s">
        <v>33</v>
      </c>
      <c r="B2" s="1621"/>
      <c r="C2" s="1621"/>
      <c r="D2" s="1621"/>
      <c r="E2" s="1621"/>
      <c r="F2" s="1621"/>
      <c r="G2" s="1621"/>
      <c r="H2" s="1621"/>
      <c r="I2" s="1621"/>
      <c r="J2" s="1621"/>
      <c r="K2" s="1621"/>
    </row>
    <row r="3" spans="1:11" ht="16.5" customHeight="1" thickBot="1">
      <c r="A3" s="309" t="s">
        <v>54</v>
      </c>
      <c r="B3" s="309"/>
      <c r="C3" s="309"/>
      <c r="D3" s="499"/>
      <c r="E3" s="500"/>
      <c r="F3" s="309"/>
      <c r="G3" s="499"/>
      <c r="H3" s="309"/>
      <c r="I3" s="1622" t="s">
        <v>466</v>
      </c>
      <c r="J3" s="1622"/>
      <c r="K3" s="1622"/>
    </row>
    <row r="4" spans="1:11" ht="16.5" customHeight="1" thickTop="1">
      <c r="A4" s="1535"/>
      <c r="B4" s="1536">
        <v>2013</v>
      </c>
      <c r="C4" s="1537">
        <v>2014</v>
      </c>
      <c r="D4" s="1537">
        <v>2014</v>
      </c>
      <c r="E4" s="1538">
        <v>2015</v>
      </c>
      <c r="F4" s="1623" t="s">
        <v>467</v>
      </c>
      <c r="G4" s="1623"/>
      <c r="H4" s="1623"/>
      <c r="I4" s="1623"/>
      <c r="J4" s="1623"/>
      <c r="K4" s="1624"/>
    </row>
    <row r="5" spans="1:11" ht="12.75">
      <c r="A5" s="1539" t="s">
        <v>468</v>
      </c>
      <c r="B5" s="1540" t="s">
        <v>469</v>
      </c>
      <c r="C5" s="1540" t="s">
        <v>470</v>
      </c>
      <c r="D5" s="1540" t="s">
        <v>471</v>
      </c>
      <c r="E5" s="1541" t="s">
        <v>472</v>
      </c>
      <c r="F5" s="1625" t="s">
        <v>1</v>
      </c>
      <c r="G5" s="1626"/>
      <c r="H5" s="1627"/>
      <c r="I5" s="1626" t="s">
        <v>3</v>
      </c>
      <c r="J5" s="1626"/>
      <c r="K5" s="1628"/>
    </row>
    <row r="6" spans="1:11" ht="12.75">
      <c r="A6" s="1542" t="s">
        <v>54</v>
      </c>
      <c r="B6" s="1543"/>
      <c r="C6" s="1544"/>
      <c r="D6" s="1544"/>
      <c r="E6" s="1545"/>
      <c r="F6" s="1544" t="s">
        <v>473</v>
      </c>
      <c r="G6" s="1546" t="s">
        <v>54</v>
      </c>
      <c r="H6" s="1547" t="s">
        <v>474</v>
      </c>
      <c r="I6" s="1544" t="s">
        <v>473</v>
      </c>
      <c r="J6" s="1546" t="s">
        <v>54</v>
      </c>
      <c r="K6" s="1548" t="s">
        <v>474</v>
      </c>
    </row>
    <row r="7" spans="1:11" ht="16.5" customHeight="1">
      <c r="A7" s="501" t="s">
        <v>475</v>
      </c>
      <c r="B7" s="502">
        <v>468237.9967958949</v>
      </c>
      <c r="C7" s="502">
        <v>579345.3831182616</v>
      </c>
      <c r="D7" s="503">
        <v>599219.7117261993</v>
      </c>
      <c r="E7" s="504">
        <v>731506.2263032583</v>
      </c>
      <c r="F7" s="505">
        <v>109560.45302852665</v>
      </c>
      <c r="G7" s="506" t="s">
        <v>476</v>
      </c>
      <c r="H7" s="507">
        <v>23.398454157551864</v>
      </c>
      <c r="I7" s="503">
        <v>127203.40633378907</v>
      </c>
      <c r="J7" s="508" t="s">
        <v>477</v>
      </c>
      <c r="K7" s="509">
        <v>21.22817454842206</v>
      </c>
    </row>
    <row r="8" spans="1:11" ht="16.5" customHeight="1">
      <c r="A8" s="510" t="s">
        <v>478</v>
      </c>
      <c r="B8" s="511">
        <v>554093.54786075</v>
      </c>
      <c r="C8" s="511">
        <v>667113.6931886096</v>
      </c>
      <c r="D8" s="512">
        <v>686759.0177883125</v>
      </c>
      <c r="E8" s="513">
        <v>832768.2571185637</v>
      </c>
      <c r="F8" s="514">
        <v>113020.14532785956</v>
      </c>
      <c r="G8" s="515"/>
      <c r="H8" s="516">
        <v>20.397303986702045</v>
      </c>
      <c r="I8" s="512">
        <v>146009.23933025124</v>
      </c>
      <c r="J8" s="513"/>
      <c r="K8" s="517">
        <v>21.26062207387822</v>
      </c>
    </row>
    <row r="9" spans="1:11" ht="16.5" customHeight="1">
      <c r="A9" s="510" t="s">
        <v>479</v>
      </c>
      <c r="B9" s="511">
        <v>85855.55106485508</v>
      </c>
      <c r="C9" s="511">
        <v>87768.31007034802</v>
      </c>
      <c r="D9" s="511">
        <v>87539.30606211328</v>
      </c>
      <c r="E9" s="516">
        <v>101262.03081530542</v>
      </c>
      <c r="F9" s="514">
        <v>1912.7590054929315</v>
      </c>
      <c r="G9" s="515"/>
      <c r="H9" s="516">
        <v>2.22788041282041</v>
      </c>
      <c r="I9" s="512">
        <v>13722.724753192146</v>
      </c>
      <c r="J9" s="513"/>
      <c r="K9" s="517">
        <v>15.676072121768048</v>
      </c>
    </row>
    <row r="10" spans="1:11" ht="16.5" customHeight="1">
      <c r="A10" s="518" t="s">
        <v>480</v>
      </c>
      <c r="B10" s="512">
        <v>74332.31242050508</v>
      </c>
      <c r="C10" s="512">
        <v>77825.70692006801</v>
      </c>
      <c r="D10" s="512">
        <v>80052.68665923328</v>
      </c>
      <c r="E10" s="513">
        <v>94917.18124282542</v>
      </c>
      <c r="F10" s="514">
        <v>3493.394499562928</v>
      </c>
      <c r="G10" s="515"/>
      <c r="H10" s="516">
        <v>4.699698402762526</v>
      </c>
      <c r="I10" s="512">
        <v>14864.494583592139</v>
      </c>
      <c r="J10" s="513"/>
      <c r="K10" s="517">
        <v>18.568389399430192</v>
      </c>
    </row>
    <row r="11" spans="1:11" s="309" customFormat="1" ht="16.5" customHeight="1">
      <c r="A11" s="518" t="s">
        <v>481</v>
      </c>
      <c r="B11" s="511">
        <v>11523.23864435</v>
      </c>
      <c r="C11" s="511">
        <v>9942.60315028</v>
      </c>
      <c r="D11" s="512">
        <v>7486.61940288</v>
      </c>
      <c r="E11" s="513">
        <v>6344.84957248</v>
      </c>
      <c r="F11" s="514">
        <v>-1580.6354940700003</v>
      </c>
      <c r="G11" s="515"/>
      <c r="H11" s="516">
        <v>-13.716937944741838</v>
      </c>
      <c r="I11" s="512">
        <v>-1141.7698304000005</v>
      </c>
      <c r="J11" s="513"/>
      <c r="K11" s="517">
        <v>-15.250806391477271</v>
      </c>
    </row>
    <row r="12" spans="1:11" ht="16.5" customHeight="1">
      <c r="A12" s="501" t="s">
        <v>482</v>
      </c>
      <c r="B12" s="502">
        <v>847138.2799346459</v>
      </c>
      <c r="C12" s="502">
        <v>914147.265296602</v>
      </c>
      <c r="D12" s="503">
        <v>966747.4467863806</v>
      </c>
      <c r="E12" s="504">
        <v>1070233.4780540948</v>
      </c>
      <c r="F12" s="505">
        <v>68555.91865579612</v>
      </c>
      <c r="G12" s="506" t="s">
        <v>476</v>
      </c>
      <c r="H12" s="507">
        <v>8.09264795129846</v>
      </c>
      <c r="I12" s="503">
        <v>108569.13951098423</v>
      </c>
      <c r="J12" s="519" t="s">
        <v>477</v>
      </c>
      <c r="K12" s="509">
        <v>11.230351822690093</v>
      </c>
    </row>
    <row r="13" spans="1:11" ht="16.5" customHeight="1">
      <c r="A13" s="510" t="s">
        <v>483</v>
      </c>
      <c r="B13" s="511">
        <v>1165866.2782705706</v>
      </c>
      <c r="C13" s="511">
        <v>1245708.7793773976</v>
      </c>
      <c r="D13" s="512">
        <v>1314304.964722467</v>
      </c>
      <c r="E13" s="513">
        <v>1453375.0798133197</v>
      </c>
      <c r="F13" s="514">
        <v>79842.50110682705</v>
      </c>
      <c r="G13" s="515"/>
      <c r="H13" s="516">
        <v>6.84834123732134</v>
      </c>
      <c r="I13" s="520">
        <v>139070.11509085284</v>
      </c>
      <c r="J13" s="521"/>
      <c r="K13" s="522">
        <v>10.581266815819976</v>
      </c>
    </row>
    <row r="14" spans="1:11" ht="16.5" customHeight="1">
      <c r="A14" s="510" t="s">
        <v>484</v>
      </c>
      <c r="B14" s="511">
        <v>167788.25927550002</v>
      </c>
      <c r="C14" s="511">
        <v>89133.5534820701</v>
      </c>
      <c r="D14" s="512">
        <v>141989.49496771995</v>
      </c>
      <c r="E14" s="513">
        <v>65987.58712279999</v>
      </c>
      <c r="F14" s="514">
        <v>-78654.70579342992</v>
      </c>
      <c r="G14" s="515"/>
      <c r="H14" s="516">
        <v>-46.8773596752576</v>
      </c>
      <c r="I14" s="512">
        <v>-76001.90784491996</v>
      </c>
      <c r="J14" s="513"/>
      <c r="K14" s="517">
        <v>-53.52643015048284</v>
      </c>
    </row>
    <row r="15" spans="1:11" ht="16.5" customHeight="1">
      <c r="A15" s="518" t="s">
        <v>485</v>
      </c>
      <c r="B15" s="511">
        <v>167972.77448819</v>
      </c>
      <c r="C15" s="511">
        <v>168657.20172804003</v>
      </c>
      <c r="D15" s="512">
        <v>165490.34271409997</v>
      </c>
      <c r="E15" s="513">
        <v>146872.36447425</v>
      </c>
      <c r="F15" s="514">
        <v>684.4272398500179</v>
      </c>
      <c r="G15" s="515"/>
      <c r="H15" s="516">
        <v>0.407463198685296</v>
      </c>
      <c r="I15" s="512">
        <v>-18617.978239849966</v>
      </c>
      <c r="J15" s="513"/>
      <c r="K15" s="517">
        <v>-11.250190152795964</v>
      </c>
    </row>
    <row r="16" spans="1:11" ht="16.5" customHeight="1">
      <c r="A16" s="518" t="s">
        <v>486</v>
      </c>
      <c r="B16" s="511">
        <v>184.51521268998874</v>
      </c>
      <c r="C16" s="512">
        <v>79523.64824596993</v>
      </c>
      <c r="D16" s="512">
        <v>23500.847746380023</v>
      </c>
      <c r="E16" s="513">
        <v>80884.77735145001</v>
      </c>
      <c r="F16" s="514">
        <v>79339.13303327994</v>
      </c>
      <c r="G16" s="515"/>
      <c r="H16" s="516"/>
      <c r="I16" s="512">
        <v>57383.92960506999</v>
      </c>
      <c r="J16" s="513"/>
      <c r="K16" s="517"/>
    </row>
    <row r="17" spans="1:11" ht="16.5" customHeight="1">
      <c r="A17" s="510" t="s">
        <v>487</v>
      </c>
      <c r="B17" s="511">
        <v>11389.098520938094</v>
      </c>
      <c r="C17" s="511">
        <v>11986.48405612</v>
      </c>
      <c r="D17" s="512">
        <v>10417.33065354</v>
      </c>
      <c r="E17" s="513">
        <v>9796.548963450003</v>
      </c>
      <c r="F17" s="514">
        <v>597.3855351819057</v>
      </c>
      <c r="G17" s="515"/>
      <c r="H17" s="516">
        <v>5.245239858832131</v>
      </c>
      <c r="I17" s="512">
        <v>-620.7816900899979</v>
      </c>
      <c r="J17" s="513"/>
      <c r="K17" s="517">
        <v>-5.959124373949337</v>
      </c>
    </row>
    <row r="18" spans="1:11" ht="16.5" customHeight="1">
      <c r="A18" s="518" t="s">
        <v>488</v>
      </c>
      <c r="B18" s="511">
        <v>13662.842153158774</v>
      </c>
      <c r="C18" s="511">
        <v>11029.221858614952</v>
      </c>
      <c r="D18" s="511">
        <v>11073.529709095701</v>
      </c>
      <c r="E18" s="516">
        <v>14351.633559239932</v>
      </c>
      <c r="F18" s="514">
        <v>-2633.6202945438217</v>
      </c>
      <c r="G18" s="515"/>
      <c r="H18" s="516">
        <v>-19.275786582478695</v>
      </c>
      <c r="I18" s="512">
        <v>3278.103850144231</v>
      </c>
      <c r="J18" s="513"/>
      <c r="K18" s="517">
        <v>29.603061862484775</v>
      </c>
    </row>
    <row r="19" spans="1:11" ht="16.5" customHeight="1">
      <c r="A19" s="518" t="s">
        <v>489</v>
      </c>
      <c r="B19" s="511">
        <v>1317.38533904</v>
      </c>
      <c r="C19" s="511">
        <v>1566.8884400000002</v>
      </c>
      <c r="D19" s="511">
        <v>1487.62224685</v>
      </c>
      <c r="E19" s="513">
        <v>2668.38354558</v>
      </c>
      <c r="F19" s="514">
        <v>249.5031009600002</v>
      </c>
      <c r="G19" s="515"/>
      <c r="H19" s="516">
        <v>18.93926504008441</v>
      </c>
      <c r="I19" s="512">
        <v>1180.76129873</v>
      </c>
      <c r="J19" s="513"/>
      <c r="K19" s="517">
        <v>79.37238779738809</v>
      </c>
    </row>
    <row r="20" spans="1:11" ht="16.5" customHeight="1">
      <c r="A20" s="518" t="s">
        <v>490</v>
      </c>
      <c r="B20" s="511">
        <v>12345.456814118774</v>
      </c>
      <c r="C20" s="511">
        <v>9462.333418614951</v>
      </c>
      <c r="D20" s="511">
        <v>9585.907462245701</v>
      </c>
      <c r="E20" s="516">
        <v>11683.250013659932</v>
      </c>
      <c r="F20" s="514">
        <v>-2883.1233955038224</v>
      </c>
      <c r="G20" s="515"/>
      <c r="H20" s="516">
        <v>-23.35371982514704</v>
      </c>
      <c r="I20" s="512">
        <v>2097.342551414231</v>
      </c>
      <c r="J20" s="513"/>
      <c r="K20" s="517">
        <v>21.879436659227714</v>
      </c>
    </row>
    <row r="21" spans="1:11" ht="16.5" customHeight="1">
      <c r="A21" s="510" t="s">
        <v>491</v>
      </c>
      <c r="B21" s="511">
        <v>973026.0783209736</v>
      </c>
      <c r="C21" s="511">
        <v>1133559.5199805927</v>
      </c>
      <c r="D21" s="512">
        <v>1150824.6093921112</v>
      </c>
      <c r="E21" s="513">
        <v>1363239.3101678297</v>
      </c>
      <c r="F21" s="514">
        <v>160533.4416596191</v>
      </c>
      <c r="G21" s="399"/>
      <c r="H21" s="516">
        <v>16.49836990357248</v>
      </c>
      <c r="I21" s="512">
        <v>212414.70077571855</v>
      </c>
      <c r="J21" s="523"/>
      <c r="K21" s="517">
        <v>18.45760848718036</v>
      </c>
    </row>
    <row r="22" spans="1:11" ht="16.5" customHeight="1">
      <c r="A22" s="510" t="s">
        <v>492</v>
      </c>
      <c r="B22" s="511">
        <v>318727.99833592464</v>
      </c>
      <c r="C22" s="511">
        <v>331561.5140807956</v>
      </c>
      <c r="D22" s="511">
        <v>347557.5179360863</v>
      </c>
      <c r="E22" s="511">
        <v>383141.6017592249</v>
      </c>
      <c r="F22" s="514">
        <v>11286.582451030936</v>
      </c>
      <c r="G22" s="524" t="s">
        <v>476</v>
      </c>
      <c r="H22" s="516">
        <v>3.541133038188693</v>
      </c>
      <c r="I22" s="512">
        <v>30500.97557986861</v>
      </c>
      <c r="J22" s="525" t="s">
        <v>477</v>
      </c>
      <c r="K22" s="517">
        <v>8.775806594831751</v>
      </c>
    </row>
    <row r="23" spans="1:11" ht="16.5" customHeight="1">
      <c r="A23" s="501" t="s">
        <v>493</v>
      </c>
      <c r="B23" s="502">
        <v>1315376.2767305407</v>
      </c>
      <c r="C23" s="502">
        <v>1493492.6484148637</v>
      </c>
      <c r="D23" s="503">
        <v>1565967.1585125797</v>
      </c>
      <c r="E23" s="504">
        <v>1801739.704357353</v>
      </c>
      <c r="F23" s="505">
        <v>178116.37168432306</v>
      </c>
      <c r="G23" s="526"/>
      <c r="H23" s="507">
        <v>13.541096554291196</v>
      </c>
      <c r="I23" s="503">
        <v>235772.5458447733</v>
      </c>
      <c r="J23" s="504"/>
      <c r="K23" s="509">
        <v>15.056033874217375</v>
      </c>
    </row>
    <row r="24" spans="1:11" ht="16.5" customHeight="1">
      <c r="A24" s="510" t="s">
        <v>494</v>
      </c>
      <c r="B24" s="512">
        <v>925469.1309784062</v>
      </c>
      <c r="C24" s="512">
        <v>1067541.6087145612</v>
      </c>
      <c r="D24" s="512">
        <v>1130173.7065940998</v>
      </c>
      <c r="E24" s="513">
        <v>1309073.033226665</v>
      </c>
      <c r="F24" s="514">
        <v>142072.47773615504</v>
      </c>
      <c r="G24" s="515"/>
      <c r="H24" s="516">
        <v>15.351401033328468</v>
      </c>
      <c r="I24" s="512">
        <v>178899.32663256535</v>
      </c>
      <c r="J24" s="513"/>
      <c r="K24" s="527">
        <v>15.82936548503661</v>
      </c>
    </row>
    <row r="25" spans="1:11" ht="16.5" customHeight="1">
      <c r="A25" s="510" t="s">
        <v>495</v>
      </c>
      <c r="B25" s="512">
        <v>301590.1935057185</v>
      </c>
      <c r="C25" s="512">
        <v>336540.47362476215</v>
      </c>
      <c r="D25" s="512">
        <v>354830.0274856184</v>
      </c>
      <c r="E25" s="513">
        <v>397168.67550683155</v>
      </c>
      <c r="F25" s="514">
        <v>34950.28011904366</v>
      </c>
      <c r="G25" s="515"/>
      <c r="H25" s="516">
        <v>11.588665968471206</v>
      </c>
      <c r="I25" s="512">
        <v>42338.64802121313</v>
      </c>
      <c r="J25" s="513"/>
      <c r="K25" s="527">
        <v>11.932092760365144</v>
      </c>
    </row>
    <row r="26" spans="1:11" ht="16.5" customHeight="1">
      <c r="A26" s="518" t="s">
        <v>496</v>
      </c>
      <c r="B26" s="511">
        <v>195874.235903968</v>
      </c>
      <c r="C26" s="511">
        <v>223417.98861388475</v>
      </c>
      <c r="D26" s="512">
        <v>227537.39173336106</v>
      </c>
      <c r="E26" s="513">
        <v>260844.04822749103</v>
      </c>
      <c r="F26" s="514">
        <v>27543.752709916764</v>
      </c>
      <c r="G26" s="515"/>
      <c r="H26" s="516">
        <v>14.061957961342472</v>
      </c>
      <c r="I26" s="512">
        <v>33306.65649412997</v>
      </c>
      <c r="J26" s="513"/>
      <c r="K26" s="517">
        <v>14.637882697170173</v>
      </c>
    </row>
    <row r="27" spans="1:11" ht="16.5" customHeight="1">
      <c r="A27" s="518" t="s">
        <v>497</v>
      </c>
      <c r="B27" s="511">
        <v>105715.9438046306</v>
      </c>
      <c r="C27" s="511">
        <v>113122.53606036297</v>
      </c>
      <c r="D27" s="512">
        <v>127292.64643086921</v>
      </c>
      <c r="E27" s="513">
        <v>136324.59296708528</v>
      </c>
      <c r="F27" s="514">
        <v>7406.592255732365</v>
      </c>
      <c r="G27" s="515"/>
      <c r="H27" s="516">
        <v>7.006126029031336</v>
      </c>
      <c r="I27" s="512">
        <v>9031.94653621607</v>
      </c>
      <c r="J27" s="513"/>
      <c r="K27" s="517">
        <v>7.0954189338197065</v>
      </c>
    </row>
    <row r="28" spans="1:11" ht="16.5" customHeight="1">
      <c r="A28" s="518" t="s">
        <v>498</v>
      </c>
      <c r="B28" s="512">
        <v>623878.9374726877</v>
      </c>
      <c r="C28" s="512">
        <v>731001.1350897991</v>
      </c>
      <c r="D28" s="512">
        <v>775343.6791084813</v>
      </c>
      <c r="E28" s="513">
        <v>911904.3577198335</v>
      </c>
      <c r="F28" s="514">
        <v>107122.19761711138</v>
      </c>
      <c r="G28" s="515"/>
      <c r="H28" s="516">
        <v>17.170350076420235</v>
      </c>
      <c r="I28" s="512">
        <v>136560.67861135222</v>
      </c>
      <c r="J28" s="513"/>
      <c r="K28" s="517">
        <v>17.612922151938445</v>
      </c>
    </row>
    <row r="29" spans="1:11" ht="16.5" customHeight="1">
      <c r="A29" s="528" t="s">
        <v>499</v>
      </c>
      <c r="B29" s="529">
        <v>389907.1457521345</v>
      </c>
      <c r="C29" s="529">
        <v>425951.0397003025</v>
      </c>
      <c r="D29" s="529">
        <v>435793.45191848004</v>
      </c>
      <c r="E29" s="530">
        <v>492666.671130688</v>
      </c>
      <c r="F29" s="531">
        <v>36043.89394816803</v>
      </c>
      <c r="G29" s="530"/>
      <c r="H29" s="532">
        <v>9.244225026612176</v>
      </c>
      <c r="I29" s="529">
        <v>56873.21921220794</v>
      </c>
      <c r="J29" s="530"/>
      <c r="K29" s="533">
        <v>13.050498799795346</v>
      </c>
    </row>
    <row r="30" spans="1:11" ht="16.5" customHeight="1" thickBot="1">
      <c r="A30" s="534" t="s">
        <v>500</v>
      </c>
      <c r="B30" s="535">
        <v>1389708.5891510458</v>
      </c>
      <c r="C30" s="535">
        <v>1571318.3553349318</v>
      </c>
      <c r="D30" s="536">
        <v>1646019.845171813</v>
      </c>
      <c r="E30" s="537">
        <v>1896656.8856001785</v>
      </c>
      <c r="F30" s="538">
        <v>181609.76618388598</v>
      </c>
      <c r="G30" s="537"/>
      <c r="H30" s="539">
        <v>13.068190525815842</v>
      </c>
      <c r="I30" s="536">
        <v>250637.04042836558</v>
      </c>
      <c r="J30" s="537"/>
      <c r="K30" s="540">
        <v>15.226854108931104</v>
      </c>
    </row>
    <row r="31" spans="1:11" ht="19.5" customHeight="1" thickTop="1">
      <c r="A31" s="541" t="s">
        <v>501</v>
      </c>
      <c r="B31" s="542">
        <v>1546.9332938399994</v>
      </c>
      <c r="C31" s="499" t="s">
        <v>502</v>
      </c>
      <c r="D31" s="543"/>
      <c r="E31" s="543"/>
      <c r="F31" s="543"/>
      <c r="G31" s="544"/>
      <c r="H31" s="545"/>
      <c r="I31" s="543"/>
      <c r="J31" s="546"/>
      <c r="K31" s="546"/>
    </row>
    <row r="32" spans="1:11" ht="15" customHeight="1">
      <c r="A32" s="547" t="s">
        <v>503</v>
      </c>
      <c r="B32" s="548">
        <v>5083.108243270005</v>
      </c>
      <c r="C32" s="309" t="s">
        <v>502</v>
      </c>
      <c r="D32" s="543"/>
      <c r="E32" s="543"/>
      <c r="F32" s="543"/>
      <c r="G32" s="544"/>
      <c r="H32" s="545"/>
      <c r="I32" s="543"/>
      <c r="J32" s="546"/>
      <c r="K32" s="546"/>
    </row>
    <row r="33" spans="1:11" ht="16.5" customHeight="1">
      <c r="A33" s="549" t="s">
        <v>504</v>
      </c>
      <c r="B33" s="309"/>
      <c r="C33" s="309"/>
      <c r="D33" s="543"/>
      <c r="E33" s="543"/>
      <c r="F33" s="543"/>
      <c r="G33" s="544"/>
      <c r="H33" s="545"/>
      <c r="I33" s="543"/>
      <c r="J33" s="546"/>
      <c r="K33" s="546"/>
    </row>
    <row r="34" spans="1:11" ht="16.5" customHeight="1">
      <c r="A34" s="550" t="s">
        <v>505</v>
      </c>
      <c r="B34" s="309"/>
      <c r="C34" s="309"/>
      <c r="D34" s="543"/>
      <c r="E34" s="543"/>
      <c r="F34" s="543"/>
      <c r="G34" s="544"/>
      <c r="H34" s="545"/>
      <c r="I34" s="543"/>
      <c r="J34" s="546"/>
      <c r="K34" s="546"/>
    </row>
    <row r="35" spans="1:11" ht="16.5" customHeight="1">
      <c r="A35" s="551" t="s">
        <v>506</v>
      </c>
      <c r="B35" s="552">
        <v>0.8514200387524921</v>
      </c>
      <c r="C35" s="553">
        <v>0.8603422822086324</v>
      </c>
      <c r="D35" s="553">
        <v>0.8127227640265928</v>
      </c>
      <c r="E35" s="553">
        <v>0.7872119841420018</v>
      </c>
      <c r="F35" s="554">
        <v>0.008922243456140344</v>
      </c>
      <c r="G35" s="555"/>
      <c r="H35" s="554">
        <v>1.0479250017668473</v>
      </c>
      <c r="I35" s="556">
        <v>-0.02551077988459105</v>
      </c>
      <c r="J35" s="556"/>
      <c r="K35" s="556">
        <v>-3.1389276902001875</v>
      </c>
    </row>
    <row r="36" spans="1:11" ht="16.5" customHeight="1">
      <c r="A36" s="551" t="s">
        <v>507</v>
      </c>
      <c r="B36" s="552">
        <v>2.612694246462391</v>
      </c>
      <c r="C36" s="553">
        <v>2.729095772944744</v>
      </c>
      <c r="D36" s="553">
        <v>2.5886137798486195</v>
      </c>
      <c r="E36" s="553">
        <v>2.5946607661293926</v>
      </c>
      <c r="F36" s="554">
        <v>0.11640152648235302</v>
      </c>
      <c r="G36" s="555"/>
      <c r="H36" s="554">
        <v>4.45522956388646</v>
      </c>
      <c r="I36" s="556">
        <v>0.006046986280773048</v>
      </c>
      <c r="J36" s="556"/>
      <c r="K36" s="556">
        <v>0.23359940087805112</v>
      </c>
    </row>
    <row r="37" spans="1:11" ht="16.5" customHeight="1">
      <c r="A37" s="551" t="s">
        <v>508</v>
      </c>
      <c r="B37" s="557">
        <v>3.7134420966734463</v>
      </c>
      <c r="C37" s="558">
        <v>3.8180099402597274</v>
      </c>
      <c r="D37" s="558">
        <v>3.5867797504617815</v>
      </c>
      <c r="E37" s="558">
        <v>3.5711554688057943</v>
      </c>
      <c r="F37" s="554">
        <v>0.10456784358628113</v>
      </c>
      <c r="G37" s="555"/>
      <c r="H37" s="554">
        <v>2.8159276720634603</v>
      </c>
      <c r="I37" s="556">
        <v>-0.015624281655987282</v>
      </c>
      <c r="J37" s="556"/>
      <c r="K37" s="556">
        <v>-0.4356075015193148</v>
      </c>
    </row>
    <row r="38" spans="1:11" ht="16.5" customHeight="1">
      <c r="A38" s="559"/>
      <c r="B38" s="309"/>
      <c r="C38" s="309"/>
      <c r="D38" s="499"/>
      <c r="E38" s="499"/>
      <c r="F38" s="309"/>
      <c r="G38" s="499"/>
      <c r="H38" s="309"/>
      <c r="I38" s="499"/>
      <c r="J38" s="499"/>
      <c r="K38" s="499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49.140625" style="297" customWidth="1"/>
    <col min="2" max="2" width="11.140625" style="297" bestFit="1" customWidth="1"/>
    <col min="3" max="3" width="11.28125" style="297" bestFit="1" customWidth="1"/>
    <col min="4" max="5" width="11.140625" style="297" bestFit="1" customWidth="1"/>
    <col min="6" max="6" width="11.28125" style="297" bestFit="1" customWidth="1"/>
    <col min="7" max="7" width="9.140625" style="297" customWidth="1"/>
    <col min="8" max="8" width="9.57421875" style="297" bestFit="1" customWidth="1"/>
    <col min="9" max="16384" width="9.140625" style="297" customWidth="1"/>
  </cols>
  <sheetData>
    <row r="1" spans="1:6" ht="12.75">
      <c r="A1" s="1651" t="s">
        <v>1399</v>
      </c>
      <c r="B1" s="1651"/>
      <c r="C1" s="1651"/>
      <c r="D1" s="1651"/>
      <c r="E1" s="1651"/>
      <c r="F1" s="1651"/>
    </row>
    <row r="2" spans="1:6" ht="15.75">
      <c r="A2" s="1736" t="s">
        <v>10</v>
      </c>
      <c r="B2" s="1736"/>
      <c r="C2" s="1736"/>
      <c r="D2" s="1736"/>
      <c r="E2" s="1736"/>
      <c r="F2" s="1736"/>
    </row>
    <row r="3" spans="1:7" ht="13.5" thickBot="1">
      <c r="A3" s="500"/>
      <c r="B3" s="500"/>
      <c r="C3" s="500"/>
      <c r="D3" s="500"/>
      <c r="E3" s="500"/>
      <c r="F3" s="500"/>
      <c r="G3" s="472"/>
    </row>
    <row r="4" spans="1:6" ht="12.75">
      <c r="A4" s="1406"/>
      <c r="B4" s="1737" t="s">
        <v>460</v>
      </c>
      <c r="C4" s="1738"/>
      <c r="D4" s="1739"/>
      <c r="E4" s="1737" t="s">
        <v>1400</v>
      </c>
      <c r="F4" s="1740"/>
    </row>
    <row r="5" spans="1:6" ht="12.75">
      <c r="A5" s="1407" t="s">
        <v>28</v>
      </c>
      <c r="B5" s="497">
        <v>2013</v>
      </c>
      <c r="C5" s="497">
        <v>2014</v>
      </c>
      <c r="D5" s="497">
        <v>2015</v>
      </c>
      <c r="E5" s="1741" t="s">
        <v>1401</v>
      </c>
      <c r="F5" s="1743" t="s">
        <v>1402</v>
      </c>
    </row>
    <row r="6" spans="1:6" ht="12.75">
      <c r="A6" s="1410"/>
      <c r="B6" s="1411">
        <v>1</v>
      </c>
      <c r="C6" s="497">
        <v>2</v>
      </c>
      <c r="D6" s="497">
        <v>3</v>
      </c>
      <c r="E6" s="1742"/>
      <c r="F6" s="1744"/>
    </row>
    <row r="7" spans="1:6" ht="12.75">
      <c r="A7" s="1414" t="s">
        <v>1403</v>
      </c>
      <c r="B7" s="1415">
        <v>494.36</v>
      </c>
      <c r="C7" s="1415">
        <v>904.61</v>
      </c>
      <c r="D7" s="1415">
        <v>933.73</v>
      </c>
      <c r="E7" s="1416">
        <v>82.98608301642528</v>
      </c>
      <c r="F7" s="1417">
        <v>3.2190667801593946</v>
      </c>
    </row>
    <row r="8" spans="1:6" ht="12.75">
      <c r="A8" s="1414" t="s">
        <v>1404</v>
      </c>
      <c r="B8" s="1415">
        <v>123.52</v>
      </c>
      <c r="C8" s="1415">
        <v>195.05</v>
      </c>
      <c r="D8" s="1415">
        <v>199.87</v>
      </c>
      <c r="E8" s="1416">
        <v>57.90965025906738</v>
      </c>
      <c r="F8" s="1417">
        <v>2.4711612407075023</v>
      </c>
    </row>
    <row r="9" spans="1:6" ht="12.75">
      <c r="A9" s="1418" t="s">
        <v>1405</v>
      </c>
      <c r="B9" s="1415">
        <v>35.44</v>
      </c>
      <c r="C9" s="1415">
        <v>57.79</v>
      </c>
      <c r="D9" s="1415">
        <v>66.76</v>
      </c>
      <c r="E9" s="1416">
        <v>63.06433408577877</v>
      </c>
      <c r="F9" s="1417">
        <v>15.521716559958492</v>
      </c>
    </row>
    <row r="10" spans="1:6" ht="12.75">
      <c r="A10" s="1418" t="s">
        <v>1406</v>
      </c>
      <c r="B10" s="1415">
        <v>488.08</v>
      </c>
      <c r="C10" s="1415">
        <v>817.5</v>
      </c>
      <c r="D10" s="1415">
        <v>822.82</v>
      </c>
      <c r="E10" s="1416">
        <v>67.49303392886412</v>
      </c>
      <c r="F10" s="1417">
        <v>0.6507645259938784</v>
      </c>
    </row>
    <row r="11" spans="1:6" ht="12.75">
      <c r="A11" s="1414" t="s">
        <v>1407</v>
      </c>
      <c r="B11" s="1419">
        <v>489863.26</v>
      </c>
      <c r="C11" s="1419">
        <v>922827.49</v>
      </c>
      <c r="D11" s="1419">
        <v>959681.73</v>
      </c>
      <c r="E11" s="1416">
        <v>88.3847116846444</v>
      </c>
      <c r="F11" s="1417">
        <v>3.9936218198267994</v>
      </c>
    </row>
    <row r="12" spans="1:6" ht="12.75">
      <c r="A12" s="1420" t="s">
        <v>1408</v>
      </c>
      <c r="B12" s="1419">
        <v>125974</v>
      </c>
      <c r="C12" s="1419">
        <v>145345.19</v>
      </c>
      <c r="D12" s="1419">
        <v>178578.84</v>
      </c>
      <c r="E12" s="1416">
        <v>15.377133376728537</v>
      </c>
      <c r="F12" s="1417">
        <v>22.865324955026026</v>
      </c>
    </row>
    <row r="13" spans="1:6" ht="12.75">
      <c r="A13" s="1421" t="s">
        <v>1409</v>
      </c>
      <c r="B13" s="1422">
        <v>227</v>
      </c>
      <c r="C13" s="1422">
        <v>239</v>
      </c>
      <c r="D13" s="1422">
        <v>232</v>
      </c>
      <c r="E13" s="1423">
        <v>5.286343612334804</v>
      </c>
      <c r="F13" s="1417">
        <v>-2.9288702928870407</v>
      </c>
    </row>
    <row r="14" spans="1:8" ht="12.75">
      <c r="A14" s="1421" t="s">
        <v>1410</v>
      </c>
      <c r="B14" s="1419">
        <v>1303999</v>
      </c>
      <c r="C14" s="1419">
        <v>1593030</v>
      </c>
      <c r="D14" s="1419">
        <v>2207156</v>
      </c>
      <c r="E14" s="1423">
        <v>22.164970985407194</v>
      </c>
      <c r="F14" s="1417">
        <v>38.55081197466464</v>
      </c>
      <c r="H14" s="336"/>
    </row>
    <row r="15" spans="1:6" ht="12.75">
      <c r="A15" s="1424" t="s">
        <v>1411</v>
      </c>
      <c r="B15" s="1415">
        <v>28.90029976206644</v>
      </c>
      <c r="C15" s="1415">
        <v>47.528640457678726</v>
      </c>
      <c r="D15" s="1415">
        <v>45.168932765396654</v>
      </c>
      <c r="E15" s="1423">
        <v>64.45725770659035</v>
      </c>
      <c r="F15" s="1417">
        <v>-4.96481209973436</v>
      </c>
    </row>
    <row r="16" spans="1:6" ht="14.25" customHeight="1" thickBot="1">
      <c r="A16" s="1425" t="s">
        <v>1412</v>
      </c>
      <c r="B16" s="1426">
        <v>53.4</v>
      </c>
      <c r="C16" s="1426">
        <v>135.7</v>
      </c>
      <c r="D16" s="1426">
        <v>49.3</v>
      </c>
      <c r="E16" s="1427">
        <v>154.11985018726588</v>
      </c>
      <c r="F16" s="1428">
        <v>-63.66985998526161</v>
      </c>
    </row>
    <row r="17" spans="1:8" ht="14.25" customHeight="1">
      <c r="A17" s="486" t="s">
        <v>1413</v>
      </c>
      <c r="B17" s="1429"/>
      <c r="C17" s="309"/>
      <c r="D17" s="309"/>
      <c r="E17" s="1430"/>
      <c r="F17" s="1430"/>
      <c r="H17" s="297" t="s">
        <v>1414</v>
      </c>
    </row>
    <row r="18" ht="12.75" customHeight="1">
      <c r="A18" s="486" t="s">
        <v>1415</v>
      </c>
    </row>
    <row r="19" ht="12" customHeight="1">
      <c r="A19" s="486" t="s">
        <v>1416</v>
      </c>
    </row>
    <row r="20" spans="1:5" ht="11.25" customHeight="1">
      <c r="A20" s="486" t="s">
        <v>1417</v>
      </c>
      <c r="D20" s="481"/>
      <c r="E20" s="1431"/>
    </row>
    <row r="21" ht="11.25" customHeight="1">
      <c r="A21" s="297" t="s">
        <v>1418</v>
      </c>
    </row>
    <row r="22" ht="30.75" customHeight="1"/>
    <row r="23" spans="1:6" s="472" customFormat="1" ht="33" customHeight="1">
      <c r="A23" s="297"/>
      <c r="B23" s="297"/>
      <c r="C23" s="297"/>
      <c r="D23" s="297"/>
      <c r="E23" s="297"/>
      <c r="F23" s="297"/>
    </row>
    <row r="24" ht="28.5" customHeight="1"/>
    <row r="25" ht="9" customHeight="1"/>
    <row r="49" spans="1:6" ht="13.5" thickBot="1">
      <c r="A49" s="1432" t="s">
        <v>1419</v>
      </c>
      <c r="B49" s="1433">
        <v>1193679</v>
      </c>
      <c r="C49" s="1433">
        <v>1369430</v>
      </c>
      <c r="D49" s="1433">
        <v>1558174</v>
      </c>
      <c r="E49" s="1434">
        <f>C49/B49%-100</f>
        <v>14.72347255836786</v>
      </c>
      <c r="F49" s="1435">
        <f>D49/C49%-100</f>
        <v>13.782668701576569</v>
      </c>
    </row>
  </sheetData>
  <sheetProtection/>
  <mergeCells count="6">
    <mergeCell ref="A1:F1"/>
    <mergeCell ref="A2:F2"/>
    <mergeCell ref="B4:D4"/>
    <mergeCell ref="E4:F4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43.28125" style="344" bestFit="1" customWidth="1"/>
    <col min="2" max="2" width="20.57421875" style="344" customWidth="1"/>
    <col min="3" max="3" width="15.28125" style="344" customWidth="1"/>
    <col min="4" max="5" width="9.140625" style="344" customWidth="1"/>
    <col min="6" max="6" width="13.8515625" style="344" bestFit="1" customWidth="1"/>
    <col min="7" max="7" width="17.00390625" style="344" customWidth="1"/>
    <col min="8" max="10" width="15.421875" style="344" bestFit="1" customWidth="1"/>
    <col min="11" max="16384" width="9.140625" style="344" customWidth="1"/>
  </cols>
  <sheetData>
    <row r="1" spans="1:3" ht="12.75">
      <c r="A1" s="1728" t="s">
        <v>1420</v>
      </c>
      <c r="B1" s="1728"/>
      <c r="C1" s="1728"/>
    </row>
    <row r="2" spans="1:3" ht="15.75">
      <c r="A2" s="1736" t="s">
        <v>11</v>
      </c>
      <c r="B2" s="1736"/>
      <c r="C2" s="1736"/>
    </row>
    <row r="3" spans="1:3" ht="12.75">
      <c r="A3" s="1745"/>
      <c r="B3" s="1745"/>
      <c r="C3" s="1745"/>
    </row>
    <row r="4" spans="1:3" ht="12.75">
      <c r="A4" s="1436" t="s">
        <v>1421</v>
      </c>
      <c r="B4" s="1437" t="s">
        <v>1422</v>
      </c>
      <c r="C4" s="875" t="s">
        <v>1423</v>
      </c>
    </row>
    <row r="5" spans="1:7" ht="12.75">
      <c r="A5" s="476" t="s">
        <v>1424</v>
      </c>
      <c r="B5" s="1438">
        <f>SUM(B6:B25)</f>
        <v>2225.9807</v>
      </c>
      <c r="C5" s="1439"/>
      <c r="G5" s="1440"/>
    </row>
    <row r="6" spans="1:7" ht="12.75">
      <c r="A6" s="1441" t="s">
        <v>1425</v>
      </c>
      <c r="B6" s="1442">
        <v>32.2</v>
      </c>
      <c r="C6" s="1443" t="s">
        <v>1426</v>
      </c>
      <c r="G6" s="1440"/>
    </row>
    <row r="7" spans="1:8" ht="12.75">
      <c r="A7" s="1441" t="s">
        <v>1427</v>
      </c>
      <c r="B7" s="1442">
        <v>42</v>
      </c>
      <c r="C7" s="1443" t="s">
        <v>1428</v>
      </c>
      <c r="G7" s="1440"/>
      <c r="H7" s="1440"/>
    </row>
    <row r="8" spans="1:3" ht="12.75">
      <c r="A8" s="1441" t="s">
        <v>1429</v>
      </c>
      <c r="B8" s="1442">
        <v>92.4</v>
      </c>
      <c r="C8" s="1443" t="s">
        <v>1430</v>
      </c>
    </row>
    <row r="9" spans="1:3" ht="12.75">
      <c r="A9" s="1441" t="s">
        <v>1431</v>
      </c>
      <c r="B9" s="1442">
        <v>51.5</v>
      </c>
      <c r="C9" s="1443" t="s">
        <v>1432</v>
      </c>
    </row>
    <row r="10" spans="1:3" ht="12.75">
      <c r="A10" s="1441" t="s">
        <v>1433</v>
      </c>
      <c r="B10" s="1444">
        <v>91.875</v>
      </c>
      <c r="C10" s="1443" t="s">
        <v>1434</v>
      </c>
    </row>
    <row r="11" spans="1:9" ht="12.75">
      <c r="A11" s="1441" t="s">
        <v>1435</v>
      </c>
      <c r="B11" s="1444">
        <v>21.4</v>
      </c>
      <c r="C11" s="1443" t="s">
        <v>1436</v>
      </c>
      <c r="I11" s="1440"/>
    </row>
    <row r="12" spans="1:9" ht="12.75">
      <c r="A12" s="1441" t="s">
        <v>1437</v>
      </c>
      <c r="B12" s="1444">
        <v>30</v>
      </c>
      <c r="C12" s="1443" t="s">
        <v>1438</v>
      </c>
      <c r="I12" s="1440"/>
    </row>
    <row r="13" spans="1:9" ht="12.75">
      <c r="A13" s="1441" t="s">
        <v>1439</v>
      </c>
      <c r="B13" s="1444">
        <v>100</v>
      </c>
      <c r="C13" s="1443" t="s">
        <v>1440</v>
      </c>
      <c r="I13" s="1440"/>
    </row>
    <row r="14" spans="1:9" ht="12.75">
      <c r="A14" s="1441" t="s">
        <v>1441</v>
      </c>
      <c r="B14" s="1444">
        <v>112.2</v>
      </c>
      <c r="C14" s="1443" t="s">
        <v>1442</v>
      </c>
      <c r="I14" s="1440"/>
    </row>
    <row r="15" spans="1:9" ht="12.75">
      <c r="A15" s="1441" t="s">
        <v>1443</v>
      </c>
      <c r="B15" s="1444">
        <v>114.78</v>
      </c>
      <c r="C15" s="1443" t="s">
        <v>1442</v>
      </c>
      <c r="I15" s="1440"/>
    </row>
    <row r="16" spans="1:9" ht="12.75">
      <c r="A16" s="1441" t="s">
        <v>1444</v>
      </c>
      <c r="B16" s="1444">
        <v>223.67</v>
      </c>
      <c r="C16" s="1443" t="s">
        <v>1445</v>
      </c>
      <c r="I16" s="1440"/>
    </row>
    <row r="17" spans="1:9" ht="12.75">
      <c r="A17" s="1441" t="s">
        <v>1446</v>
      </c>
      <c r="B17" s="1444">
        <v>17.2</v>
      </c>
      <c r="C17" s="1443" t="s">
        <v>1447</v>
      </c>
      <c r="I17" s="1440"/>
    </row>
    <row r="18" spans="1:10" ht="12.75">
      <c r="A18" s="1441" t="s">
        <v>1448</v>
      </c>
      <c r="B18" s="1444">
        <v>30</v>
      </c>
      <c r="C18" s="1443" t="s">
        <v>1447</v>
      </c>
      <c r="G18" s="1440"/>
      <c r="H18" s="400"/>
      <c r="I18" s="1440"/>
      <c r="J18" s="1445"/>
    </row>
    <row r="19" spans="1:10" ht="12.75">
      <c r="A19" s="1441" t="s">
        <v>1449</v>
      </c>
      <c r="B19" s="1444">
        <v>134.8951</v>
      </c>
      <c r="C19" s="1443" t="s">
        <v>1450</v>
      </c>
      <c r="G19" s="1440"/>
      <c r="H19" s="400"/>
      <c r="I19" s="1440"/>
      <c r="J19" s="1445"/>
    </row>
    <row r="20" spans="1:10" ht="12.75">
      <c r="A20" s="1441" t="s">
        <v>1451</v>
      </c>
      <c r="B20" s="1444">
        <v>90</v>
      </c>
      <c r="C20" s="1443" t="s">
        <v>1452</v>
      </c>
      <c r="G20" s="1440"/>
      <c r="H20" s="400"/>
      <c r="I20" s="1440"/>
      <c r="J20" s="1445"/>
    </row>
    <row r="21" spans="1:10" ht="12.75">
      <c r="A21" s="1446" t="s">
        <v>1453</v>
      </c>
      <c r="B21" s="1444">
        <v>151.2</v>
      </c>
      <c r="C21" s="1443" t="s">
        <v>1454</v>
      </c>
      <c r="G21" s="1440"/>
      <c r="H21" s="400"/>
      <c r="I21" s="1440"/>
      <c r="J21" s="1445"/>
    </row>
    <row r="22" spans="1:10" ht="12.75">
      <c r="A22" s="1441" t="s">
        <v>1455</v>
      </c>
      <c r="B22" s="1444">
        <v>27.5</v>
      </c>
      <c r="C22" s="1443" t="s">
        <v>1456</v>
      </c>
      <c r="G22" s="1440"/>
      <c r="H22" s="400"/>
      <c r="I22" s="1440"/>
      <c r="J22" s="1445"/>
    </row>
    <row r="23" spans="1:9" ht="12" customHeight="1">
      <c r="A23" s="1441" t="s">
        <v>1457</v>
      </c>
      <c r="B23" s="1444">
        <v>701.3606</v>
      </c>
      <c r="C23" s="1443" t="s">
        <v>1458</v>
      </c>
      <c r="F23" s="1440"/>
      <c r="G23" s="400"/>
      <c r="I23" s="1440"/>
    </row>
    <row r="24" spans="1:9" ht="12" customHeight="1">
      <c r="A24" s="1441" t="s">
        <v>1459</v>
      </c>
      <c r="B24" s="1444">
        <v>141.8</v>
      </c>
      <c r="C24" s="1443" t="s">
        <v>1460</v>
      </c>
      <c r="F24" s="1440"/>
      <c r="G24" s="400"/>
      <c r="I24" s="1440"/>
    </row>
    <row r="25" spans="1:9" ht="12" customHeight="1">
      <c r="A25" s="1441" t="s">
        <v>1461</v>
      </c>
      <c r="B25" s="1444">
        <v>20</v>
      </c>
      <c r="C25" s="1443" t="s">
        <v>1462</v>
      </c>
      <c r="F25" s="1440"/>
      <c r="G25" s="400"/>
      <c r="I25" s="1440"/>
    </row>
    <row r="26" spans="1:9" ht="20.25" customHeight="1">
      <c r="A26" s="1447" t="s">
        <v>1463</v>
      </c>
      <c r="B26" s="1448">
        <f>SUM(B27:B45)</f>
        <v>8739.2</v>
      </c>
      <c r="C26" s="1449"/>
      <c r="I26" s="1440"/>
    </row>
    <row r="27" spans="1:9" ht="12.75">
      <c r="A27" s="1441" t="s">
        <v>1464</v>
      </c>
      <c r="B27" s="1442">
        <v>600</v>
      </c>
      <c r="C27" s="1443" t="s">
        <v>1465</v>
      </c>
      <c r="I27" s="1440"/>
    </row>
    <row r="28" spans="1:9" ht="12.75">
      <c r="A28" s="1441" t="s">
        <v>1466</v>
      </c>
      <c r="B28" s="1442">
        <v>350</v>
      </c>
      <c r="C28" s="1443" t="s">
        <v>1430</v>
      </c>
      <c r="I28" s="1440"/>
    </row>
    <row r="29" spans="1:9" ht="12.75">
      <c r="A29" s="1441" t="s">
        <v>1467</v>
      </c>
      <c r="B29" s="1442">
        <v>800</v>
      </c>
      <c r="C29" s="1443" t="s">
        <v>1468</v>
      </c>
      <c r="I29" s="1440"/>
    </row>
    <row r="30" spans="1:9" ht="12.75">
      <c r="A30" s="1441" t="s">
        <v>1469</v>
      </c>
      <c r="B30" s="1442">
        <v>2499</v>
      </c>
      <c r="C30" s="1443" t="s">
        <v>1470</v>
      </c>
      <c r="I30" s="1440"/>
    </row>
    <row r="31" spans="1:9" ht="12.75">
      <c r="A31" s="1441" t="s">
        <v>1471</v>
      </c>
      <c r="B31" s="1442">
        <v>3600.6</v>
      </c>
      <c r="C31" s="1443" t="s">
        <v>1472</v>
      </c>
      <c r="I31" s="1440"/>
    </row>
    <row r="32" spans="1:9" ht="12.75">
      <c r="A32" s="1441" t="s">
        <v>1473</v>
      </c>
      <c r="B32" s="1442">
        <v>50</v>
      </c>
      <c r="C32" s="1443" t="s">
        <v>1474</v>
      </c>
      <c r="I32" s="1440"/>
    </row>
    <row r="33" spans="1:9" ht="12.75">
      <c r="A33" s="1441" t="s">
        <v>1475</v>
      </c>
      <c r="B33" s="1450">
        <v>100</v>
      </c>
      <c r="C33" s="1451" t="s">
        <v>1476</v>
      </c>
      <c r="H33" s="1440"/>
      <c r="I33" s="400"/>
    </row>
    <row r="34" spans="1:9" ht="12.75">
      <c r="A34" s="1441" t="s">
        <v>1477</v>
      </c>
      <c r="B34" s="1442">
        <v>400</v>
      </c>
      <c r="C34" s="1451" t="s">
        <v>1478</v>
      </c>
      <c r="H34" s="1440"/>
      <c r="I34" s="400"/>
    </row>
    <row r="35" spans="1:9" ht="12.75">
      <c r="A35" s="1441" t="s">
        <v>1479</v>
      </c>
      <c r="B35" s="1442">
        <v>9</v>
      </c>
      <c r="C35" s="1451" t="s">
        <v>1480</v>
      </c>
      <c r="H35" s="1440"/>
      <c r="I35" s="400"/>
    </row>
    <row r="36" spans="1:9" ht="12.75">
      <c r="A36" s="1441" t="s">
        <v>1481</v>
      </c>
      <c r="B36" s="1442">
        <v>48.6</v>
      </c>
      <c r="C36" s="1451" t="s">
        <v>1482</v>
      </c>
      <c r="H36" s="1440"/>
      <c r="I36" s="400"/>
    </row>
    <row r="37" spans="1:9" ht="12.75">
      <c r="A37" s="1441" t="s">
        <v>1483</v>
      </c>
      <c r="B37" s="1442">
        <v>6</v>
      </c>
      <c r="C37" s="1451" t="s">
        <v>1484</v>
      </c>
      <c r="F37" s="1440"/>
      <c r="G37" s="400"/>
      <c r="H37" s="1440"/>
      <c r="I37" s="400"/>
    </row>
    <row r="38" spans="1:9" ht="12.75">
      <c r="A38" s="1441" t="s">
        <v>1485</v>
      </c>
      <c r="B38" s="1442">
        <v>40</v>
      </c>
      <c r="C38" s="1451" t="s">
        <v>1486</v>
      </c>
      <c r="F38" s="1440"/>
      <c r="G38" s="400"/>
      <c r="H38" s="1440"/>
      <c r="I38" s="400"/>
    </row>
    <row r="39" spans="1:9" ht="12.75">
      <c r="A39" s="1441" t="s">
        <v>1487</v>
      </c>
      <c r="B39" s="1442">
        <v>75</v>
      </c>
      <c r="C39" s="1451" t="s">
        <v>1488</v>
      </c>
      <c r="F39" s="1440"/>
      <c r="G39" s="400"/>
      <c r="H39" s="1440"/>
      <c r="I39" s="400"/>
    </row>
    <row r="40" spans="1:9" ht="12.75">
      <c r="A40" s="1441" t="s">
        <v>1489</v>
      </c>
      <c r="B40" s="1442">
        <v>42</v>
      </c>
      <c r="C40" s="1451" t="s">
        <v>1490</v>
      </c>
      <c r="H40" s="1440"/>
      <c r="I40" s="400"/>
    </row>
    <row r="41" spans="1:9" ht="12.75">
      <c r="A41" s="1441" t="s">
        <v>1491</v>
      </c>
      <c r="B41" s="1442">
        <v>49</v>
      </c>
      <c r="C41" s="1451" t="s">
        <v>1492</v>
      </c>
      <c r="H41" s="1440"/>
      <c r="I41" s="400"/>
    </row>
    <row r="42" spans="1:9" ht="12.75">
      <c r="A42" s="1441" t="s">
        <v>1493</v>
      </c>
      <c r="B42" s="1442">
        <v>40</v>
      </c>
      <c r="C42" s="1451" t="s">
        <v>1492</v>
      </c>
      <c r="H42" s="1440"/>
      <c r="I42" s="400"/>
    </row>
    <row r="43" spans="1:9" ht="12.75">
      <c r="A43" s="1441" t="s">
        <v>1477</v>
      </c>
      <c r="B43" s="1442">
        <v>10</v>
      </c>
      <c r="C43" s="1451" t="s">
        <v>1494</v>
      </c>
      <c r="H43" s="1440"/>
      <c r="I43" s="400"/>
    </row>
    <row r="44" spans="1:9" ht="12.75">
      <c r="A44" s="1441" t="s">
        <v>1495</v>
      </c>
      <c r="B44" s="1442">
        <v>8</v>
      </c>
      <c r="C44" s="1451" t="s">
        <v>1496</v>
      </c>
      <c r="H44" s="1440"/>
      <c r="I44" s="400"/>
    </row>
    <row r="45" spans="1:9" ht="12.75">
      <c r="A45" s="1441" t="s">
        <v>1497</v>
      </c>
      <c r="B45" s="1442">
        <v>12</v>
      </c>
      <c r="C45" s="1451" t="s">
        <v>1498</v>
      </c>
      <c r="H45" s="1440"/>
      <c r="I45" s="400"/>
    </row>
    <row r="46" spans="1:9" ht="12.75">
      <c r="A46" s="1452" t="s">
        <v>1499</v>
      </c>
      <c r="B46" s="1438">
        <f>SUM(B47:B50)</f>
        <v>2300</v>
      </c>
      <c r="C46" s="1453"/>
      <c r="H46" s="1440"/>
      <c r="I46" s="400"/>
    </row>
    <row r="47" spans="1:9" ht="12.75">
      <c r="A47" s="1454" t="s">
        <v>1500</v>
      </c>
      <c r="B47" s="1455">
        <v>500</v>
      </c>
      <c r="C47" s="1456" t="s">
        <v>1501</v>
      </c>
      <c r="H47" s="1440"/>
      <c r="I47" s="400"/>
    </row>
    <row r="48" spans="1:9" ht="12.75">
      <c r="A48" s="1454" t="s">
        <v>1502</v>
      </c>
      <c r="B48" s="1442">
        <v>500</v>
      </c>
      <c r="C48" s="1443" t="s">
        <v>1503</v>
      </c>
      <c r="H48" s="1440"/>
      <c r="I48" s="400"/>
    </row>
    <row r="49" spans="1:9" ht="12.75">
      <c r="A49" s="344" t="s">
        <v>1504</v>
      </c>
      <c r="B49" s="344">
        <v>700</v>
      </c>
      <c r="C49" s="1443" t="s">
        <v>1505</v>
      </c>
      <c r="H49" s="1440"/>
      <c r="I49" s="400"/>
    </row>
    <row r="50" spans="1:9" ht="12.75">
      <c r="A50" s="1454" t="s">
        <v>1506</v>
      </c>
      <c r="B50" s="1442">
        <v>600</v>
      </c>
      <c r="C50" s="1443" t="s">
        <v>1507</v>
      </c>
      <c r="H50" s="1440"/>
      <c r="I50" s="400"/>
    </row>
    <row r="51" spans="1:9" ht="12.75">
      <c r="A51" s="476" t="s">
        <v>29</v>
      </c>
      <c r="B51" s="1438">
        <f>SUM(B26+B5+B46)</f>
        <v>13265.1807</v>
      </c>
      <c r="C51" s="1454"/>
      <c r="H51" s="1440"/>
      <c r="I51" s="400"/>
    </row>
    <row r="52" spans="1:9" ht="12.75">
      <c r="A52" s="486" t="s">
        <v>1508</v>
      </c>
      <c r="B52" s="297"/>
      <c r="C52" s="297"/>
      <c r="H52" s="1440"/>
      <c r="I52" s="400"/>
    </row>
    <row r="53" spans="8:9" ht="12.75">
      <c r="H53" s="1440"/>
      <c r="I53" s="400"/>
    </row>
    <row r="54" spans="8:9" ht="12.75">
      <c r="H54" s="1440"/>
      <c r="I54" s="1440"/>
    </row>
    <row r="55" spans="7:8" ht="12.75">
      <c r="G55" s="1440"/>
      <c r="H55" s="1440"/>
    </row>
    <row r="56" spans="7:8" ht="12.75">
      <c r="G56" s="1440"/>
      <c r="H56" s="1440"/>
    </row>
    <row r="57" spans="7:8" ht="12.75">
      <c r="G57" s="1440"/>
      <c r="H57" s="1440"/>
    </row>
    <row r="58" spans="7:8" ht="12.75">
      <c r="G58" s="1440"/>
      <c r="H58" s="1440"/>
    </row>
    <row r="59" spans="7:8" ht="12.75">
      <c r="G59" s="1440"/>
      <c r="H59" s="1440"/>
    </row>
    <row r="60" spans="7:8" ht="12.75">
      <c r="G60" s="1440"/>
      <c r="H60" s="1440"/>
    </row>
    <row r="61" spans="7:10" ht="12.75">
      <c r="G61" s="1440"/>
      <c r="H61" s="1440"/>
      <c r="I61" s="1440"/>
      <c r="J61" s="1440"/>
    </row>
    <row r="62" spans="7:8" ht="12.75">
      <c r="G62" s="1440"/>
      <c r="H62" s="1440"/>
    </row>
    <row r="63" ht="12.75">
      <c r="I63" s="144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I36" sqref="I36"/>
    </sheetView>
  </sheetViews>
  <sheetFormatPr defaultColWidth="12.00390625" defaultRowHeight="15"/>
  <cols>
    <col min="1" max="1" width="24.8515625" style="297" customWidth="1"/>
    <col min="2" max="2" width="10.140625" style="297" customWidth="1"/>
    <col min="3" max="3" width="6.7109375" style="297" customWidth="1"/>
    <col min="4" max="4" width="7.140625" style="297" customWidth="1"/>
    <col min="5" max="5" width="11.8515625" style="297" bestFit="1" customWidth="1"/>
    <col min="6" max="6" width="8.8515625" style="297" customWidth="1"/>
    <col min="7" max="7" width="10.8515625" style="297" customWidth="1"/>
    <col min="8" max="8" width="9.421875" style="297" customWidth="1"/>
    <col min="9" max="9" width="10.57421875" style="297" customWidth="1"/>
    <col min="10" max="11" width="8.8515625" style="297" customWidth="1"/>
    <col min="12" max="12" width="9.8515625" style="297" customWidth="1"/>
    <col min="13" max="16384" width="12.00390625" style="297" customWidth="1"/>
  </cols>
  <sheetData>
    <row r="1" spans="1:12" ht="12.75">
      <c r="A1" s="1678" t="s">
        <v>1509</v>
      </c>
      <c r="B1" s="1678"/>
      <c r="C1" s="1678"/>
      <c r="D1" s="1678"/>
      <c r="E1" s="1678"/>
      <c r="F1" s="1678"/>
      <c r="G1" s="1678"/>
      <c r="H1" s="1678"/>
      <c r="I1" s="1678"/>
      <c r="J1" s="1678"/>
      <c r="K1" s="1678"/>
      <c r="L1" s="1678"/>
    </row>
    <row r="2" spans="1:12" ht="15.75">
      <c r="A2" s="1752" t="s">
        <v>1510</v>
      </c>
      <c r="B2" s="1752"/>
      <c r="C2" s="1752"/>
      <c r="D2" s="1752"/>
      <c r="E2" s="1752"/>
      <c r="F2" s="1752"/>
      <c r="G2" s="1752"/>
      <c r="H2" s="1752"/>
      <c r="I2" s="1752"/>
      <c r="J2" s="1752"/>
      <c r="K2" s="1752"/>
      <c r="L2" s="1752"/>
    </row>
    <row r="3" spans="1:13" ht="13.5" thickBot="1">
      <c r="A3" s="1753"/>
      <c r="B3" s="1753"/>
      <c r="C3" s="1753"/>
      <c r="D3" s="1753"/>
      <c r="E3" s="1753"/>
      <c r="F3" s="1753"/>
      <c r="G3" s="1753"/>
      <c r="H3" s="1753"/>
      <c r="I3" s="1753"/>
      <c r="J3" s="1753"/>
      <c r="K3" s="1753"/>
      <c r="L3" s="1753"/>
      <c r="M3" s="472"/>
    </row>
    <row r="4" spans="1:12" ht="13.5" thickBot="1">
      <c r="A4" s="1457"/>
      <c r="B4" s="1737" t="s">
        <v>1511</v>
      </c>
      <c r="C4" s="1738"/>
      <c r="D4" s="1739"/>
      <c r="E4" s="1738" t="s">
        <v>1512</v>
      </c>
      <c r="F4" s="1738"/>
      <c r="G4" s="1738"/>
      <c r="H4" s="1738"/>
      <c r="I4" s="1738"/>
      <c r="J4" s="1738"/>
      <c r="K4" s="1738"/>
      <c r="L4" s="1740"/>
    </row>
    <row r="5" spans="1:12" ht="12.75">
      <c r="A5" s="1458"/>
      <c r="B5" s="1737" t="s">
        <v>460</v>
      </c>
      <c r="C5" s="1738"/>
      <c r="D5" s="1739"/>
      <c r="E5" s="1746" t="s">
        <v>460</v>
      </c>
      <c r="F5" s="1747"/>
      <c r="G5" s="1747"/>
      <c r="H5" s="1747"/>
      <c r="I5" s="1747"/>
      <c r="J5" s="1747"/>
      <c r="K5" s="1747"/>
      <c r="L5" s="1748"/>
    </row>
    <row r="6" spans="1:12" ht="12.75">
      <c r="A6" s="1459" t="s">
        <v>1513</v>
      </c>
      <c r="B6" s="1460"/>
      <c r="C6" s="1460"/>
      <c r="D6" s="1461"/>
      <c r="E6" s="1746">
        <v>2013</v>
      </c>
      <c r="F6" s="1749"/>
      <c r="G6" s="1750">
        <v>2014</v>
      </c>
      <c r="H6" s="1750"/>
      <c r="I6" s="1750">
        <v>2015</v>
      </c>
      <c r="J6" s="1750"/>
      <c r="K6" s="1750" t="s">
        <v>1400</v>
      </c>
      <c r="L6" s="1751"/>
    </row>
    <row r="7" spans="1:12" ht="12.75">
      <c r="A7" s="1459"/>
      <c r="B7" s="377">
        <v>2013</v>
      </c>
      <c r="C7" s="377">
        <v>2014</v>
      </c>
      <c r="D7" s="1463">
        <v>2015</v>
      </c>
      <c r="E7" s="1436">
        <v>1</v>
      </c>
      <c r="F7" s="498">
        <v>2</v>
      </c>
      <c r="G7" s="497">
        <v>3</v>
      </c>
      <c r="H7" s="1462">
        <v>4</v>
      </c>
      <c r="I7" s="497">
        <v>5</v>
      </c>
      <c r="J7" s="497">
        <v>6</v>
      </c>
      <c r="K7" s="1408" t="s">
        <v>1514</v>
      </c>
      <c r="L7" s="1409" t="s">
        <v>1515</v>
      </c>
    </row>
    <row r="8" spans="1:12" ht="12.75">
      <c r="A8" s="1464"/>
      <c r="B8" s="860"/>
      <c r="C8" s="1412"/>
      <c r="D8" s="1465"/>
      <c r="E8" s="498" t="s">
        <v>1516</v>
      </c>
      <c r="F8" s="1436" t="s">
        <v>1517</v>
      </c>
      <c r="G8" s="1436" t="s">
        <v>1516</v>
      </c>
      <c r="H8" s="1436" t="s">
        <v>1517</v>
      </c>
      <c r="I8" s="1436" t="s">
        <v>1516</v>
      </c>
      <c r="J8" s="1436" t="s">
        <v>1517</v>
      </c>
      <c r="K8" s="1412">
        <v>1</v>
      </c>
      <c r="L8" s="1413">
        <v>3</v>
      </c>
    </row>
    <row r="9" spans="1:12" ht="12.75">
      <c r="A9" s="1466" t="s">
        <v>1518</v>
      </c>
      <c r="B9" s="1467">
        <v>195</v>
      </c>
      <c r="C9" s="1467">
        <v>206</v>
      </c>
      <c r="D9" s="1467">
        <v>198</v>
      </c>
      <c r="E9" s="1468">
        <v>356236.52</v>
      </c>
      <c r="F9" s="1469">
        <v>72.72162439779623</v>
      </c>
      <c r="G9" s="1468">
        <v>699594.35</v>
      </c>
      <c r="H9" s="1469">
        <v>75.80987237593158</v>
      </c>
      <c r="I9" s="1470">
        <v>748395.8999999999</v>
      </c>
      <c r="J9" s="1470">
        <v>77.983315001145</v>
      </c>
      <c r="K9" s="1469">
        <v>96.38479232842266</v>
      </c>
      <c r="L9" s="1471">
        <v>6.975692413753748</v>
      </c>
    </row>
    <row r="10" spans="1:12" ht="12.75">
      <c r="A10" s="1472" t="s">
        <v>1519</v>
      </c>
      <c r="B10" s="1467">
        <v>29</v>
      </c>
      <c r="C10" s="1467">
        <v>30</v>
      </c>
      <c r="D10" s="1467">
        <v>29</v>
      </c>
      <c r="E10" s="1468">
        <v>281857.08</v>
      </c>
      <c r="F10" s="1469">
        <v>57.53790966074901</v>
      </c>
      <c r="G10" s="1468">
        <v>480387.33</v>
      </c>
      <c r="H10" s="1469">
        <v>52.05602672222057</v>
      </c>
      <c r="I10" s="1470">
        <v>490322.87</v>
      </c>
      <c r="J10" s="1470">
        <v>51.09194588515981</v>
      </c>
      <c r="K10" s="1469">
        <v>70.43649568781453</v>
      </c>
      <c r="L10" s="1471">
        <v>2.068235230100669</v>
      </c>
    </row>
    <row r="11" spans="1:12" ht="12.75">
      <c r="A11" s="1472" t="s">
        <v>1520</v>
      </c>
      <c r="B11" s="1467">
        <v>82</v>
      </c>
      <c r="C11" s="1467">
        <v>95</v>
      </c>
      <c r="D11" s="1467">
        <v>95</v>
      </c>
      <c r="E11" s="1468">
        <v>26231.78</v>
      </c>
      <c r="F11" s="1469">
        <v>5.354918840004453</v>
      </c>
      <c r="G11" s="1468">
        <v>68798.9</v>
      </c>
      <c r="H11" s="1469">
        <v>7.455228631569822</v>
      </c>
      <c r="I11" s="1470">
        <v>92309.21</v>
      </c>
      <c r="J11" s="1470">
        <v>9.618676693628124</v>
      </c>
      <c r="K11" s="1469">
        <v>162.2730901219818</v>
      </c>
      <c r="L11" s="1471">
        <v>34.17250857208475</v>
      </c>
    </row>
    <row r="12" spans="1:12" ht="12.75">
      <c r="A12" s="1472" t="s">
        <v>1521</v>
      </c>
      <c r="B12" s="1467">
        <v>63</v>
      </c>
      <c r="C12" s="1467">
        <v>59</v>
      </c>
      <c r="D12" s="1467">
        <v>52</v>
      </c>
      <c r="E12" s="1468">
        <v>22198.16</v>
      </c>
      <c r="F12" s="1469">
        <v>4.531501300995711</v>
      </c>
      <c r="G12" s="1468">
        <v>37870.24</v>
      </c>
      <c r="H12" s="1469">
        <v>4.103718192186514</v>
      </c>
      <c r="I12" s="1470">
        <v>42589.7</v>
      </c>
      <c r="J12" s="1470">
        <v>4.437873044072349</v>
      </c>
      <c r="K12" s="1469">
        <v>70.60080655333593</v>
      </c>
      <c r="L12" s="1471">
        <v>12.46218666689201</v>
      </c>
    </row>
    <row r="13" spans="1:12" ht="12.75">
      <c r="A13" s="1472" t="s">
        <v>1522</v>
      </c>
      <c r="B13" s="1467">
        <v>21</v>
      </c>
      <c r="C13" s="1467">
        <v>22</v>
      </c>
      <c r="D13" s="1467">
        <v>22</v>
      </c>
      <c r="E13" s="1468">
        <v>25949.5</v>
      </c>
      <c r="F13" s="1469">
        <v>5.2972945960470685</v>
      </c>
      <c r="G13" s="1468">
        <v>112537.88</v>
      </c>
      <c r="H13" s="1469">
        <v>12.194898829954678</v>
      </c>
      <c r="I13" s="1470">
        <v>123174.12</v>
      </c>
      <c r="J13" s="1470">
        <v>12.834819378284722</v>
      </c>
      <c r="K13" s="1469">
        <v>333.68034066166985</v>
      </c>
      <c r="L13" s="1471">
        <v>9.451253213584593</v>
      </c>
    </row>
    <row r="14" spans="1:12" ht="12.75">
      <c r="A14" s="1473" t="s">
        <v>1523</v>
      </c>
      <c r="B14" s="1467">
        <v>18</v>
      </c>
      <c r="C14" s="1467">
        <v>18</v>
      </c>
      <c r="D14" s="1467">
        <v>18</v>
      </c>
      <c r="E14" s="1468">
        <v>15550.82</v>
      </c>
      <c r="F14" s="1469">
        <v>3.1745226208636264</v>
      </c>
      <c r="G14" s="1468">
        <v>20502.75</v>
      </c>
      <c r="H14" s="1469">
        <v>2.2217315803874507</v>
      </c>
      <c r="I14" s="1470">
        <v>27910.69</v>
      </c>
      <c r="J14" s="1470">
        <v>2.9083111360835994</v>
      </c>
      <c r="K14" s="1469">
        <v>31.843529794570316</v>
      </c>
      <c r="L14" s="1471">
        <v>36.131445781663416</v>
      </c>
    </row>
    <row r="15" spans="1:12" ht="12.75">
      <c r="A15" s="1473" t="s">
        <v>1524</v>
      </c>
      <c r="B15" s="1467">
        <v>4</v>
      </c>
      <c r="C15" s="1467">
        <v>4</v>
      </c>
      <c r="D15" s="1467">
        <v>4</v>
      </c>
      <c r="E15" s="1468">
        <v>8780.76</v>
      </c>
      <c r="F15" s="1469">
        <v>1.7924920517615468</v>
      </c>
      <c r="G15" s="1468">
        <v>24545.52</v>
      </c>
      <c r="H15" s="1469">
        <v>2.659816704638733</v>
      </c>
      <c r="I15" s="1470">
        <v>24420.29</v>
      </c>
      <c r="J15" s="1470">
        <v>2.5446093003573527</v>
      </c>
      <c r="K15" s="1469">
        <v>179.53753433643556</v>
      </c>
      <c r="L15" s="1471">
        <v>-0.5101949357764681</v>
      </c>
    </row>
    <row r="16" spans="1:12" ht="12.75">
      <c r="A16" s="1473" t="s">
        <v>1525</v>
      </c>
      <c r="B16" s="1467">
        <v>4</v>
      </c>
      <c r="C16" s="1467">
        <v>4</v>
      </c>
      <c r="D16" s="1467">
        <v>4</v>
      </c>
      <c r="E16" s="1468">
        <v>1010.99</v>
      </c>
      <c r="F16" s="1469">
        <v>0.20638208303272224</v>
      </c>
      <c r="G16" s="1468">
        <v>1075.94</v>
      </c>
      <c r="H16" s="1469">
        <v>0.11659167070768915</v>
      </c>
      <c r="I16" s="1470">
        <v>1283.35</v>
      </c>
      <c r="J16" s="1470">
        <v>0.13372586261725838</v>
      </c>
      <c r="K16" s="1469">
        <v>6.42439588917793</v>
      </c>
      <c r="L16" s="1471">
        <v>19.277097235905345</v>
      </c>
    </row>
    <row r="17" spans="1:12" ht="12.75">
      <c r="A17" s="1474" t="s">
        <v>1526</v>
      </c>
      <c r="B17" s="1467">
        <v>4</v>
      </c>
      <c r="C17" s="1467">
        <v>5</v>
      </c>
      <c r="D17" s="1467">
        <v>6</v>
      </c>
      <c r="E17" s="1468">
        <v>29515.75</v>
      </c>
      <c r="F17" s="1469">
        <v>6.025303877657614</v>
      </c>
      <c r="G17" s="1468">
        <v>79587.98</v>
      </c>
      <c r="H17" s="1469">
        <v>8.624361541024731</v>
      </c>
      <c r="I17" s="1470">
        <v>65409.68</v>
      </c>
      <c r="J17" s="1470">
        <v>6.815729054052934</v>
      </c>
      <c r="K17" s="1469">
        <v>169.64579927665733</v>
      </c>
      <c r="L17" s="1471">
        <v>-17.81462477122801</v>
      </c>
    </row>
    <row r="18" spans="1:12" ht="12.75">
      <c r="A18" s="1473" t="s">
        <v>1527</v>
      </c>
      <c r="B18" s="1467">
        <v>2</v>
      </c>
      <c r="C18" s="1467">
        <v>2</v>
      </c>
      <c r="D18" s="1467">
        <v>2</v>
      </c>
      <c r="E18" s="1468">
        <v>78768.42</v>
      </c>
      <c r="F18" s="1469">
        <v>16.079674968888256</v>
      </c>
      <c r="G18" s="1468">
        <v>97520.96</v>
      </c>
      <c r="H18" s="1469">
        <v>10.567626127309817</v>
      </c>
      <c r="I18" s="1470">
        <f>92267.3-J22</f>
        <v>92267.3</v>
      </c>
      <c r="J18" s="1470">
        <v>9.614309645743846</v>
      </c>
      <c r="K18" s="1469">
        <v>23.80718059344089</v>
      </c>
      <c r="L18" s="1471">
        <v>-5.387211118512369</v>
      </c>
    </row>
    <row r="19" spans="1:12" ht="13.5" thickBot="1">
      <c r="A19" s="1475" t="s">
        <v>766</v>
      </c>
      <c r="B19" s="1476">
        <v>227</v>
      </c>
      <c r="C19" s="1476">
        <v>239</v>
      </c>
      <c r="D19" s="1476">
        <v>232</v>
      </c>
      <c r="E19" s="1477">
        <v>489863.26</v>
      </c>
      <c r="F19" s="1478">
        <v>100</v>
      </c>
      <c r="G19" s="1479">
        <v>922827.5</v>
      </c>
      <c r="H19" s="1478">
        <v>100</v>
      </c>
      <c r="I19" s="1479">
        <v>959681.7</v>
      </c>
      <c r="J19" s="1479">
        <v>100</v>
      </c>
      <c r="K19" s="1469">
        <v>88.38471372603041</v>
      </c>
      <c r="L19" s="1471">
        <v>3.9942145200484447</v>
      </c>
    </row>
    <row r="20" spans="1:12" ht="12.75">
      <c r="A20" s="1480" t="s">
        <v>1528</v>
      </c>
      <c r="B20" s="1480"/>
      <c r="C20" s="309"/>
      <c r="D20" s="499"/>
      <c r="E20" s="309"/>
      <c r="F20" s="309"/>
      <c r="G20" s="309"/>
      <c r="H20" s="309"/>
      <c r="I20" s="1481"/>
      <c r="J20" s="309"/>
      <c r="K20" s="309"/>
      <c r="L20" s="309"/>
    </row>
    <row r="21" ht="15" customHeight="1">
      <c r="I21" s="336"/>
    </row>
    <row r="22" ht="12.75">
      <c r="J22" s="336"/>
    </row>
    <row r="25" spans="6:10" ht="12.75">
      <c r="F25" s="1482"/>
      <c r="J25" s="336"/>
    </row>
    <row r="26" ht="12.75">
      <c r="J26" s="336"/>
    </row>
    <row r="27" ht="12.75">
      <c r="J27" s="336"/>
    </row>
    <row r="28" ht="12.75">
      <c r="J28" s="336"/>
    </row>
    <row r="29" spans="10:11" ht="12.75">
      <c r="J29" s="336"/>
      <c r="K29" s="336"/>
    </row>
    <row r="30" ht="12.75">
      <c r="K30" s="336"/>
    </row>
    <row r="31" spans="10:11" ht="12.75">
      <c r="J31" s="336"/>
      <c r="K31" s="336"/>
    </row>
    <row r="32" spans="10:11" ht="12.75">
      <c r="J32" s="336"/>
      <c r="K32" s="336"/>
    </row>
    <row r="33" spans="10:11" ht="12.75">
      <c r="J33" s="336"/>
      <c r="K33" s="336"/>
    </row>
    <row r="34" spans="10:11" ht="12.75">
      <c r="J34" s="336"/>
      <c r="K34" s="336"/>
    </row>
    <row r="35" ht="12.75">
      <c r="K35" s="336"/>
    </row>
    <row r="37" ht="12.75">
      <c r="J37" s="336"/>
    </row>
  </sheetData>
  <sheetProtection/>
  <mergeCells count="11">
    <mergeCell ref="B5:D5"/>
    <mergeCell ref="E5:L5"/>
    <mergeCell ref="E6:F6"/>
    <mergeCell ref="G6:H6"/>
    <mergeCell ref="I6:J6"/>
    <mergeCell ref="K6:L6"/>
    <mergeCell ref="A1:L1"/>
    <mergeCell ref="A2:L2"/>
    <mergeCell ref="A3:L3"/>
    <mergeCell ref="B4:D4"/>
    <mergeCell ref="E4:L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29.28125" style="1483" customWidth="1"/>
    <col min="2" max="2" width="7.7109375" style="1483" bestFit="1" customWidth="1"/>
    <col min="3" max="3" width="7.57421875" style="1483" bestFit="1" customWidth="1"/>
    <col min="4" max="4" width="7.28125" style="1483" bestFit="1" customWidth="1"/>
    <col min="5" max="5" width="7.57421875" style="1483" bestFit="1" customWidth="1"/>
    <col min="6" max="6" width="9.421875" style="1483" bestFit="1" customWidth="1"/>
    <col min="7" max="8" width="8.421875" style="1483" bestFit="1" customWidth="1"/>
    <col min="9" max="10" width="7.28125" style="1483" bestFit="1" customWidth="1"/>
    <col min="11" max="11" width="9.57421875" style="1483" customWidth="1"/>
    <col min="12" max="14" width="9.8515625" style="1483" bestFit="1" customWidth="1"/>
    <col min="15" max="16384" width="9.140625" style="1483" customWidth="1"/>
  </cols>
  <sheetData>
    <row r="1" spans="1:14" ht="12.75">
      <c r="A1" s="1651" t="s">
        <v>1529</v>
      </c>
      <c r="B1" s="1651"/>
      <c r="C1" s="1651"/>
      <c r="D1" s="1651"/>
      <c r="E1" s="1651"/>
      <c r="F1" s="1651"/>
      <c r="G1" s="1651"/>
      <c r="H1" s="1651"/>
      <c r="I1" s="1651"/>
      <c r="J1" s="1651"/>
      <c r="K1" s="697"/>
      <c r="L1" s="697"/>
      <c r="M1" s="697"/>
      <c r="N1" s="697"/>
    </row>
    <row r="2" spans="1:14" ht="15.75">
      <c r="A2" s="1736" t="s">
        <v>12</v>
      </c>
      <c r="B2" s="1736"/>
      <c r="C2" s="1736"/>
      <c r="D2" s="1736"/>
      <c r="E2" s="1736"/>
      <c r="F2" s="1736"/>
      <c r="G2" s="1736"/>
      <c r="H2" s="1736"/>
      <c r="I2" s="1736"/>
      <c r="J2" s="1736"/>
      <c r="K2" s="697"/>
      <c r="L2" s="697"/>
      <c r="M2" s="697"/>
      <c r="N2" s="697"/>
    </row>
    <row r="3" spans="1:14" ht="12.75">
      <c r="A3" s="1753" t="s">
        <v>1530</v>
      </c>
      <c r="B3" s="1753"/>
      <c r="C3" s="1753"/>
      <c r="D3" s="1753"/>
      <c r="E3" s="1753"/>
      <c r="F3" s="1753"/>
      <c r="G3" s="1753"/>
      <c r="H3" s="1753"/>
      <c r="I3" s="1753"/>
      <c r="J3" s="1753"/>
      <c r="K3" s="1280"/>
      <c r="L3" s="967"/>
      <c r="M3" s="1280"/>
      <c r="N3" s="1280"/>
    </row>
    <row r="4" spans="1:14" ht="13.5" thickBot="1">
      <c r="A4" s="1753"/>
      <c r="B4" s="1753"/>
      <c r="C4" s="1753"/>
      <c r="D4" s="1753"/>
      <c r="E4" s="1753"/>
      <c r="F4" s="1753"/>
      <c r="G4" s="1753"/>
      <c r="H4" s="1753"/>
      <c r="I4" s="1753"/>
      <c r="J4" s="1753"/>
      <c r="K4" s="1280"/>
      <c r="L4" s="1280"/>
      <c r="M4" s="1280"/>
      <c r="N4" s="1280"/>
    </row>
    <row r="5" spans="1:11" ht="18" customHeight="1">
      <c r="A5" s="1754" t="s">
        <v>1531</v>
      </c>
      <c r="B5" s="1484">
        <v>2013</v>
      </c>
      <c r="C5" s="1757">
        <v>2014</v>
      </c>
      <c r="D5" s="1757"/>
      <c r="E5" s="1757"/>
      <c r="F5" s="1757">
        <v>2015</v>
      </c>
      <c r="G5" s="1757"/>
      <c r="H5" s="1757"/>
      <c r="I5" s="1757" t="s">
        <v>1532</v>
      </c>
      <c r="J5" s="1758"/>
      <c r="K5" s="1280"/>
    </row>
    <row r="6" spans="1:11" ht="18" customHeight="1">
      <c r="A6" s="1755"/>
      <c r="B6" s="1485" t="s">
        <v>1533</v>
      </c>
      <c r="C6" s="497" t="s">
        <v>1534</v>
      </c>
      <c r="D6" s="1485" t="s">
        <v>1535</v>
      </c>
      <c r="E6" s="1485" t="s">
        <v>1533</v>
      </c>
      <c r="F6" s="497" t="s">
        <v>1534</v>
      </c>
      <c r="G6" s="1485" t="s">
        <v>1535</v>
      </c>
      <c r="H6" s="1485" t="s">
        <v>1533</v>
      </c>
      <c r="I6" s="1759" t="s">
        <v>1536</v>
      </c>
      <c r="J6" s="1761" t="s">
        <v>1537</v>
      </c>
      <c r="K6" s="1486"/>
    </row>
    <row r="7" spans="1:14" ht="18" customHeight="1">
      <c r="A7" s="1756"/>
      <c r="B7" s="497">
        <v>1</v>
      </c>
      <c r="C7" s="1485">
        <v>2</v>
      </c>
      <c r="D7" s="1485">
        <v>3</v>
      </c>
      <c r="E7" s="497">
        <v>4</v>
      </c>
      <c r="F7" s="1485">
        <v>5</v>
      </c>
      <c r="G7" s="1485">
        <v>6</v>
      </c>
      <c r="H7" s="497">
        <v>7</v>
      </c>
      <c r="I7" s="1760"/>
      <c r="J7" s="1762"/>
      <c r="K7" s="1487"/>
      <c r="L7" s="1486"/>
      <c r="M7" s="1488"/>
      <c r="N7" s="1486"/>
    </row>
    <row r="8" spans="1:14" ht="18" customHeight="1">
      <c r="A8" s="1421" t="s">
        <v>873</v>
      </c>
      <c r="B8" s="1489">
        <v>488.08</v>
      </c>
      <c r="C8" s="1489">
        <v>817.05</v>
      </c>
      <c r="D8" s="1489">
        <v>736.41</v>
      </c>
      <c r="E8" s="1489">
        <v>817.05</v>
      </c>
      <c r="F8" s="1490">
        <v>859.66</v>
      </c>
      <c r="G8" s="1490">
        <v>707.42</v>
      </c>
      <c r="H8" s="1490">
        <v>822.82</v>
      </c>
      <c r="I8" s="1491">
        <v>67.40083592853631</v>
      </c>
      <c r="J8" s="1492">
        <v>0.7061991310201563</v>
      </c>
      <c r="L8" s="1493"/>
      <c r="M8" s="1493"/>
      <c r="N8" s="1493"/>
    </row>
    <row r="9" spans="1:14" ht="17.25" customHeight="1">
      <c r="A9" s="1421" t="s">
        <v>874</v>
      </c>
      <c r="B9" s="1489">
        <v>253.16</v>
      </c>
      <c r="C9" s="1489">
        <v>577.33</v>
      </c>
      <c r="D9" s="1489">
        <v>546.45</v>
      </c>
      <c r="E9" s="1489">
        <v>572.89</v>
      </c>
      <c r="F9" s="1490">
        <v>794.1</v>
      </c>
      <c r="G9" s="1490">
        <v>747.84</v>
      </c>
      <c r="H9" s="1490">
        <v>775.13</v>
      </c>
      <c r="I9" s="1491">
        <v>126.29562332121978</v>
      </c>
      <c r="J9" s="1492">
        <v>35.30171586168376</v>
      </c>
      <c r="L9" s="1493"/>
      <c r="M9" s="1493"/>
      <c r="N9" s="1493"/>
    </row>
    <row r="10" spans="1:14" ht="18" customHeight="1">
      <c r="A10" s="1421" t="s">
        <v>1538</v>
      </c>
      <c r="B10" s="1489">
        <v>887.26</v>
      </c>
      <c r="C10" s="1489">
        <v>3639.25</v>
      </c>
      <c r="D10" s="1489">
        <v>3496.27</v>
      </c>
      <c r="E10" s="1489">
        <v>3510.25</v>
      </c>
      <c r="F10" s="1490">
        <v>3984.34</v>
      </c>
      <c r="G10" s="1490">
        <v>3493.31</v>
      </c>
      <c r="H10" s="1490">
        <v>3829.31</v>
      </c>
      <c r="I10" s="1491">
        <v>295.62811351802173</v>
      </c>
      <c r="J10" s="1492">
        <v>9.089381098212385</v>
      </c>
      <c r="L10" s="1493"/>
      <c r="M10" s="1493"/>
      <c r="N10" s="1493"/>
    </row>
    <row r="11" spans="1:14" ht="18" customHeight="1">
      <c r="A11" s="1421" t="s">
        <v>875</v>
      </c>
      <c r="B11" s="1489">
        <v>252.99</v>
      </c>
      <c r="C11" s="1489">
        <v>448.15</v>
      </c>
      <c r="D11" s="1489">
        <v>404.73</v>
      </c>
      <c r="E11" s="1489">
        <v>448.15</v>
      </c>
      <c r="F11" s="1490">
        <v>528.14</v>
      </c>
      <c r="G11" s="1490">
        <v>516.24</v>
      </c>
      <c r="H11" s="1490">
        <v>520.01</v>
      </c>
      <c r="I11" s="1491">
        <v>77.14138898770702</v>
      </c>
      <c r="J11" s="1492">
        <v>16.034809773513345</v>
      </c>
      <c r="L11" s="1493"/>
      <c r="M11" s="1493"/>
      <c r="N11" s="1493"/>
    </row>
    <row r="12" spans="1:14" ht="18" customHeight="1">
      <c r="A12" s="1421" t="s">
        <v>1523</v>
      </c>
      <c r="B12" s="1489">
        <v>876.46</v>
      </c>
      <c r="C12" s="1489">
        <v>1191.27</v>
      </c>
      <c r="D12" s="1489">
        <v>1100.56</v>
      </c>
      <c r="E12" s="1489">
        <v>1155.56</v>
      </c>
      <c r="F12" s="1490">
        <v>1573.08</v>
      </c>
      <c r="G12" s="1490">
        <v>1474.11</v>
      </c>
      <c r="H12" s="1490">
        <v>1573.08</v>
      </c>
      <c r="I12" s="1491">
        <v>31.844008853798243</v>
      </c>
      <c r="J12" s="1492">
        <v>36.13139949461731</v>
      </c>
      <c r="L12" s="1493"/>
      <c r="M12" s="1493"/>
      <c r="N12" s="1493"/>
    </row>
    <row r="13" spans="1:14" ht="18" customHeight="1">
      <c r="A13" s="1421" t="s">
        <v>1524</v>
      </c>
      <c r="B13" s="1489">
        <v>664.21</v>
      </c>
      <c r="C13" s="1489">
        <v>1859.14</v>
      </c>
      <c r="D13" s="1489">
        <v>1767.69</v>
      </c>
      <c r="E13" s="1489">
        <v>1856.71</v>
      </c>
      <c r="F13" s="1490">
        <v>1943.62</v>
      </c>
      <c r="G13" s="1490">
        <v>1832.04</v>
      </c>
      <c r="H13" s="1490">
        <v>1847.97</v>
      </c>
      <c r="I13" s="1491">
        <v>179.53659234278314</v>
      </c>
      <c r="J13" s="1492">
        <v>-0.4707250997732473</v>
      </c>
      <c r="L13" s="1493"/>
      <c r="M13" s="1493"/>
      <c r="N13" s="1493"/>
    </row>
    <row r="14" spans="1:14" ht="18" customHeight="1">
      <c r="A14" s="1421" t="s">
        <v>1525</v>
      </c>
      <c r="B14" s="1489">
        <v>173.77</v>
      </c>
      <c r="C14" s="1489">
        <v>186.54</v>
      </c>
      <c r="D14" s="1489">
        <v>181.81</v>
      </c>
      <c r="E14" s="1489">
        <v>184.94</v>
      </c>
      <c r="F14" s="1490">
        <v>229.83</v>
      </c>
      <c r="G14" s="1490">
        <v>206.74</v>
      </c>
      <c r="H14" s="1490">
        <v>220.54</v>
      </c>
      <c r="I14" s="1491">
        <v>6.428037060482239</v>
      </c>
      <c r="J14" s="1492">
        <v>19.249486319887538</v>
      </c>
      <c r="L14" s="1493"/>
      <c r="M14" s="1493"/>
      <c r="N14" s="1493"/>
    </row>
    <row r="15" spans="1:14" ht="18" customHeight="1">
      <c r="A15" s="1421" t="s">
        <v>1539</v>
      </c>
      <c r="B15" s="1489">
        <v>1032.95</v>
      </c>
      <c r="C15" s="1489">
        <v>2668.88</v>
      </c>
      <c r="D15" s="1489">
        <v>2286</v>
      </c>
      <c r="E15" s="1489">
        <v>2645.71</v>
      </c>
      <c r="F15" s="1490">
        <v>2213.89</v>
      </c>
      <c r="G15" s="1490">
        <v>1824.59</v>
      </c>
      <c r="H15" s="1490">
        <v>2122.72</v>
      </c>
      <c r="I15" s="1491">
        <v>156.13146812527225</v>
      </c>
      <c r="J15" s="1492">
        <v>-19.76747262549563</v>
      </c>
      <c r="L15" s="1493"/>
      <c r="M15" s="1493"/>
      <c r="N15" s="1493"/>
    </row>
    <row r="16" spans="1:14" ht="18" customHeight="1">
      <c r="A16" s="1421" t="s">
        <v>1527</v>
      </c>
      <c r="B16" s="1489">
        <v>616.82</v>
      </c>
      <c r="C16" s="1489">
        <v>787.13</v>
      </c>
      <c r="D16" s="1489">
        <v>761.29</v>
      </c>
      <c r="E16" s="1489">
        <v>763.64</v>
      </c>
      <c r="F16" s="1490">
        <v>730.75</v>
      </c>
      <c r="G16" s="1490">
        <v>650.87</v>
      </c>
      <c r="H16" s="1490">
        <v>722.53</v>
      </c>
      <c r="I16" s="1491">
        <v>23.802730131967166</v>
      </c>
      <c r="J16" s="1492">
        <v>-5.383426745586931</v>
      </c>
      <c r="L16" s="1493"/>
      <c r="M16" s="1493"/>
      <c r="N16" s="1493"/>
    </row>
    <row r="17" spans="1:14" ht="18" customHeight="1">
      <c r="A17" s="1494" t="s">
        <v>1540</v>
      </c>
      <c r="B17" s="1495">
        <v>494.36</v>
      </c>
      <c r="C17" s="1495">
        <v>904.6</v>
      </c>
      <c r="D17" s="1495">
        <v>844.42</v>
      </c>
      <c r="E17" s="1495">
        <v>904.6</v>
      </c>
      <c r="F17" s="1496">
        <v>966.59</v>
      </c>
      <c r="G17" s="1496">
        <v>837.83</v>
      </c>
      <c r="H17" s="1496">
        <v>933.73</v>
      </c>
      <c r="I17" s="1497">
        <v>82.98406019904525</v>
      </c>
      <c r="J17" s="1498">
        <v>3.2202078266637244</v>
      </c>
      <c r="L17" s="1499"/>
      <c r="M17" s="1499"/>
      <c r="N17" s="1499"/>
    </row>
    <row r="18" spans="1:14" ht="18" customHeight="1">
      <c r="A18" s="1494" t="s">
        <v>1541</v>
      </c>
      <c r="B18" s="1495">
        <v>123.52</v>
      </c>
      <c r="C18" s="1495">
        <v>195.05</v>
      </c>
      <c r="D18" s="1495">
        <v>179.35</v>
      </c>
      <c r="E18" s="1495">
        <v>195.05</v>
      </c>
      <c r="F18" s="1496">
        <v>206.96</v>
      </c>
      <c r="G18" s="1496">
        <v>178.9</v>
      </c>
      <c r="H18" s="1496">
        <v>199.87</v>
      </c>
      <c r="I18" s="1497">
        <v>57.90965025906738</v>
      </c>
      <c r="J18" s="1498">
        <v>2.4711612407075023</v>
      </c>
      <c r="L18" s="1499"/>
      <c r="M18" s="1499"/>
      <c r="N18" s="1499"/>
    </row>
    <row r="19" spans="1:14" ht="18" customHeight="1" thickBot="1">
      <c r="A19" s="1500" t="s">
        <v>1542</v>
      </c>
      <c r="B19" s="1501">
        <v>35.44</v>
      </c>
      <c r="C19" s="1501">
        <v>62.8</v>
      </c>
      <c r="D19" s="1501">
        <v>57.79</v>
      </c>
      <c r="E19" s="1501">
        <v>62.8</v>
      </c>
      <c r="F19" s="1502">
        <v>69.44</v>
      </c>
      <c r="G19" s="1502">
        <v>58.78</v>
      </c>
      <c r="H19" s="1502">
        <v>66.76</v>
      </c>
      <c r="I19" s="1503">
        <v>77.20090293453725</v>
      </c>
      <c r="J19" s="1504">
        <v>6.305732484076444</v>
      </c>
      <c r="K19" s="1505"/>
      <c r="L19" s="1506"/>
      <c r="M19" s="1506"/>
      <c r="N19" s="1506"/>
    </row>
    <row r="20" spans="1:14" s="1507" customFormat="1" ht="18" customHeight="1">
      <c r="A20" s="486" t="s">
        <v>1528</v>
      </c>
      <c r="F20" s="1508"/>
      <c r="G20" s="1508"/>
      <c r="H20" s="1508"/>
      <c r="I20" s="1493"/>
      <c r="J20" s="1505"/>
      <c r="K20" s="1505"/>
      <c r="L20" s="1506"/>
      <c r="M20" s="1506"/>
      <c r="N20" s="1506"/>
    </row>
    <row r="21" spans="1:14" s="1507" customFormat="1" ht="12.75">
      <c r="A21" s="1480" t="s">
        <v>1416</v>
      </c>
      <c r="B21" s="630"/>
      <c r="C21" s="630"/>
      <c r="F21" s="1509"/>
      <c r="G21" s="1509"/>
      <c r="H21" s="1509"/>
      <c r="I21" s="1509"/>
      <c r="J21" s="1509"/>
      <c r="K21" s="1509"/>
      <c r="L21" s="1509"/>
      <c r="M21" s="1509"/>
      <c r="N21" s="1509"/>
    </row>
    <row r="22" spans="1:14" s="1507" customFormat="1" ht="12.75">
      <c r="A22" s="1480" t="s">
        <v>1417</v>
      </c>
      <c r="B22" s="630"/>
      <c r="C22" s="942"/>
      <c r="F22" s="1509"/>
      <c r="G22" s="1509"/>
      <c r="H22" s="1509"/>
      <c r="I22" s="1509"/>
      <c r="J22" s="1509"/>
      <c r="K22" s="1510"/>
      <c r="L22" s="1510"/>
      <c r="M22" s="1510"/>
      <c r="N22" s="1510"/>
    </row>
    <row r="23" spans="12:18" ht="12.75">
      <c r="L23" s="1511"/>
      <c r="M23" s="1511"/>
      <c r="O23" s="297"/>
      <c r="P23" s="297"/>
      <c r="Q23" s="297"/>
      <c r="R23" s="297"/>
    </row>
    <row r="24" spans="12:18" ht="12.75">
      <c r="L24" s="1511"/>
      <c r="M24" s="1511"/>
      <c r="O24" s="297"/>
      <c r="P24" s="297"/>
      <c r="Q24" s="297"/>
      <c r="R24" s="297"/>
    </row>
    <row r="25" spans="12:18" ht="12.75">
      <c r="L25" s="1511"/>
      <c r="M25" s="1511"/>
      <c r="O25" s="297"/>
      <c r="P25" s="297"/>
      <c r="Q25" s="297"/>
      <c r="R25" s="297"/>
    </row>
    <row r="26" spans="12:18" ht="12.75">
      <c r="L26" s="1511"/>
      <c r="M26" s="1511"/>
      <c r="O26" s="297"/>
      <c r="P26" s="297"/>
      <c r="Q26" s="297"/>
      <c r="R26" s="297"/>
    </row>
    <row r="27" spans="12:18" ht="12.75">
      <c r="L27" s="1511"/>
      <c r="M27" s="1511"/>
      <c r="O27" s="297"/>
      <c r="P27" s="297"/>
      <c r="Q27" s="297"/>
      <c r="R27" s="297"/>
    </row>
    <row r="28" spans="12:18" ht="12.75">
      <c r="L28" s="1511"/>
      <c r="M28" s="1511"/>
      <c r="O28" s="297"/>
      <c r="P28" s="297"/>
      <c r="Q28" s="297"/>
      <c r="R28" s="297"/>
    </row>
    <row r="29" spans="12:18" ht="12.75">
      <c r="L29" s="1511"/>
      <c r="M29" s="1511"/>
      <c r="O29" s="297"/>
      <c r="P29" s="297"/>
      <c r="Q29" s="297"/>
      <c r="R29" s="297"/>
    </row>
    <row r="30" spans="12:18" ht="12.75">
      <c r="L30" s="1511"/>
      <c r="M30" s="1511"/>
      <c r="O30" s="297"/>
      <c r="P30" s="297"/>
      <c r="Q30" s="297"/>
      <c r="R30" s="297"/>
    </row>
    <row r="31" spans="12:18" ht="12.75">
      <c r="L31" s="1511"/>
      <c r="M31" s="1511"/>
      <c r="O31" s="297"/>
      <c r="P31" s="297"/>
      <c r="Q31" s="297"/>
      <c r="R31" s="297"/>
    </row>
    <row r="32" spans="12:18" ht="12.75">
      <c r="L32" s="1511"/>
      <c r="M32" s="1511"/>
      <c r="O32" s="297"/>
      <c r="P32" s="297"/>
      <c r="Q32" s="297"/>
      <c r="R32" s="297"/>
    </row>
    <row r="33" spans="12:18" ht="12.75">
      <c r="L33" s="1511"/>
      <c r="M33" s="1511"/>
      <c r="O33" s="297"/>
      <c r="P33" s="297"/>
      <c r="Q33" s="297"/>
      <c r="R33" s="297"/>
    </row>
    <row r="34" spans="12:13" ht="12.75">
      <c r="L34" s="1511"/>
      <c r="M34" s="1511"/>
    </row>
    <row r="35" spans="12:13" ht="12.75">
      <c r="L35" s="1511"/>
      <c r="M35" s="1511"/>
    </row>
    <row r="36" spans="12:13" ht="12.75">
      <c r="L36" s="1511"/>
      <c r="M36" s="1511"/>
    </row>
    <row r="37" spans="12:13" ht="12.75">
      <c r="L37" s="1511"/>
      <c r="M37" s="1511"/>
    </row>
    <row r="38" spans="12:13" ht="12.75">
      <c r="L38" s="1511"/>
      <c r="M38" s="1511"/>
    </row>
    <row r="39" spans="12:13" ht="12.75">
      <c r="L39" s="1511"/>
      <c r="M39" s="1511"/>
    </row>
    <row r="40" spans="12:13" ht="12.75">
      <c r="L40" s="1511"/>
      <c r="M40" s="1511"/>
    </row>
    <row r="41" spans="12:13" ht="12.75">
      <c r="L41" s="1511"/>
      <c r="M41" s="1511"/>
    </row>
    <row r="42" spans="12:13" ht="12.75">
      <c r="L42" s="1511"/>
      <c r="M42" s="1511"/>
    </row>
    <row r="43" spans="12:13" ht="12.75">
      <c r="L43" s="1511"/>
      <c r="M43" s="1511"/>
    </row>
    <row r="44" spans="12:13" ht="12.75">
      <c r="L44" s="1511"/>
      <c r="M44" s="1511"/>
    </row>
    <row r="45" spans="12:13" ht="12.75">
      <c r="L45" s="1511"/>
      <c r="M45" s="1511"/>
    </row>
    <row r="46" spans="12:13" ht="12.75">
      <c r="L46" s="1511"/>
      <c r="M46" s="1511"/>
    </row>
    <row r="47" spans="12:13" ht="12.75">
      <c r="L47" s="1511"/>
      <c r="M47" s="1511"/>
    </row>
    <row r="48" spans="12:13" ht="12.75">
      <c r="L48" s="1511"/>
      <c r="M48" s="1511"/>
    </row>
    <row r="49" spans="12:13" ht="12.75">
      <c r="L49" s="1511"/>
      <c r="M49" s="1511"/>
    </row>
    <row r="50" spans="12:13" ht="12.75">
      <c r="L50" s="1511"/>
      <c r="M50" s="1511"/>
    </row>
    <row r="51" spans="12:13" ht="12.75">
      <c r="L51" s="1511"/>
      <c r="M51" s="1511"/>
    </row>
    <row r="52" spans="12:13" ht="12.75">
      <c r="L52" s="1511"/>
      <c r="M52" s="1511"/>
    </row>
    <row r="53" spans="12:13" ht="12.75">
      <c r="L53" s="1511"/>
      <c r="M53" s="1511"/>
    </row>
    <row r="54" spans="12:13" ht="12.75">
      <c r="L54" s="1511"/>
      <c r="M54" s="1511"/>
    </row>
    <row r="55" spans="12:13" ht="12.75">
      <c r="L55" s="1511"/>
      <c r="M55" s="1511"/>
    </row>
    <row r="56" spans="12:13" ht="12.75">
      <c r="L56" s="1511"/>
      <c r="M56" s="1511"/>
    </row>
    <row r="57" spans="12:13" ht="12.75">
      <c r="L57" s="1511"/>
      <c r="M57" s="1511"/>
    </row>
    <row r="58" spans="12:13" ht="12.75">
      <c r="L58" s="1511"/>
      <c r="M58" s="1511"/>
    </row>
    <row r="59" spans="12:13" ht="12.75">
      <c r="L59" s="1511"/>
      <c r="M59" s="1511"/>
    </row>
    <row r="60" spans="12:13" ht="12.75">
      <c r="L60" s="1511"/>
      <c r="M60" s="1511"/>
    </row>
    <row r="61" spans="12:13" ht="12.75">
      <c r="L61" s="1511"/>
      <c r="M61" s="1511"/>
    </row>
    <row r="62" spans="12:13" ht="12.75">
      <c r="L62" s="1511"/>
      <c r="M62" s="1511"/>
    </row>
    <row r="63" spans="12:13" ht="12.75">
      <c r="L63" s="1511"/>
      <c r="M63" s="1511"/>
    </row>
    <row r="64" spans="12:13" ht="12.75">
      <c r="L64" s="1511"/>
      <c r="M64" s="1511"/>
    </row>
    <row r="65" spans="12:13" ht="12.75">
      <c r="L65" s="1511"/>
      <c r="M65" s="1511"/>
    </row>
    <row r="66" spans="12:13" ht="12.75">
      <c r="L66" s="1511"/>
      <c r="M66" s="1511"/>
    </row>
    <row r="67" spans="12:13" ht="12.75">
      <c r="L67" s="1511"/>
      <c r="M67" s="1511"/>
    </row>
    <row r="68" spans="12:13" ht="12.75">
      <c r="L68" s="1511"/>
      <c r="M68" s="1511"/>
    </row>
    <row r="69" spans="12:13" ht="12.75">
      <c r="L69" s="1511"/>
      <c r="M69" s="1511"/>
    </row>
    <row r="70" spans="12:13" ht="12.75">
      <c r="L70" s="1511"/>
      <c r="M70" s="1511"/>
    </row>
    <row r="71" spans="12:13" ht="12.75">
      <c r="L71" s="1511"/>
      <c r="M71" s="1511"/>
    </row>
    <row r="72" spans="12:13" ht="12.75">
      <c r="L72" s="1511"/>
      <c r="M72" s="1511"/>
    </row>
    <row r="73" spans="12:13" ht="12.75">
      <c r="L73" s="1511"/>
      <c r="M73" s="1511"/>
    </row>
    <row r="74" spans="12:13" ht="12.75">
      <c r="L74" s="1511"/>
      <c r="M74" s="1511"/>
    </row>
    <row r="75" spans="12:13" ht="12.75">
      <c r="L75" s="1511"/>
      <c r="M75" s="1511"/>
    </row>
    <row r="76" spans="12:13" ht="12.75">
      <c r="L76" s="1511"/>
      <c r="M76" s="1511"/>
    </row>
    <row r="77" spans="12:13" ht="12.75">
      <c r="L77" s="1511"/>
      <c r="M77" s="1511"/>
    </row>
    <row r="78" spans="12:13" ht="12.75">
      <c r="L78" s="1511"/>
      <c r="M78" s="1511"/>
    </row>
    <row r="79" spans="12:13" ht="12.75">
      <c r="L79" s="1511"/>
      <c r="M79" s="1511"/>
    </row>
    <row r="80" spans="12:13" ht="12.75">
      <c r="L80" s="1511"/>
      <c r="M80" s="1511"/>
    </row>
    <row r="81" spans="12:13" ht="12.75">
      <c r="L81" s="1511"/>
      <c r="M81" s="1511"/>
    </row>
    <row r="82" spans="12:13" ht="12.75">
      <c r="L82" s="1511"/>
      <c r="M82" s="1511"/>
    </row>
    <row r="83" spans="12:13" ht="12.75">
      <c r="L83" s="1511"/>
      <c r="M83" s="1511"/>
    </row>
    <row r="84" spans="12:13" ht="12.75">
      <c r="L84" s="1511"/>
      <c r="M84" s="1511"/>
    </row>
    <row r="85" spans="12:13" ht="12.75">
      <c r="L85" s="1511"/>
      <c r="M85" s="1511"/>
    </row>
    <row r="86" spans="12:13" ht="12.75">
      <c r="L86" s="1511"/>
      <c r="M86" s="1511"/>
    </row>
    <row r="87" spans="12:13" ht="12.75">
      <c r="L87" s="1511"/>
      <c r="M87" s="1511"/>
    </row>
    <row r="88" spans="12:13" ht="12.75">
      <c r="L88" s="1511"/>
      <c r="M88" s="1511"/>
    </row>
    <row r="89" spans="12:13" ht="12.75">
      <c r="L89" s="1511"/>
      <c r="M89" s="1511"/>
    </row>
    <row r="90" spans="12:13" ht="12.75">
      <c r="L90" s="1511"/>
      <c r="M90" s="1511"/>
    </row>
    <row r="91" spans="12:13" ht="12.75">
      <c r="L91" s="1511"/>
      <c r="M91" s="1511"/>
    </row>
    <row r="92" spans="12:13" ht="12.75">
      <c r="L92" s="1511"/>
      <c r="M92" s="1511"/>
    </row>
    <row r="93" spans="12:13" ht="12.75">
      <c r="L93" s="1511"/>
      <c r="M93" s="1511"/>
    </row>
    <row r="94" spans="12:13" ht="12.75">
      <c r="L94" s="1511"/>
      <c r="M94" s="1511"/>
    </row>
    <row r="95" spans="12:13" ht="12.75">
      <c r="L95" s="1511"/>
      <c r="M95" s="1511"/>
    </row>
    <row r="96" spans="12:13" ht="12.75">
      <c r="L96" s="1511"/>
      <c r="M96" s="1511"/>
    </row>
    <row r="97" spans="12:13" ht="12.75">
      <c r="L97" s="1511"/>
      <c r="M97" s="1511"/>
    </row>
    <row r="98" spans="12:13" ht="12.75">
      <c r="L98" s="1511"/>
      <c r="M98" s="1511"/>
    </row>
    <row r="99" spans="12:13" ht="12.75">
      <c r="L99" s="1511"/>
      <c r="M99" s="1511"/>
    </row>
    <row r="100" spans="12:13" ht="12.75">
      <c r="L100" s="1511"/>
      <c r="M100" s="1511"/>
    </row>
    <row r="101" spans="12:13" ht="12.75">
      <c r="L101" s="1511"/>
      <c r="M101" s="1511"/>
    </row>
    <row r="102" spans="12:13" ht="12.75">
      <c r="L102" s="1511"/>
      <c r="M102" s="1511"/>
    </row>
    <row r="103" spans="12:13" ht="12.75">
      <c r="L103" s="1511"/>
      <c r="M103" s="1511"/>
    </row>
    <row r="104" spans="12:13" ht="12.75">
      <c r="L104" s="1511"/>
      <c r="M104" s="1511"/>
    </row>
    <row r="105" spans="12:13" ht="12.75">
      <c r="L105" s="1511"/>
      <c r="M105" s="1511"/>
    </row>
    <row r="106" spans="12:13" ht="12.75">
      <c r="L106" s="1511"/>
      <c r="M106" s="1511"/>
    </row>
    <row r="107" spans="12:13" ht="12.75">
      <c r="L107" s="1511"/>
      <c r="M107" s="1511"/>
    </row>
    <row r="108" spans="12:13" ht="12.75">
      <c r="L108" s="1511"/>
      <c r="M108" s="1511"/>
    </row>
    <row r="109" spans="12:13" ht="12.75">
      <c r="L109" s="1511"/>
      <c r="M109" s="1511"/>
    </row>
    <row r="110" spans="12:13" ht="12.75">
      <c r="L110" s="1511"/>
      <c r="M110" s="1511"/>
    </row>
    <row r="111" spans="12:13" ht="12.75">
      <c r="L111" s="1511"/>
      <c r="M111" s="1511"/>
    </row>
    <row r="112" spans="12:13" ht="12.75">
      <c r="L112" s="1511"/>
      <c r="M112" s="1511"/>
    </row>
    <row r="113" spans="12:13" ht="12.75">
      <c r="L113" s="1511"/>
      <c r="M113" s="1511"/>
    </row>
    <row r="114" spans="12:13" ht="12.75">
      <c r="L114" s="1511"/>
      <c r="M114" s="1511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26.28125" style="344" customWidth="1"/>
    <col min="2" max="2" width="10.8515625" style="344" customWidth="1"/>
    <col min="3" max="3" width="10.00390625" style="344" customWidth="1"/>
    <col min="4" max="4" width="10.57421875" style="344" customWidth="1"/>
    <col min="5" max="5" width="11.421875" style="344" customWidth="1"/>
    <col min="6" max="6" width="9.140625" style="344" customWidth="1"/>
    <col min="7" max="7" width="9.8515625" style="344" customWidth="1"/>
    <col min="8" max="8" width="10.28125" style="344" bestFit="1" customWidth="1"/>
    <col min="9" max="9" width="8.7109375" style="344" bestFit="1" customWidth="1"/>
    <col min="10" max="10" width="10.140625" style="344" bestFit="1" customWidth="1"/>
    <col min="11" max="16384" width="9.140625" style="344" customWidth="1"/>
  </cols>
  <sheetData>
    <row r="1" spans="1:10" ht="12.75">
      <c r="A1" s="1753" t="s">
        <v>1543</v>
      </c>
      <c r="B1" s="1753"/>
      <c r="C1" s="1753"/>
      <c r="D1" s="1753"/>
      <c r="E1" s="1753"/>
      <c r="F1" s="1753"/>
      <c r="G1" s="1753"/>
      <c r="H1" s="1753"/>
      <c r="I1" s="1753"/>
      <c r="J1" s="1753"/>
    </row>
    <row r="2" spans="1:13" ht="15.75">
      <c r="A2" s="1752" t="s">
        <v>1544</v>
      </c>
      <c r="B2" s="1752"/>
      <c r="C2" s="1752"/>
      <c r="D2" s="1752"/>
      <c r="E2" s="1752"/>
      <c r="F2" s="1752"/>
      <c r="G2" s="1752"/>
      <c r="H2" s="1752"/>
      <c r="I2" s="1752"/>
      <c r="J2" s="1752"/>
      <c r="K2" s="1512"/>
      <c r="L2" s="1512"/>
      <c r="M2" s="1512"/>
    </row>
    <row r="3" spans="1:10" ht="12.75">
      <c r="A3" s="1763" t="s">
        <v>1545</v>
      </c>
      <c r="B3" s="1763"/>
      <c r="C3" s="1763"/>
      <c r="D3" s="1763"/>
      <c r="E3" s="1763"/>
      <c r="F3" s="1763"/>
      <c r="G3" s="1763"/>
      <c r="H3" s="1763"/>
      <c r="I3" s="1763"/>
      <c r="J3" s="1763"/>
    </row>
    <row r="4" spans="1:10" ht="13.5" thickBot="1">
      <c r="A4" s="1763"/>
      <c r="B4" s="1763"/>
      <c r="C4" s="1763"/>
      <c r="D4" s="1763"/>
      <c r="E4" s="1763"/>
      <c r="F4" s="1763"/>
      <c r="G4" s="1763"/>
      <c r="H4" s="1763"/>
      <c r="I4" s="1763"/>
      <c r="J4" s="1763"/>
    </row>
    <row r="5" spans="1:10" ht="12.75">
      <c r="A5" s="1764" t="s">
        <v>28</v>
      </c>
      <c r="B5" s="1757">
        <v>2013</v>
      </c>
      <c r="C5" s="1757"/>
      <c r="D5" s="1757"/>
      <c r="E5" s="1757">
        <v>2014</v>
      </c>
      <c r="F5" s="1757"/>
      <c r="G5" s="1757"/>
      <c r="H5" s="1757">
        <v>2015</v>
      </c>
      <c r="I5" s="1757"/>
      <c r="J5" s="1758"/>
    </row>
    <row r="6" spans="1:10" ht="25.5">
      <c r="A6" s="1765"/>
      <c r="B6" s="1485" t="s">
        <v>1546</v>
      </c>
      <c r="C6" s="1485" t="s">
        <v>1547</v>
      </c>
      <c r="D6" s="1485" t="s">
        <v>1548</v>
      </c>
      <c r="E6" s="1485" t="s">
        <v>1546</v>
      </c>
      <c r="F6" s="1485" t="s">
        <v>1547</v>
      </c>
      <c r="G6" s="1485" t="s">
        <v>1548</v>
      </c>
      <c r="H6" s="1485" t="s">
        <v>1546</v>
      </c>
      <c r="I6" s="1485" t="s">
        <v>1547</v>
      </c>
      <c r="J6" s="1513" t="s">
        <v>1548</v>
      </c>
    </row>
    <row r="7" spans="1:10" ht="12.75">
      <c r="A7" s="1765"/>
      <c r="B7" s="1485">
        <v>1</v>
      </c>
      <c r="C7" s="1485">
        <v>2</v>
      </c>
      <c r="D7" s="1485">
        <v>3</v>
      </c>
      <c r="E7" s="1485">
        <v>4</v>
      </c>
      <c r="F7" s="1485">
        <v>5</v>
      </c>
      <c r="G7" s="1485">
        <v>6</v>
      </c>
      <c r="H7" s="1485">
        <v>7</v>
      </c>
      <c r="I7" s="1485">
        <v>8</v>
      </c>
      <c r="J7" s="1513">
        <v>9</v>
      </c>
    </row>
    <row r="8" spans="1:10" ht="12.75">
      <c r="A8" s="1514" t="s">
        <v>873</v>
      </c>
      <c r="B8" s="1515">
        <v>2483.05</v>
      </c>
      <c r="C8" s="1515">
        <v>854.72</v>
      </c>
      <c r="D8" s="1491">
        <v>56.82752017871627</v>
      </c>
      <c r="E8" s="1515">
        <v>7855</v>
      </c>
      <c r="F8" s="1515">
        <v>4134.05</v>
      </c>
      <c r="G8" s="1491">
        <v>45.189813504092065</v>
      </c>
      <c r="H8" s="1516">
        <v>5008.63</v>
      </c>
      <c r="I8" s="1516">
        <v>2323.01</v>
      </c>
      <c r="J8" s="1492">
        <v>57.280907021874164</v>
      </c>
    </row>
    <row r="9" spans="1:10" ht="12.75">
      <c r="A9" s="1514" t="s">
        <v>874</v>
      </c>
      <c r="B9" s="1515">
        <v>496.64</v>
      </c>
      <c r="C9" s="1515">
        <v>60.56</v>
      </c>
      <c r="D9" s="1491">
        <v>4.026435115620388</v>
      </c>
      <c r="E9" s="1515">
        <v>3521.31</v>
      </c>
      <c r="F9" s="1515">
        <v>959.68</v>
      </c>
      <c r="G9" s="1491">
        <v>10.490381157365555</v>
      </c>
      <c r="H9" s="1517">
        <v>922.64</v>
      </c>
      <c r="I9" s="1516">
        <v>346.63</v>
      </c>
      <c r="J9" s="1492">
        <v>8.547221407136533</v>
      </c>
    </row>
    <row r="10" spans="1:10" ht="12.75">
      <c r="A10" s="1514" t="s">
        <v>1538</v>
      </c>
      <c r="B10" s="1515">
        <v>714.74</v>
      </c>
      <c r="C10" s="1515">
        <v>340.1</v>
      </c>
      <c r="D10" s="1491">
        <v>22.612129835245938</v>
      </c>
      <c r="E10" s="1515">
        <v>980.93</v>
      </c>
      <c r="F10" s="1515">
        <v>1348</v>
      </c>
      <c r="G10" s="1491">
        <v>14.735155260220873</v>
      </c>
      <c r="H10" s="1516">
        <v>281</v>
      </c>
      <c r="I10" s="1516">
        <v>453.03</v>
      </c>
      <c r="J10" s="1492">
        <v>11.17083839850868</v>
      </c>
    </row>
    <row r="11" spans="1:10" ht="12.75">
      <c r="A11" s="1514" t="s">
        <v>875</v>
      </c>
      <c r="B11" s="1515">
        <v>304.4</v>
      </c>
      <c r="C11" s="1515">
        <v>43.44</v>
      </c>
      <c r="D11" s="1491">
        <v>2.888182652287808</v>
      </c>
      <c r="E11" s="1515">
        <v>1237.82</v>
      </c>
      <c r="F11" s="1515">
        <v>312.59</v>
      </c>
      <c r="G11" s="1491">
        <v>3.4169600762555206</v>
      </c>
      <c r="H11" s="1516">
        <v>400.94</v>
      </c>
      <c r="I11" s="1516">
        <v>78.35</v>
      </c>
      <c r="J11" s="1492">
        <v>1.9319585646053354</v>
      </c>
    </row>
    <row r="12" spans="1:10" ht="12.75">
      <c r="A12" s="1514" t="s">
        <v>1523</v>
      </c>
      <c r="B12" s="1518">
        <v>0.62</v>
      </c>
      <c r="C12" s="1515">
        <v>5.17</v>
      </c>
      <c r="D12" s="1491">
        <v>0.34373628711620546</v>
      </c>
      <c r="E12" s="1518">
        <v>1.41</v>
      </c>
      <c r="F12" s="1515">
        <v>13.83</v>
      </c>
      <c r="G12" s="1491">
        <v>0.15117744603030764</v>
      </c>
      <c r="H12" s="1516">
        <v>1.37</v>
      </c>
      <c r="I12" s="1516">
        <v>22.53</v>
      </c>
      <c r="J12" s="1492">
        <v>0.555545966312166</v>
      </c>
    </row>
    <row r="13" spans="1:10" ht="12.75">
      <c r="A13" s="1514" t="s">
        <v>1524</v>
      </c>
      <c r="B13" s="1515">
        <v>44.94</v>
      </c>
      <c r="C13" s="1515">
        <v>7.28</v>
      </c>
      <c r="D13" s="1491">
        <v>0.48402324375357364</v>
      </c>
      <c r="E13" s="1515">
        <v>561.96</v>
      </c>
      <c r="F13" s="1515">
        <v>278.69</v>
      </c>
      <c r="G13" s="1491">
        <v>3.046394969933943</v>
      </c>
      <c r="H13" s="1516">
        <v>119.34</v>
      </c>
      <c r="I13" s="1516">
        <v>55.43</v>
      </c>
      <c r="J13" s="1492">
        <v>1.3667959570653956</v>
      </c>
    </row>
    <row r="14" spans="1:10" ht="12.75">
      <c r="A14" s="1514" t="s">
        <v>1525</v>
      </c>
      <c r="B14" s="1515">
        <v>0.02</v>
      </c>
      <c r="C14" s="1515">
        <v>0.04</v>
      </c>
      <c r="D14" s="1491">
        <v>0.002659468372272383</v>
      </c>
      <c r="E14" s="1515">
        <v>1.06</v>
      </c>
      <c r="F14" s="1515">
        <v>2.02</v>
      </c>
      <c r="G14" s="1491">
        <v>0.022080870642170743</v>
      </c>
      <c r="H14" s="1516">
        <v>4.91</v>
      </c>
      <c r="I14" s="1516">
        <v>2.92</v>
      </c>
      <c r="J14" s="1492">
        <v>0.07200151893615289</v>
      </c>
    </row>
    <row r="15" spans="1:10" ht="12.75">
      <c r="A15" s="1514" t="s">
        <v>1526</v>
      </c>
      <c r="B15" s="1515">
        <v>112.61</v>
      </c>
      <c r="C15" s="1515">
        <v>110.85</v>
      </c>
      <c r="D15" s="1491">
        <v>7.37005172665984</v>
      </c>
      <c r="E15" s="1515">
        <v>2088.62</v>
      </c>
      <c r="F15" s="1515">
        <v>1414.09</v>
      </c>
      <c r="G15" s="1491">
        <v>15.457593250686747</v>
      </c>
      <c r="H15" s="1516">
        <v>758.61</v>
      </c>
      <c r="I15" s="1516">
        <v>370.74</v>
      </c>
      <c r="J15" s="1492">
        <v>9.1417270994484</v>
      </c>
    </row>
    <row r="16" spans="1:10" ht="12.75">
      <c r="A16" s="1514" t="s">
        <v>1527</v>
      </c>
      <c r="B16" s="1515">
        <v>46.34</v>
      </c>
      <c r="C16" s="1515">
        <v>24.79</v>
      </c>
      <c r="D16" s="1491">
        <v>1.648205523715809</v>
      </c>
      <c r="E16" s="1515">
        <v>119.13</v>
      </c>
      <c r="F16" s="1515">
        <v>78.36</v>
      </c>
      <c r="G16" s="1491">
        <v>0.8565628829309404</v>
      </c>
      <c r="H16" s="1516">
        <v>56.53</v>
      </c>
      <c r="I16" s="1516">
        <v>33.59</v>
      </c>
      <c r="J16" s="1492">
        <v>0.8282640483100602</v>
      </c>
    </row>
    <row r="17" spans="1:10" ht="12.75">
      <c r="A17" s="1514" t="s">
        <v>1549</v>
      </c>
      <c r="B17" s="1515">
        <v>1797.15</v>
      </c>
      <c r="C17" s="1515">
        <v>19.11</v>
      </c>
      <c r="D17" s="1491">
        <v>1.2705610148531308</v>
      </c>
      <c r="E17" s="1515">
        <v>5677.68</v>
      </c>
      <c r="F17" s="1515">
        <v>75.83</v>
      </c>
      <c r="G17" s="1491">
        <v>0.8289071390078254</v>
      </c>
      <c r="H17" s="1516">
        <v>1713.85</v>
      </c>
      <c r="I17" s="1516">
        <v>20.24</v>
      </c>
      <c r="J17" s="1492">
        <v>0.49907902166703233</v>
      </c>
    </row>
    <row r="18" spans="1:10" ht="12.75">
      <c r="A18" s="1514" t="s">
        <v>1550</v>
      </c>
      <c r="B18" s="1515">
        <v>4.75</v>
      </c>
      <c r="C18" s="1515">
        <v>3.8</v>
      </c>
      <c r="D18" s="1491">
        <v>0.2526494953658764</v>
      </c>
      <c r="E18" s="1515">
        <v>21.57</v>
      </c>
      <c r="F18" s="1515">
        <v>19.91</v>
      </c>
      <c r="G18" s="1491">
        <v>0.21763868043842552</v>
      </c>
      <c r="H18" s="1516">
        <v>1.02</v>
      </c>
      <c r="I18" s="1516">
        <v>0.99</v>
      </c>
      <c r="J18" s="1492">
        <v>0.024411473885887453</v>
      </c>
    </row>
    <row r="19" spans="1:10" ht="12.75">
      <c r="A19" s="1514" t="s">
        <v>1551</v>
      </c>
      <c r="B19" s="1515">
        <v>141.57</v>
      </c>
      <c r="C19" s="1515">
        <v>34.2</v>
      </c>
      <c r="D19" s="1491">
        <v>2.2738454582928873</v>
      </c>
      <c r="E19" s="1515">
        <v>2360.95</v>
      </c>
      <c r="F19" s="1515">
        <v>511.14</v>
      </c>
      <c r="G19" s="1491">
        <v>5.587334762395621</v>
      </c>
      <c r="H19" s="1516">
        <v>1100.41</v>
      </c>
      <c r="I19" s="1516">
        <v>348.01</v>
      </c>
      <c r="J19" s="1492">
        <v>8.581249522250195</v>
      </c>
    </row>
    <row r="20" spans="1:10" ht="13.5" thickBot="1">
      <c r="A20" s="1500" t="s">
        <v>1552</v>
      </c>
      <c r="B20" s="1502">
        <f>SUM(B8:B19)</f>
        <v>6146.83</v>
      </c>
      <c r="C20" s="1502">
        <f>SUM(C8:C19)</f>
        <v>1504.06</v>
      </c>
      <c r="D20" s="1502">
        <f>C20/C$20*100</f>
        <v>100</v>
      </c>
      <c r="E20" s="1502">
        <f>SUM(E8:E19)</f>
        <v>24427.44</v>
      </c>
      <c r="F20" s="1502">
        <f>SUM(F8:F19)</f>
        <v>9148.19</v>
      </c>
      <c r="G20" s="1502">
        <f>F20/F$20*100</f>
        <v>100</v>
      </c>
      <c r="H20" s="1502">
        <f>SUM(H8:H19)</f>
        <v>10369.25</v>
      </c>
      <c r="I20" s="1502">
        <f>SUM(I8:I19)</f>
        <v>4055.4700000000003</v>
      </c>
      <c r="J20" s="1519">
        <f>SUM(J8:J19)</f>
        <v>99.99999999999999</v>
      </c>
    </row>
    <row r="21" spans="1:10" ht="12.75">
      <c r="A21" s="486" t="s">
        <v>1528</v>
      </c>
      <c r="B21" s="1483"/>
      <c r="C21" s="1483"/>
      <c r="D21" s="1483"/>
      <c r="E21" s="1483"/>
      <c r="F21" s="1483"/>
      <c r="G21" s="1483"/>
      <c r="H21" s="1483"/>
      <c r="I21" s="1483"/>
      <c r="J21" s="1483"/>
    </row>
    <row r="22" spans="1:10" ht="12.75">
      <c r="A22" s="486"/>
      <c r="B22" s="1507"/>
      <c r="C22" s="1507"/>
      <c r="D22" s="1507"/>
      <c r="E22" s="1507"/>
      <c r="F22" s="1507"/>
      <c r="G22" s="1507"/>
      <c r="H22" s="1483"/>
      <c r="I22" s="1483"/>
      <c r="J22" s="1483"/>
    </row>
    <row r="23" spans="1:10" ht="12.75">
      <c r="A23" s="486"/>
      <c r="B23" s="630"/>
      <c r="C23" s="630"/>
      <c r="D23" s="1507"/>
      <c r="E23" s="1507"/>
      <c r="F23" s="1511"/>
      <c r="G23" s="1511"/>
      <c r="H23" s="1483"/>
      <c r="I23" s="297"/>
      <c r="J23" s="297"/>
    </row>
    <row r="24" spans="1:10" ht="12.75">
      <c r="A24" s="486"/>
      <c r="B24" s="630"/>
      <c r="C24" s="942"/>
      <c r="D24" s="1507"/>
      <c r="E24" s="1507"/>
      <c r="F24" s="1511"/>
      <c r="G24" s="1511"/>
      <c r="H24" s="1483"/>
      <c r="I24" s="297"/>
      <c r="J24" s="297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23.00390625" style="344" customWidth="1"/>
    <col min="2" max="2" width="10.140625" style="344" customWidth="1"/>
    <col min="3" max="3" width="9.00390625" style="344" customWidth="1"/>
    <col min="4" max="4" width="7.00390625" style="344" customWidth="1"/>
    <col min="5" max="5" width="9.8515625" style="344" customWidth="1"/>
    <col min="6" max="6" width="7.28125" style="344" customWidth="1"/>
    <col min="7" max="7" width="7.7109375" style="344" customWidth="1"/>
    <col min="8" max="8" width="10.140625" style="344" customWidth="1"/>
    <col min="9" max="9" width="9.140625" style="344" customWidth="1"/>
    <col min="10" max="10" width="8.00390625" style="344" customWidth="1"/>
    <col min="11" max="11" width="9.140625" style="344" customWidth="1"/>
    <col min="12" max="12" width="10.140625" style="344" bestFit="1" customWidth="1"/>
    <col min="13" max="16384" width="9.140625" style="344" customWidth="1"/>
  </cols>
  <sheetData>
    <row r="1" spans="1:10" ht="15" customHeight="1">
      <c r="A1" s="1718" t="s">
        <v>1553</v>
      </c>
      <c r="B1" s="1718"/>
      <c r="C1" s="1718"/>
      <c r="D1" s="1718"/>
      <c r="E1" s="1718"/>
      <c r="F1" s="1718"/>
      <c r="G1" s="1718"/>
      <c r="H1" s="1718"/>
      <c r="I1" s="1718"/>
      <c r="J1" s="1718"/>
    </row>
    <row r="2" spans="1:10" ht="15" customHeight="1">
      <c r="A2" s="1770" t="s">
        <v>1554</v>
      </c>
      <c r="B2" s="1770"/>
      <c r="C2" s="1770"/>
      <c r="D2" s="1770"/>
      <c r="E2" s="1770"/>
      <c r="F2" s="1770"/>
      <c r="G2" s="1770"/>
      <c r="H2" s="1770"/>
      <c r="I2" s="1770"/>
      <c r="J2" s="1770"/>
    </row>
    <row r="3" spans="1:10" ht="13.5" thickBot="1">
      <c r="A3" s="1771" t="s">
        <v>1555</v>
      </c>
      <c r="B3" s="1771"/>
      <c r="C3" s="1771"/>
      <c r="D3" s="1771"/>
      <c r="E3" s="1771"/>
      <c r="F3" s="1771"/>
      <c r="G3" s="1771"/>
      <c r="H3" s="1771"/>
      <c r="I3" s="1771"/>
      <c r="J3" s="1771"/>
    </row>
    <row r="4" spans="1:10" ht="12.75" customHeight="1">
      <c r="A4" s="1772" t="s">
        <v>28</v>
      </c>
      <c r="B4" s="1774" t="s">
        <v>0</v>
      </c>
      <c r="C4" s="1774"/>
      <c r="D4" s="1774"/>
      <c r="E4" s="1774" t="s">
        <v>1</v>
      </c>
      <c r="F4" s="1774"/>
      <c r="G4" s="1774"/>
      <c r="H4" s="1774" t="s">
        <v>3</v>
      </c>
      <c r="I4" s="1774"/>
      <c r="J4" s="1775"/>
    </row>
    <row r="5" spans="1:10" ht="22.5" customHeight="1">
      <c r="A5" s="1773"/>
      <c r="B5" s="1520" t="s">
        <v>1546</v>
      </c>
      <c r="C5" s="1520" t="s">
        <v>1556</v>
      </c>
      <c r="D5" s="1520" t="s">
        <v>1548</v>
      </c>
      <c r="E5" s="1520" t="s">
        <v>1546</v>
      </c>
      <c r="F5" s="1520" t="s">
        <v>1557</v>
      </c>
      <c r="G5" s="1520" t="s">
        <v>1548</v>
      </c>
      <c r="H5" s="1520" t="s">
        <v>1546</v>
      </c>
      <c r="I5" s="1520" t="s">
        <v>1556</v>
      </c>
      <c r="J5" s="1521" t="s">
        <v>1548</v>
      </c>
    </row>
    <row r="6" spans="1:10" ht="12.75">
      <c r="A6" s="1522" t="s">
        <v>1558</v>
      </c>
      <c r="B6" s="1766"/>
      <c r="C6" s="1766"/>
      <c r="D6" s="1766"/>
      <c r="E6" s="1766"/>
      <c r="F6" s="1766"/>
      <c r="G6" s="1766"/>
      <c r="H6" s="1766"/>
      <c r="I6" s="1766"/>
      <c r="J6" s="1767"/>
    </row>
    <row r="7" spans="1:10" ht="12.75">
      <c r="A7" s="1523" t="s">
        <v>1559</v>
      </c>
      <c r="B7" s="1524">
        <v>65446.91</v>
      </c>
      <c r="C7" s="1524">
        <v>7624.68</v>
      </c>
      <c r="D7" s="1525">
        <v>56.44182188078853</v>
      </c>
      <c r="E7" s="1524">
        <v>116426.11</v>
      </c>
      <c r="F7" s="1524">
        <v>13082.57</v>
      </c>
      <c r="G7" s="1525">
        <v>63.91646957260105</v>
      </c>
      <c r="H7" s="1525">
        <v>80800.422</v>
      </c>
      <c r="I7" s="1525">
        <v>8080.039199999999</v>
      </c>
      <c r="J7" s="1526">
        <v>35.031081366915316</v>
      </c>
    </row>
    <row r="8" spans="1:10" ht="12.75">
      <c r="A8" s="1523" t="s">
        <v>1560</v>
      </c>
      <c r="B8" s="1524">
        <v>29251.9</v>
      </c>
      <c r="C8" s="1524">
        <v>2925.189</v>
      </c>
      <c r="D8" s="1525">
        <v>21.653760748732</v>
      </c>
      <c r="E8" s="1524">
        <v>26383.77</v>
      </c>
      <c r="F8" s="1524">
        <v>2638.39</v>
      </c>
      <c r="G8" s="1525">
        <v>12.890171744210418</v>
      </c>
      <c r="H8" s="1525">
        <v>29020.571000000004</v>
      </c>
      <c r="I8" s="1525">
        <v>2902.0511</v>
      </c>
      <c r="J8" s="1526">
        <v>12.58186819378873</v>
      </c>
    </row>
    <row r="9" spans="1:10" ht="12.75">
      <c r="A9" s="1523" t="s">
        <v>1561</v>
      </c>
      <c r="B9" s="1524">
        <v>3594.3</v>
      </c>
      <c r="C9" s="1524">
        <v>359.43</v>
      </c>
      <c r="D9" s="1525">
        <v>2.6606866174858252</v>
      </c>
      <c r="E9" s="1524">
        <v>15735.48</v>
      </c>
      <c r="F9" s="1524">
        <v>1573.46</v>
      </c>
      <c r="G9" s="1525">
        <v>7.687328117770809</v>
      </c>
      <c r="H9" s="1525">
        <v>16623.989</v>
      </c>
      <c r="I9" s="1525">
        <v>1662.4559000000002</v>
      </c>
      <c r="J9" s="1526">
        <v>7.207592248043603</v>
      </c>
    </row>
    <row r="10" spans="1:10" ht="12.75">
      <c r="A10" s="1523" t="s">
        <v>1562</v>
      </c>
      <c r="B10" s="1524">
        <v>8084.52</v>
      </c>
      <c r="C10" s="1524">
        <v>808.45</v>
      </c>
      <c r="D10" s="1525">
        <v>5.9845647160960835</v>
      </c>
      <c r="E10" s="1524">
        <v>6025.67</v>
      </c>
      <c r="F10" s="1524">
        <v>612.57</v>
      </c>
      <c r="G10" s="1525">
        <v>2.9927844273784303</v>
      </c>
      <c r="H10" s="1525">
        <v>5775.801</v>
      </c>
      <c r="I10" s="1525">
        <v>577.5801</v>
      </c>
      <c r="J10" s="1526">
        <v>2.5041036284837688</v>
      </c>
    </row>
    <row r="11" spans="1:11" ht="12.75">
      <c r="A11" s="1523" t="s">
        <v>1563</v>
      </c>
      <c r="B11" s="1524">
        <v>0</v>
      </c>
      <c r="C11" s="1524">
        <v>0</v>
      </c>
      <c r="D11" s="1525">
        <v>0</v>
      </c>
      <c r="E11" s="1524">
        <v>0</v>
      </c>
      <c r="F11" s="1524">
        <v>0</v>
      </c>
      <c r="G11" s="1525">
        <v>0</v>
      </c>
      <c r="H11" s="1525">
        <v>540</v>
      </c>
      <c r="I11" s="1525">
        <v>54</v>
      </c>
      <c r="J11" s="1526">
        <v>0.2341174772782572</v>
      </c>
      <c r="K11" s="1527"/>
    </row>
    <row r="12" spans="1:10" ht="12.75">
      <c r="A12" s="1523" t="s">
        <v>1564</v>
      </c>
      <c r="B12" s="1524">
        <v>3581.86</v>
      </c>
      <c r="C12" s="1524">
        <v>35.82</v>
      </c>
      <c r="D12" s="1525">
        <v>0.26515815218079253</v>
      </c>
      <c r="E12" s="1524">
        <v>8596.21</v>
      </c>
      <c r="F12" s="1524">
        <v>859.62</v>
      </c>
      <c r="G12" s="1525">
        <v>4.199776922577087</v>
      </c>
      <c r="H12" s="1525">
        <v>12034.706</v>
      </c>
      <c r="I12" s="1525">
        <v>120.34706</v>
      </c>
      <c r="J12" s="1526">
        <v>0.5217657423158343</v>
      </c>
    </row>
    <row r="13" spans="1:10" ht="12.75">
      <c r="A13" s="1523" t="s">
        <v>1565</v>
      </c>
      <c r="B13" s="1524">
        <v>0</v>
      </c>
      <c r="C13" s="1524">
        <v>0</v>
      </c>
      <c r="D13" s="1525">
        <v>0</v>
      </c>
      <c r="E13" s="1524">
        <v>53.74</v>
      </c>
      <c r="F13" s="1524">
        <v>5.37</v>
      </c>
      <c r="G13" s="1525">
        <v>0.026235781012818406</v>
      </c>
      <c r="H13" s="1525">
        <v>695.98</v>
      </c>
      <c r="I13" s="1525">
        <v>69.598</v>
      </c>
      <c r="J13" s="1526">
        <v>0.30174274414096564</v>
      </c>
    </row>
    <row r="14" spans="1:10" ht="12.75">
      <c r="A14" s="1523" t="s">
        <v>1566</v>
      </c>
      <c r="B14" s="1524">
        <v>4435.62</v>
      </c>
      <c r="C14" s="1524">
        <v>443.56</v>
      </c>
      <c r="D14" s="1525">
        <v>3.2834603568205565</v>
      </c>
      <c r="E14" s="1524">
        <v>16247.46</v>
      </c>
      <c r="F14" s="1524">
        <v>1624.75</v>
      </c>
      <c r="G14" s="1525">
        <v>7.937911582975177</v>
      </c>
      <c r="H14" s="1525">
        <v>4842.72</v>
      </c>
      <c r="I14" s="1525">
        <v>484.272</v>
      </c>
      <c r="J14" s="1526">
        <v>2.0995655362314105</v>
      </c>
    </row>
    <row r="15" spans="1:10" ht="12.75">
      <c r="A15" s="1523" t="s">
        <v>1567</v>
      </c>
      <c r="B15" s="1524">
        <v>125617.87</v>
      </c>
      <c r="C15" s="1524">
        <v>1311.79</v>
      </c>
      <c r="D15" s="1525">
        <v>9.710547527896198</v>
      </c>
      <c r="E15" s="1524">
        <v>840</v>
      </c>
      <c r="F15" s="1524">
        <v>84</v>
      </c>
      <c r="G15" s="1525">
        <v>0.4103921052284443</v>
      </c>
      <c r="H15" s="1525">
        <v>236500</v>
      </c>
      <c r="I15" s="1525">
        <v>9115</v>
      </c>
      <c r="J15" s="1526">
        <v>39.51816306280212</v>
      </c>
    </row>
    <row r="16" spans="1:10" ht="12.75">
      <c r="A16" s="1528" t="s">
        <v>1568</v>
      </c>
      <c r="B16" s="1529">
        <v>240012.97999999998</v>
      </c>
      <c r="C16" s="1529">
        <v>13508.919000000002</v>
      </c>
      <c r="D16" s="1529">
        <v>100</v>
      </c>
      <c r="E16" s="1529">
        <v>190282.14</v>
      </c>
      <c r="F16" s="1529">
        <v>20468.23</v>
      </c>
      <c r="G16" s="1529">
        <v>100</v>
      </c>
      <c r="H16" s="1529">
        <v>386834.189</v>
      </c>
      <c r="I16" s="1529">
        <v>23065.34336</v>
      </c>
      <c r="J16" s="1530">
        <v>100</v>
      </c>
    </row>
    <row r="17" spans="1:10" ht="12.75">
      <c r="A17" s="1522" t="s">
        <v>1569</v>
      </c>
      <c r="B17" s="1768"/>
      <c r="C17" s="1768"/>
      <c r="D17" s="1768"/>
      <c r="E17" s="1768"/>
      <c r="F17" s="1768"/>
      <c r="G17" s="1768"/>
      <c r="H17" s="1768"/>
      <c r="I17" s="1768"/>
      <c r="J17" s="1769"/>
    </row>
    <row r="18" spans="1:10" ht="12.75" customHeight="1">
      <c r="A18" s="1523" t="s">
        <v>1570</v>
      </c>
      <c r="B18" s="1524">
        <v>121610.82</v>
      </c>
      <c r="C18" s="1524">
        <v>8021.08</v>
      </c>
      <c r="D18" s="1525">
        <v>59.37613559150397</v>
      </c>
      <c r="E18" s="1524">
        <v>72852.25</v>
      </c>
      <c r="F18" s="1524">
        <v>7285.23</v>
      </c>
      <c r="G18" s="1525">
        <v>35.5929023593172</v>
      </c>
      <c r="H18" s="1525">
        <v>240150</v>
      </c>
      <c r="I18" s="1525">
        <v>9615</v>
      </c>
      <c r="J18" s="1526">
        <v>41.68593555501944</v>
      </c>
    </row>
    <row r="19" spans="1:10" ht="12.75">
      <c r="A19" s="1523" t="s">
        <v>1571</v>
      </c>
      <c r="B19" s="1524">
        <v>2809.87</v>
      </c>
      <c r="C19" s="1524">
        <v>280.99</v>
      </c>
      <c r="D19" s="1525">
        <v>2.080031659060463</v>
      </c>
      <c r="E19" s="1524">
        <v>49610.82</v>
      </c>
      <c r="F19" s="1524">
        <v>4960.99</v>
      </c>
      <c r="G19" s="1525">
        <v>24.237537136857597</v>
      </c>
      <c r="H19" s="1525">
        <v>11555.075</v>
      </c>
      <c r="I19" s="1525">
        <v>1155.5104999999999</v>
      </c>
      <c r="J19" s="1526">
        <v>5.009728157685729</v>
      </c>
    </row>
    <row r="20" spans="1:10" ht="12.75">
      <c r="A20" s="1523" t="s">
        <v>1572</v>
      </c>
      <c r="B20" s="1524">
        <v>39792.27</v>
      </c>
      <c r="C20" s="1524">
        <v>3656.859</v>
      </c>
      <c r="D20" s="1525">
        <v>27.069940185487685</v>
      </c>
      <c r="E20" s="1524">
        <v>66219.01</v>
      </c>
      <c r="F20" s="1524">
        <v>6621.89</v>
      </c>
      <c r="G20" s="1525">
        <v>32.3520718225971</v>
      </c>
      <c r="H20" s="1525">
        <v>135129.124</v>
      </c>
      <c r="I20" s="1525">
        <v>12294.82286</v>
      </c>
      <c r="J20" s="1526">
        <v>53.30433628729483</v>
      </c>
    </row>
    <row r="21" spans="1:10" ht="12.75">
      <c r="A21" s="1523" t="s">
        <v>1573</v>
      </c>
      <c r="B21" s="1524">
        <v>0</v>
      </c>
      <c r="C21" s="1524">
        <v>0</v>
      </c>
      <c r="D21" s="1525">
        <v>0</v>
      </c>
      <c r="E21" s="1524">
        <v>0</v>
      </c>
      <c r="F21" s="1524">
        <v>0</v>
      </c>
      <c r="G21" s="1525">
        <v>0</v>
      </c>
      <c r="H21" s="1525">
        <v>0</v>
      </c>
      <c r="I21" s="1525">
        <v>0</v>
      </c>
      <c r="J21" s="1526">
        <v>0</v>
      </c>
    </row>
    <row r="22" spans="1:10" ht="12.75">
      <c r="A22" s="1523" t="s">
        <v>1574</v>
      </c>
      <c r="B22" s="1524">
        <v>0</v>
      </c>
      <c r="C22" s="1524">
        <v>0</v>
      </c>
      <c r="D22" s="1525">
        <v>0</v>
      </c>
      <c r="E22" s="1524">
        <v>0</v>
      </c>
      <c r="F22" s="1524">
        <v>0</v>
      </c>
      <c r="G22" s="1525">
        <v>0</v>
      </c>
      <c r="H22" s="1525">
        <v>0</v>
      </c>
      <c r="I22" s="1525">
        <v>0</v>
      </c>
      <c r="J22" s="1526">
        <v>0</v>
      </c>
    </row>
    <row r="23" spans="1:10" ht="12.75">
      <c r="A23" s="1523" t="s">
        <v>1575</v>
      </c>
      <c r="B23" s="1524">
        <v>800</v>
      </c>
      <c r="C23" s="1524">
        <v>800</v>
      </c>
      <c r="D23" s="1525">
        <v>5.922009065263427</v>
      </c>
      <c r="E23" s="1524">
        <v>1600</v>
      </c>
      <c r="F23" s="1524">
        <v>1600</v>
      </c>
      <c r="G23" s="1525">
        <v>7.8170001187206894</v>
      </c>
      <c r="H23" s="1525">
        <v>0</v>
      </c>
      <c r="I23" s="1525">
        <v>0</v>
      </c>
      <c r="J23" s="1526">
        <v>0</v>
      </c>
    </row>
    <row r="24" spans="1:10" ht="12.75">
      <c r="A24" s="1531" t="s">
        <v>1576</v>
      </c>
      <c r="B24" s="1524">
        <v>75000</v>
      </c>
      <c r="C24" s="1524">
        <v>750</v>
      </c>
      <c r="D24" s="1525">
        <v>5.551883498684463</v>
      </c>
      <c r="E24" s="1524">
        <v>0</v>
      </c>
      <c r="F24" s="1524">
        <v>0</v>
      </c>
      <c r="G24" s="1525">
        <v>0</v>
      </c>
      <c r="H24" s="1525">
        <v>0</v>
      </c>
      <c r="I24" s="1525">
        <v>0</v>
      </c>
      <c r="J24" s="1526">
        <v>0</v>
      </c>
    </row>
    <row r="25" spans="1:10" ht="13.5" thickBot="1">
      <c r="A25" s="1532" t="s">
        <v>1577</v>
      </c>
      <c r="B25" s="1533">
        <v>240012.96</v>
      </c>
      <c r="C25" s="1533">
        <v>13508.929</v>
      </c>
      <c r="D25" s="1533">
        <v>100</v>
      </c>
      <c r="E25" s="1533">
        <v>190282.08000000002</v>
      </c>
      <c r="F25" s="1533">
        <v>20468.21</v>
      </c>
      <c r="G25" s="1533">
        <v>99.99951143749259</v>
      </c>
      <c r="H25" s="1533">
        <v>386834.199</v>
      </c>
      <c r="I25" s="1533">
        <v>23065.33336</v>
      </c>
      <c r="J25" s="1534">
        <v>100</v>
      </c>
    </row>
    <row r="26" spans="1:3" ht="12.75">
      <c r="A26" s="486" t="s">
        <v>1528</v>
      </c>
      <c r="B26" s="309"/>
      <c r="C26" s="309"/>
    </row>
    <row r="32" ht="12.75">
      <c r="L32" s="400"/>
    </row>
    <row r="34" ht="12.75">
      <c r="L34" s="400"/>
    </row>
  </sheetData>
  <sheetProtection/>
  <mergeCells count="9">
    <mergeCell ref="B6:J6"/>
    <mergeCell ref="B17:J17"/>
    <mergeCell ref="A1:J1"/>
    <mergeCell ref="A2:J2"/>
    <mergeCell ref="A3:J3"/>
    <mergeCell ref="A4:A5"/>
    <mergeCell ref="B4:D4"/>
    <mergeCell ref="E4:G4"/>
    <mergeCell ref="H4:J4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8" sqref="A8:L8"/>
    </sheetView>
  </sheetViews>
  <sheetFormatPr defaultColWidth="9.140625" defaultRowHeight="15"/>
  <cols>
    <col min="1" max="1" width="27.00390625" style="297" customWidth="1"/>
    <col min="2" max="4" width="9.140625" style="297" customWidth="1"/>
    <col min="5" max="5" width="9.00390625" style="297" customWidth="1"/>
    <col min="6" max="16384" width="9.140625" style="297" customWidth="1"/>
  </cols>
  <sheetData>
    <row r="1" spans="1:12" ht="12.75">
      <c r="A1" s="1776" t="s">
        <v>1009</v>
      </c>
      <c r="B1" s="1776"/>
      <c r="C1" s="1776"/>
      <c r="D1" s="1776"/>
      <c r="E1" s="1776"/>
      <c r="F1" s="1776"/>
      <c r="G1" s="1776"/>
      <c r="H1" s="1776"/>
      <c r="I1" s="1776"/>
      <c r="J1" s="1776"/>
      <c r="K1" s="1776"/>
      <c r="L1" s="1776"/>
    </row>
    <row r="2" spans="1:12" ht="15.75">
      <c r="A2" s="1777" t="s">
        <v>60</v>
      </c>
      <c r="B2" s="1777"/>
      <c r="C2" s="1777"/>
      <c r="D2" s="1777"/>
      <c r="E2" s="1777"/>
      <c r="F2" s="1777"/>
      <c r="G2" s="1777"/>
      <c r="H2" s="1777"/>
      <c r="I2" s="1777"/>
      <c r="J2" s="1777"/>
      <c r="K2" s="1777"/>
      <c r="L2" s="1777"/>
    </row>
    <row r="3" spans="1:12" ht="12.75">
      <c r="A3" s="1776" t="s">
        <v>1010</v>
      </c>
      <c r="B3" s="1776"/>
      <c r="C3" s="1776"/>
      <c r="D3" s="1776"/>
      <c r="E3" s="1776"/>
      <c r="F3" s="1776"/>
      <c r="G3" s="1776"/>
      <c r="H3" s="1776"/>
      <c r="I3" s="1776"/>
      <c r="J3" s="1776"/>
      <c r="K3" s="1776"/>
      <c r="L3" s="1776"/>
    </row>
    <row r="4" spans="1:12" ht="13.5" thickBot="1">
      <c r="A4" s="1776" t="s">
        <v>1011</v>
      </c>
      <c r="B4" s="1776"/>
      <c r="C4" s="1776"/>
      <c r="D4" s="1776"/>
      <c r="E4" s="1776"/>
      <c r="F4" s="1776"/>
      <c r="G4" s="1776"/>
      <c r="H4" s="1776"/>
      <c r="I4" s="1776"/>
      <c r="J4" s="1776"/>
      <c r="K4" s="1776"/>
      <c r="L4" s="1776"/>
    </row>
    <row r="5" spans="1:12" ht="13.5" thickTop="1">
      <c r="A5" s="1199" t="s">
        <v>1012</v>
      </c>
      <c r="B5" s="1200" t="s">
        <v>1013</v>
      </c>
      <c r="C5" s="1201" t="s">
        <v>0</v>
      </c>
      <c r="D5" s="1778" t="s">
        <v>1</v>
      </c>
      <c r="E5" s="1779"/>
      <c r="F5" s="1778" t="s">
        <v>3</v>
      </c>
      <c r="G5" s="1780"/>
      <c r="H5" s="1779"/>
      <c r="I5" s="1781" t="s">
        <v>15</v>
      </c>
      <c r="J5" s="1780"/>
      <c r="K5" s="1780"/>
      <c r="L5" s="1782"/>
    </row>
    <row r="6" spans="1:12" ht="24">
      <c r="A6" s="1202"/>
      <c r="B6" s="1203"/>
      <c r="C6" s="1204" t="s">
        <v>1014</v>
      </c>
      <c r="D6" s="1204" t="s">
        <v>1015</v>
      </c>
      <c r="E6" s="1204" t="s">
        <v>1014</v>
      </c>
      <c r="F6" s="1204" t="s">
        <v>1016</v>
      </c>
      <c r="G6" s="1204" t="s">
        <v>1015</v>
      </c>
      <c r="H6" s="1204" t="s">
        <v>1014</v>
      </c>
      <c r="I6" s="1205" t="s">
        <v>1017</v>
      </c>
      <c r="J6" s="1205" t="s">
        <v>1018</v>
      </c>
      <c r="K6" s="1205" t="s">
        <v>1019</v>
      </c>
      <c r="L6" s="1206" t="s">
        <v>1020</v>
      </c>
    </row>
    <row r="7" spans="1:12" ht="12.75">
      <c r="A7" s="1207">
        <v>1</v>
      </c>
      <c r="B7" s="1208">
        <v>2</v>
      </c>
      <c r="C7" s="1208">
        <v>3</v>
      </c>
      <c r="D7" s="1208">
        <v>4</v>
      </c>
      <c r="E7" s="1208">
        <v>5</v>
      </c>
      <c r="F7" s="1208">
        <v>6</v>
      </c>
      <c r="G7" s="1208">
        <v>7</v>
      </c>
      <c r="H7" s="1208">
        <v>8</v>
      </c>
      <c r="I7" s="1208">
        <v>9</v>
      </c>
      <c r="J7" s="1208">
        <v>10</v>
      </c>
      <c r="K7" s="1208">
        <v>11</v>
      </c>
      <c r="L7" s="1209">
        <v>12</v>
      </c>
    </row>
    <row r="8" spans="1:12" ht="12.75">
      <c r="A8" s="1207"/>
      <c r="B8" s="1210"/>
      <c r="C8" s="1210"/>
      <c r="D8" s="1210"/>
      <c r="E8" s="1210"/>
      <c r="F8" s="1210"/>
      <c r="G8" s="1210"/>
      <c r="H8" s="1210"/>
      <c r="I8" s="1210"/>
      <c r="J8" s="1210"/>
      <c r="K8" s="1210"/>
      <c r="L8" s="1211"/>
    </row>
    <row r="9" spans="1:12" ht="15">
      <c r="A9" s="1212" t="s">
        <v>1021</v>
      </c>
      <c r="B9" s="1213" t="s">
        <v>1022</v>
      </c>
      <c r="C9" s="1214" t="s">
        <v>1023</v>
      </c>
      <c r="D9" s="1215" t="s">
        <v>1024</v>
      </c>
      <c r="E9" s="1215" t="s">
        <v>1025</v>
      </c>
      <c r="F9" s="1215" t="s">
        <v>1026</v>
      </c>
      <c r="G9" s="1215" t="s">
        <v>1027</v>
      </c>
      <c r="H9" s="1215" t="s">
        <v>1028</v>
      </c>
      <c r="I9" s="1215" t="s">
        <v>1029</v>
      </c>
      <c r="J9" s="1215" t="s">
        <v>1030</v>
      </c>
      <c r="K9" s="1215" t="s">
        <v>1031</v>
      </c>
      <c r="L9" s="1216" t="s">
        <v>1032</v>
      </c>
    </row>
    <row r="10" spans="1:12" ht="12.75">
      <c r="A10" s="1217"/>
      <c r="B10" s="1218"/>
      <c r="C10" s="1219"/>
      <c r="D10" s="1220"/>
      <c r="E10" s="1220"/>
      <c r="F10" s="1220"/>
      <c r="G10" s="1220"/>
      <c r="H10" s="1220"/>
      <c r="I10" s="1220"/>
      <c r="J10" s="1220"/>
      <c r="K10" s="1220"/>
      <c r="L10" s="1221"/>
    </row>
    <row r="11" spans="1:12" ht="15">
      <c r="A11" s="1222" t="s">
        <v>1033</v>
      </c>
      <c r="B11" s="1213" t="s">
        <v>1034</v>
      </c>
      <c r="C11" s="1223" t="s">
        <v>1035</v>
      </c>
      <c r="D11" s="1224" t="s">
        <v>1036</v>
      </c>
      <c r="E11" s="1224" t="s">
        <v>1037</v>
      </c>
      <c r="F11" s="1224" t="s">
        <v>1038</v>
      </c>
      <c r="G11" s="1224" t="s">
        <v>1039</v>
      </c>
      <c r="H11" s="1224" t="s">
        <v>1040</v>
      </c>
      <c r="I11" s="1224" t="s">
        <v>1041</v>
      </c>
      <c r="J11" s="1224" t="s">
        <v>1042</v>
      </c>
      <c r="K11" s="1224" t="s">
        <v>1029</v>
      </c>
      <c r="L11" s="1225" t="s">
        <v>1043</v>
      </c>
    </row>
    <row r="12" spans="1:12" ht="12.75">
      <c r="A12" s="1226" t="s">
        <v>1044</v>
      </c>
      <c r="B12" s="1227" t="s">
        <v>1045</v>
      </c>
      <c r="C12" s="1228" t="s">
        <v>1046</v>
      </c>
      <c r="D12" s="1229" t="s">
        <v>1047</v>
      </c>
      <c r="E12" s="1229" t="s">
        <v>1048</v>
      </c>
      <c r="F12" s="1229" t="s">
        <v>1049</v>
      </c>
      <c r="G12" s="1229" t="s">
        <v>1050</v>
      </c>
      <c r="H12" s="1229" t="s">
        <v>1051</v>
      </c>
      <c r="I12" s="1229" t="s">
        <v>1052</v>
      </c>
      <c r="J12" s="1229" t="s">
        <v>1053</v>
      </c>
      <c r="K12" s="1229" t="s">
        <v>1054</v>
      </c>
      <c r="L12" s="1230" t="s">
        <v>1055</v>
      </c>
    </row>
    <row r="13" spans="1:12" ht="12.75">
      <c r="A13" s="1226" t="s">
        <v>1056</v>
      </c>
      <c r="B13" s="1227" t="s">
        <v>1057</v>
      </c>
      <c r="C13" s="1228" t="s">
        <v>1058</v>
      </c>
      <c r="D13" s="1229" t="s">
        <v>1059</v>
      </c>
      <c r="E13" s="1229" t="s">
        <v>1060</v>
      </c>
      <c r="F13" s="1229" t="s">
        <v>1061</v>
      </c>
      <c r="G13" s="1229" t="s">
        <v>1062</v>
      </c>
      <c r="H13" s="1229" t="s">
        <v>1063</v>
      </c>
      <c r="I13" s="1229" t="s">
        <v>1064</v>
      </c>
      <c r="J13" s="1229" t="s">
        <v>1065</v>
      </c>
      <c r="K13" s="1229" t="s">
        <v>1066</v>
      </c>
      <c r="L13" s="1230" t="s">
        <v>1067</v>
      </c>
    </row>
    <row r="14" spans="1:12" ht="12.75">
      <c r="A14" s="1226" t="s">
        <v>1068</v>
      </c>
      <c r="B14" s="1227" t="s">
        <v>1069</v>
      </c>
      <c r="C14" s="1228" t="s">
        <v>1070</v>
      </c>
      <c r="D14" s="1229" t="s">
        <v>1071</v>
      </c>
      <c r="E14" s="1229" t="s">
        <v>1072</v>
      </c>
      <c r="F14" s="1229" t="s">
        <v>1073</v>
      </c>
      <c r="G14" s="1229" t="s">
        <v>1074</v>
      </c>
      <c r="H14" s="1229" t="s">
        <v>1075</v>
      </c>
      <c r="I14" s="1229" t="s">
        <v>1076</v>
      </c>
      <c r="J14" s="1229" t="s">
        <v>1077</v>
      </c>
      <c r="K14" s="1229" t="s">
        <v>1078</v>
      </c>
      <c r="L14" s="1230" t="s">
        <v>1079</v>
      </c>
    </row>
    <row r="15" spans="1:12" ht="12.75">
      <c r="A15" s="1226" t="s">
        <v>1080</v>
      </c>
      <c r="B15" s="1227" t="s">
        <v>1081</v>
      </c>
      <c r="C15" s="1228" t="s">
        <v>1082</v>
      </c>
      <c r="D15" s="1229" t="s">
        <v>1083</v>
      </c>
      <c r="E15" s="1229" t="s">
        <v>1084</v>
      </c>
      <c r="F15" s="1229" t="s">
        <v>1085</v>
      </c>
      <c r="G15" s="1229" t="s">
        <v>1086</v>
      </c>
      <c r="H15" s="1229" t="s">
        <v>1087</v>
      </c>
      <c r="I15" s="1229" t="s">
        <v>1088</v>
      </c>
      <c r="J15" s="1229" t="s">
        <v>1089</v>
      </c>
      <c r="K15" s="1229" t="s">
        <v>1064</v>
      </c>
      <c r="L15" s="1230" t="s">
        <v>1055</v>
      </c>
    </row>
    <row r="16" spans="1:12" ht="12.75">
      <c r="A16" s="1226" t="s">
        <v>1090</v>
      </c>
      <c r="B16" s="1227" t="s">
        <v>1091</v>
      </c>
      <c r="C16" s="1228" t="s">
        <v>1092</v>
      </c>
      <c r="D16" s="1229" t="s">
        <v>1093</v>
      </c>
      <c r="E16" s="1229" t="s">
        <v>1094</v>
      </c>
      <c r="F16" s="1229" t="s">
        <v>1095</v>
      </c>
      <c r="G16" s="1229" t="s">
        <v>1096</v>
      </c>
      <c r="H16" s="1229" t="s">
        <v>1097</v>
      </c>
      <c r="I16" s="1229" t="s">
        <v>1098</v>
      </c>
      <c r="J16" s="1229" t="s">
        <v>1042</v>
      </c>
      <c r="K16" s="1229" t="s">
        <v>1099</v>
      </c>
      <c r="L16" s="1230" t="s">
        <v>1100</v>
      </c>
    </row>
    <row r="17" spans="1:12" ht="12.75">
      <c r="A17" s="1226" t="s">
        <v>1101</v>
      </c>
      <c r="B17" s="1227" t="s">
        <v>1102</v>
      </c>
      <c r="C17" s="1228" t="s">
        <v>1103</v>
      </c>
      <c r="D17" s="1229" t="s">
        <v>1104</v>
      </c>
      <c r="E17" s="1229" t="s">
        <v>1105</v>
      </c>
      <c r="F17" s="1229" t="s">
        <v>1106</v>
      </c>
      <c r="G17" s="1229" t="s">
        <v>1107</v>
      </c>
      <c r="H17" s="1229" t="s">
        <v>1108</v>
      </c>
      <c r="I17" s="1229" t="s">
        <v>1109</v>
      </c>
      <c r="J17" s="1229" t="s">
        <v>1110</v>
      </c>
      <c r="K17" s="1229" t="s">
        <v>1111</v>
      </c>
      <c r="L17" s="1230" t="s">
        <v>1112</v>
      </c>
    </row>
    <row r="18" spans="1:12" ht="12.75">
      <c r="A18" s="1226" t="s">
        <v>1113</v>
      </c>
      <c r="B18" s="1227" t="s">
        <v>1114</v>
      </c>
      <c r="C18" s="1228" t="s">
        <v>1115</v>
      </c>
      <c r="D18" s="1229" t="s">
        <v>1116</v>
      </c>
      <c r="E18" s="1229" t="s">
        <v>1117</v>
      </c>
      <c r="F18" s="1229" t="s">
        <v>1118</v>
      </c>
      <c r="G18" s="1229" t="s">
        <v>1119</v>
      </c>
      <c r="H18" s="1229" t="s">
        <v>1120</v>
      </c>
      <c r="I18" s="1229" t="s">
        <v>1121</v>
      </c>
      <c r="J18" s="1229" t="s">
        <v>1077</v>
      </c>
      <c r="K18" s="1229" t="s">
        <v>1122</v>
      </c>
      <c r="L18" s="1230" t="s">
        <v>1123</v>
      </c>
    </row>
    <row r="19" spans="1:12" ht="12.75">
      <c r="A19" s="1226" t="s">
        <v>1124</v>
      </c>
      <c r="B19" s="1227" t="s">
        <v>1125</v>
      </c>
      <c r="C19" s="1228" t="s">
        <v>1126</v>
      </c>
      <c r="D19" s="1229" t="s">
        <v>1127</v>
      </c>
      <c r="E19" s="1229" t="s">
        <v>1128</v>
      </c>
      <c r="F19" s="1229" t="s">
        <v>1129</v>
      </c>
      <c r="G19" s="1229" t="s">
        <v>1130</v>
      </c>
      <c r="H19" s="1229" t="s">
        <v>1131</v>
      </c>
      <c r="I19" s="1229" t="s">
        <v>1132</v>
      </c>
      <c r="J19" s="1229" t="s">
        <v>1133</v>
      </c>
      <c r="K19" s="1229" t="s">
        <v>1053</v>
      </c>
      <c r="L19" s="1230" t="s">
        <v>1112</v>
      </c>
    </row>
    <row r="20" spans="1:12" ht="12.75">
      <c r="A20" s="1226" t="s">
        <v>1134</v>
      </c>
      <c r="B20" s="1227" t="s">
        <v>1135</v>
      </c>
      <c r="C20" s="1228" t="s">
        <v>1136</v>
      </c>
      <c r="D20" s="1229" t="s">
        <v>1049</v>
      </c>
      <c r="E20" s="1229" t="s">
        <v>1049</v>
      </c>
      <c r="F20" s="1229" t="s">
        <v>1137</v>
      </c>
      <c r="G20" s="1229" t="s">
        <v>1138</v>
      </c>
      <c r="H20" s="1229" t="s">
        <v>1040</v>
      </c>
      <c r="I20" s="1229" t="s">
        <v>1139</v>
      </c>
      <c r="J20" s="1229" t="s">
        <v>1133</v>
      </c>
      <c r="K20" s="1229" t="s">
        <v>1140</v>
      </c>
      <c r="L20" s="1230" t="s">
        <v>1141</v>
      </c>
    </row>
    <row r="21" spans="1:12" ht="12.75">
      <c r="A21" s="1226" t="s">
        <v>1142</v>
      </c>
      <c r="B21" s="1227" t="s">
        <v>1143</v>
      </c>
      <c r="C21" s="1228" t="s">
        <v>1144</v>
      </c>
      <c r="D21" s="1229" t="s">
        <v>1145</v>
      </c>
      <c r="E21" s="1229" t="s">
        <v>1146</v>
      </c>
      <c r="F21" s="1229" t="s">
        <v>1147</v>
      </c>
      <c r="G21" s="1229" t="s">
        <v>1148</v>
      </c>
      <c r="H21" s="1229" t="s">
        <v>1149</v>
      </c>
      <c r="I21" s="1229" t="s">
        <v>1150</v>
      </c>
      <c r="J21" s="1229" t="s">
        <v>1151</v>
      </c>
      <c r="K21" s="1229" t="s">
        <v>1152</v>
      </c>
      <c r="L21" s="1230" t="s">
        <v>1153</v>
      </c>
    </row>
    <row r="22" spans="1:12" ht="12.75">
      <c r="A22" s="1226" t="s">
        <v>1154</v>
      </c>
      <c r="B22" s="1227" t="s">
        <v>1155</v>
      </c>
      <c r="C22" s="1228" t="s">
        <v>1156</v>
      </c>
      <c r="D22" s="1229" t="s">
        <v>1157</v>
      </c>
      <c r="E22" s="1229" t="s">
        <v>1157</v>
      </c>
      <c r="F22" s="1229" t="s">
        <v>1093</v>
      </c>
      <c r="G22" s="1229" t="s">
        <v>1093</v>
      </c>
      <c r="H22" s="1229" t="s">
        <v>1093</v>
      </c>
      <c r="I22" s="1229" t="s">
        <v>1158</v>
      </c>
      <c r="J22" s="1229" t="s">
        <v>1133</v>
      </c>
      <c r="K22" s="1229" t="s">
        <v>1159</v>
      </c>
      <c r="L22" s="1230" t="s">
        <v>1133</v>
      </c>
    </row>
    <row r="23" spans="1:12" ht="12.75">
      <c r="A23" s="1226" t="s">
        <v>1160</v>
      </c>
      <c r="B23" s="1227" t="s">
        <v>1161</v>
      </c>
      <c r="C23" s="1228" t="s">
        <v>1162</v>
      </c>
      <c r="D23" s="1229" t="s">
        <v>1163</v>
      </c>
      <c r="E23" s="1229" t="s">
        <v>1163</v>
      </c>
      <c r="F23" s="1229" t="s">
        <v>1164</v>
      </c>
      <c r="G23" s="1229" t="s">
        <v>1164</v>
      </c>
      <c r="H23" s="1229" t="s">
        <v>1164</v>
      </c>
      <c r="I23" s="1229" t="s">
        <v>1165</v>
      </c>
      <c r="J23" s="1229" t="s">
        <v>1133</v>
      </c>
      <c r="K23" s="1229" t="s">
        <v>1166</v>
      </c>
      <c r="L23" s="1230" t="s">
        <v>1133</v>
      </c>
    </row>
    <row r="24" spans="1:12" ht="12.75">
      <c r="A24" s="1226" t="s">
        <v>1167</v>
      </c>
      <c r="B24" s="1227" t="s">
        <v>1168</v>
      </c>
      <c r="C24" s="1228" t="s">
        <v>1037</v>
      </c>
      <c r="D24" s="1229" t="s">
        <v>1169</v>
      </c>
      <c r="E24" s="1229" t="s">
        <v>1170</v>
      </c>
      <c r="F24" s="1229" t="s">
        <v>1171</v>
      </c>
      <c r="G24" s="1229" t="s">
        <v>1074</v>
      </c>
      <c r="H24" s="1229" t="s">
        <v>1172</v>
      </c>
      <c r="I24" s="1229" t="s">
        <v>1173</v>
      </c>
      <c r="J24" s="1229" t="s">
        <v>1133</v>
      </c>
      <c r="K24" s="1229" t="s">
        <v>1174</v>
      </c>
      <c r="L24" s="1230" t="s">
        <v>1065</v>
      </c>
    </row>
    <row r="25" spans="1:12" ht="12.75">
      <c r="A25" s="1231"/>
      <c r="B25" s="1218"/>
      <c r="C25" s="1219"/>
      <c r="D25" s="1220"/>
      <c r="E25" s="1220"/>
      <c r="F25" s="1220"/>
      <c r="G25" s="1220"/>
      <c r="H25" s="1220"/>
      <c r="I25" s="1220"/>
      <c r="J25" s="1220"/>
      <c r="K25" s="1220"/>
      <c r="L25" s="1221"/>
    </row>
    <row r="26" spans="1:12" ht="15">
      <c r="A26" s="1222" t="s">
        <v>1175</v>
      </c>
      <c r="B26" s="1213" t="s">
        <v>1176</v>
      </c>
      <c r="C26" s="1223" t="s">
        <v>1177</v>
      </c>
      <c r="D26" s="1224" t="s">
        <v>1178</v>
      </c>
      <c r="E26" s="1224" t="s">
        <v>1179</v>
      </c>
      <c r="F26" s="1224" t="s">
        <v>1180</v>
      </c>
      <c r="G26" s="1224" t="s">
        <v>1181</v>
      </c>
      <c r="H26" s="1224" t="s">
        <v>1182</v>
      </c>
      <c r="I26" s="1224" t="s">
        <v>1183</v>
      </c>
      <c r="J26" s="1224" t="s">
        <v>1184</v>
      </c>
      <c r="K26" s="1224" t="s">
        <v>1185</v>
      </c>
      <c r="L26" s="1225" t="s">
        <v>1184</v>
      </c>
    </row>
    <row r="27" spans="1:12" ht="12.75">
      <c r="A27" s="1226" t="s">
        <v>1186</v>
      </c>
      <c r="B27" s="1227" t="s">
        <v>1187</v>
      </c>
      <c r="C27" s="1228" t="s">
        <v>1188</v>
      </c>
      <c r="D27" s="1229" t="s">
        <v>1189</v>
      </c>
      <c r="E27" s="1229" t="s">
        <v>1189</v>
      </c>
      <c r="F27" s="1229" t="s">
        <v>1190</v>
      </c>
      <c r="G27" s="1229" t="s">
        <v>1190</v>
      </c>
      <c r="H27" s="1229" t="s">
        <v>1190</v>
      </c>
      <c r="I27" s="1229" t="s">
        <v>1191</v>
      </c>
      <c r="J27" s="1229" t="s">
        <v>1133</v>
      </c>
      <c r="K27" s="1229" t="s">
        <v>1192</v>
      </c>
      <c r="L27" s="1230" t="s">
        <v>1133</v>
      </c>
    </row>
    <row r="28" spans="1:12" ht="12.75">
      <c r="A28" s="1226" t="s">
        <v>1193</v>
      </c>
      <c r="B28" s="1227" t="s">
        <v>1194</v>
      </c>
      <c r="C28" s="1228" t="s">
        <v>1195</v>
      </c>
      <c r="D28" s="1229" t="s">
        <v>1196</v>
      </c>
      <c r="E28" s="1229" t="s">
        <v>1196</v>
      </c>
      <c r="F28" s="1229" t="s">
        <v>1197</v>
      </c>
      <c r="G28" s="1229" t="s">
        <v>1198</v>
      </c>
      <c r="H28" s="1229" t="s">
        <v>1198</v>
      </c>
      <c r="I28" s="1229" t="s">
        <v>1199</v>
      </c>
      <c r="J28" s="1229" t="s">
        <v>1133</v>
      </c>
      <c r="K28" s="1229" t="s">
        <v>1109</v>
      </c>
      <c r="L28" s="1230" t="s">
        <v>1133</v>
      </c>
    </row>
    <row r="29" spans="1:12" ht="24">
      <c r="A29" s="1226" t="s">
        <v>1200</v>
      </c>
      <c r="B29" s="1227" t="s">
        <v>1201</v>
      </c>
      <c r="C29" s="1228" t="s">
        <v>1202</v>
      </c>
      <c r="D29" s="1229" t="s">
        <v>1203</v>
      </c>
      <c r="E29" s="1229" t="s">
        <v>1204</v>
      </c>
      <c r="F29" s="1229" t="s">
        <v>1205</v>
      </c>
      <c r="G29" s="1229" t="s">
        <v>1206</v>
      </c>
      <c r="H29" s="1229" t="s">
        <v>1206</v>
      </c>
      <c r="I29" s="1229" t="s">
        <v>1173</v>
      </c>
      <c r="J29" s="1229" t="s">
        <v>1151</v>
      </c>
      <c r="K29" s="1229" t="s">
        <v>1207</v>
      </c>
      <c r="L29" s="1230" t="s">
        <v>1133</v>
      </c>
    </row>
    <row r="30" spans="1:12" ht="12.75">
      <c r="A30" s="1226" t="s">
        <v>1208</v>
      </c>
      <c r="B30" s="1227" t="s">
        <v>1209</v>
      </c>
      <c r="C30" s="1228" t="s">
        <v>1210</v>
      </c>
      <c r="D30" s="1229" t="s">
        <v>1211</v>
      </c>
      <c r="E30" s="1229" t="s">
        <v>1211</v>
      </c>
      <c r="F30" s="1229" t="s">
        <v>1212</v>
      </c>
      <c r="G30" s="1229" t="s">
        <v>1212</v>
      </c>
      <c r="H30" s="1229" t="s">
        <v>1212</v>
      </c>
      <c r="I30" s="1229" t="s">
        <v>1213</v>
      </c>
      <c r="J30" s="1229" t="s">
        <v>1133</v>
      </c>
      <c r="K30" s="1229" t="s">
        <v>1214</v>
      </c>
      <c r="L30" s="1230" t="s">
        <v>1133</v>
      </c>
    </row>
    <row r="31" spans="1:12" ht="12.75">
      <c r="A31" s="1226" t="s">
        <v>1215</v>
      </c>
      <c r="B31" s="1227" t="s">
        <v>1216</v>
      </c>
      <c r="C31" s="1228" t="s">
        <v>1217</v>
      </c>
      <c r="D31" s="1229" t="s">
        <v>1218</v>
      </c>
      <c r="E31" s="1229" t="s">
        <v>1218</v>
      </c>
      <c r="F31" s="1229" t="s">
        <v>1219</v>
      </c>
      <c r="G31" s="1229" t="s">
        <v>1219</v>
      </c>
      <c r="H31" s="1229" t="s">
        <v>1219</v>
      </c>
      <c r="I31" s="1229" t="s">
        <v>1220</v>
      </c>
      <c r="J31" s="1229" t="s">
        <v>1133</v>
      </c>
      <c r="K31" s="1229" t="s">
        <v>1151</v>
      </c>
      <c r="L31" s="1230" t="s">
        <v>1133</v>
      </c>
    </row>
    <row r="32" spans="1:12" ht="12.75">
      <c r="A32" s="1226" t="s">
        <v>1221</v>
      </c>
      <c r="B32" s="1227" t="s">
        <v>1222</v>
      </c>
      <c r="C32" s="1228" t="s">
        <v>1223</v>
      </c>
      <c r="D32" s="1229" t="s">
        <v>1224</v>
      </c>
      <c r="E32" s="1229" t="s">
        <v>1224</v>
      </c>
      <c r="F32" s="1229" t="s">
        <v>1225</v>
      </c>
      <c r="G32" s="1229" t="s">
        <v>1225</v>
      </c>
      <c r="H32" s="1229" t="s">
        <v>1225</v>
      </c>
      <c r="I32" s="1229" t="s">
        <v>1226</v>
      </c>
      <c r="J32" s="1229" t="s">
        <v>1133</v>
      </c>
      <c r="K32" s="1229" t="s">
        <v>1030</v>
      </c>
      <c r="L32" s="1230" t="s">
        <v>1133</v>
      </c>
    </row>
    <row r="33" spans="1:12" ht="12.75">
      <c r="A33" s="1226" t="s">
        <v>1227</v>
      </c>
      <c r="B33" s="1227" t="s">
        <v>1228</v>
      </c>
      <c r="C33" s="1228" t="s">
        <v>1229</v>
      </c>
      <c r="D33" s="1229" t="s">
        <v>1230</v>
      </c>
      <c r="E33" s="1229" t="s">
        <v>1231</v>
      </c>
      <c r="F33" s="1229" t="s">
        <v>1232</v>
      </c>
      <c r="G33" s="1229" t="s">
        <v>1233</v>
      </c>
      <c r="H33" s="1229" t="s">
        <v>1234</v>
      </c>
      <c r="I33" s="1229" t="s">
        <v>1235</v>
      </c>
      <c r="J33" s="1229" t="s">
        <v>1053</v>
      </c>
      <c r="K33" s="1229" t="s">
        <v>1236</v>
      </c>
      <c r="L33" s="1230" t="s">
        <v>1151</v>
      </c>
    </row>
    <row r="34" spans="1:12" ht="12.75">
      <c r="A34" s="1226" t="s">
        <v>1237</v>
      </c>
      <c r="B34" s="1227" t="s">
        <v>1238</v>
      </c>
      <c r="C34" s="1228" t="s">
        <v>1239</v>
      </c>
      <c r="D34" s="1229" t="s">
        <v>1240</v>
      </c>
      <c r="E34" s="1229" t="s">
        <v>1240</v>
      </c>
      <c r="F34" s="1229" t="s">
        <v>1241</v>
      </c>
      <c r="G34" s="1229" t="s">
        <v>1241</v>
      </c>
      <c r="H34" s="1229" t="s">
        <v>1241</v>
      </c>
      <c r="I34" s="1229" t="s">
        <v>1242</v>
      </c>
      <c r="J34" s="1229" t="s">
        <v>1133</v>
      </c>
      <c r="K34" s="1229" t="s">
        <v>1185</v>
      </c>
      <c r="L34" s="1230" t="s">
        <v>1133</v>
      </c>
    </row>
    <row r="35" spans="1:12" ht="13.5" thickBot="1">
      <c r="A35" s="1232" t="s">
        <v>1243</v>
      </c>
      <c r="B35" s="1233" t="s">
        <v>1244</v>
      </c>
      <c r="C35" s="1234" t="s">
        <v>1245</v>
      </c>
      <c r="D35" s="1235" t="s">
        <v>1246</v>
      </c>
      <c r="E35" s="1235" t="s">
        <v>1247</v>
      </c>
      <c r="F35" s="1235" t="s">
        <v>1248</v>
      </c>
      <c r="G35" s="1235" t="s">
        <v>1249</v>
      </c>
      <c r="H35" s="1235" t="s">
        <v>1250</v>
      </c>
      <c r="I35" s="1235" t="s">
        <v>1236</v>
      </c>
      <c r="J35" s="1235" t="s">
        <v>1133</v>
      </c>
      <c r="K35" s="1235" t="s">
        <v>1251</v>
      </c>
      <c r="L35" s="1236" t="s">
        <v>1252</v>
      </c>
    </row>
    <row r="36" spans="1:12" ht="14.25" thickBot="1" thickTop="1">
      <c r="A36" s="1776" t="s">
        <v>1253</v>
      </c>
      <c r="B36" s="1776"/>
      <c r="C36" s="1776"/>
      <c r="D36" s="1776"/>
      <c r="E36" s="1776"/>
      <c r="F36" s="1776"/>
      <c r="G36" s="1776"/>
      <c r="H36" s="1776"/>
      <c r="I36" s="1776"/>
      <c r="J36" s="1776"/>
      <c r="K36" s="1776"/>
      <c r="L36" s="1776"/>
    </row>
    <row r="37" spans="1:12" ht="15.75" thickTop="1">
      <c r="A37" s="1237" t="s">
        <v>1021</v>
      </c>
      <c r="B37" s="1238" t="s">
        <v>1022</v>
      </c>
      <c r="C37" s="1239" t="s">
        <v>1254</v>
      </c>
      <c r="D37" s="1240" t="s">
        <v>1255</v>
      </c>
      <c r="E37" s="1240" t="s">
        <v>1256</v>
      </c>
      <c r="F37" s="1240" t="s">
        <v>1035</v>
      </c>
      <c r="G37" s="1240" t="s">
        <v>1257</v>
      </c>
      <c r="H37" s="1240" t="s">
        <v>1205</v>
      </c>
      <c r="I37" s="1240" t="s">
        <v>1207</v>
      </c>
      <c r="J37" s="1240" t="s">
        <v>1053</v>
      </c>
      <c r="K37" s="1240" t="s">
        <v>1242</v>
      </c>
      <c r="L37" s="1241" t="s">
        <v>1065</v>
      </c>
    </row>
    <row r="38" spans="1:12" ht="15">
      <c r="A38" s="1242" t="s">
        <v>1033</v>
      </c>
      <c r="B38" s="1243" t="s">
        <v>1258</v>
      </c>
      <c r="C38" s="1244" t="s">
        <v>1259</v>
      </c>
      <c r="D38" s="1245" t="s">
        <v>1131</v>
      </c>
      <c r="E38" s="1245" t="s">
        <v>1260</v>
      </c>
      <c r="F38" s="1245" t="s">
        <v>1261</v>
      </c>
      <c r="G38" s="1245" t="s">
        <v>1262</v>
      </c>
      <c r="H38" s="1245" t="s">
        <v>1263</v>
      </c>
      <c r="I38" s="1245" t="s">
        <v>1121</v>
      </c>
      <c r="J38" s="1245" t="s">
        <v>1030</v>
      </c>
      <c r="K38" s="1245" t="s">
        <v>1098</v>
      </c>
      <c r="L38" s="1246" t="s">
        <v>1150</v>
      </c>
    </row>
    <row r="39" spans="1:12" ht="15.75" thickBot="1">
      <c r="A39" s="1247" t="s">
        <v>1175</v>
      </c>
      <c r="B39" s="1248" t="s">
        <v>1264</v>
      </c>
      <c r="C39" s="1249" t="s">
        <v>1265</v>
      </c>
      <c r="D39" s="1250" t="s">
        <v>1266</v>
      </c>
      <c r="E39" s="1250" t="s">
        <v>1266</v>
      </c>
      <c r="F39" s="1250" t="s">
        <v>1267</v>
      </c>
      <c r="G39" s="1250" t="s">
        <v>1268</v>
      </c>
      <c r="H39" s="1250" t="s">
        <v>1269</v>
      </c>
      <c r="I39" s="1250" t="s">
        <v>1270</v>
      </c>
      <c r="J39" s="1250" t="s">
        <v>1133</v>
      </c>
      <c r="K39" s="1250" t="s">
        <v>1271</v>
      </c>
      <c r="L39" s="1251" t="s">
        <v>1151</v>
      </c>
    </row>
    <row r="40" spans="1:12" ht="14.25" thickBot="1" thickTop="1">
      <c r="A40" s="1776" t="s">
        <v>1272</v>
      </c>
      <c r="B40" s="1776"/>
      <c r="C40" s="1776"/>
      <c r="D40" s="1776"/>
      <c r="E40" s="1776"/>
      <c r="F40" s="1776"/>
      <c r="G40" s="1776"/>
      <c r="H40" s="1776"/>
      <c r="I40" s="1776"/>
      <c r="J40" s="1776"/>
      <c r="K40" s="1776"/>
      <c r="L40" s="1776"/>
    </row>
    <row r="41" spans="1:12" ht="15.75" thickTop="1">
      <c r="A41" s="1237" t="s">
        <v>1021</v>
      </c>
      <c r="B41" s="1238" t="s">
        <v>1022</v>
      </c>
      <c r="C41" s="1239" t="s">
        <v>1273</v>
      </c>
      <c r="D41" s="1240" t="s">
        <v>1274</v>
      </c>
      <c r="E41" s="1240" t="s">
        <v>1275</v>
      </c>
      <c r="F41" s="1240" t="s">
        <v>1276</v>
      </c>
      <c r="G41" s="1240" t="s">
        <v>1277</v>
      </c>
      <c r="H41" s="1240" t="s">
        <v>1278</v>
      </c>
      <c r="I41" s="1240" t="s">
        <v>1279</v>
      </c>
      <c r="J41" s="1240" t="s">
        <v>1109</v>
      </c>
      <c r="K41" s="1240" t="s">
        <v>1280</v>
      </c>
      <c r="L41" s="1241" t="s">
        <v>1100</v>
      </c>
    </row>
    <row r="42" spans="1:12" ht="15">
      <c r="A42" s="1242" t="s">
        <v>1033</v>
      </c>
      <c r="B42" s="1243" t="s">
        <v>1281</v>
      </c>
      <c r="C42" s="1244" t="s">
        <v>1282</v>
      </c>
      <c r="D42" s="1245" t="s">
        <v>1283</v>
      </c>
      <c r="E42" s="1245" t="s">
        <v>1284</v>
      </c>
      <c r="F42" s="1245" t="s">
        <v>1285</v>
      </c>
      <c r="G42" s="1245" t="s">
        <v>1286</v>
      </c>
      <c r="H42" s="1245" t="s">
        <v>1287</v>
      </c>
      <c r="I42" s="1245" t="s">
        <v>1288</v>
      </c>
      <c r="J42" s="1245" t="s">
        <v>1141</v>
      </c>
      <c r="K42" s="1245" t="s">
        <v>1289</v>
      </c>
      <c r="L42" s="1246" t="s">
        <v>1290</v>
      </c>
    </row>
    <row r="43" spans="1:12" ht="15.75" thickBot="1">
      <c r="A43" s="1247" t="s">
        <v>1175</v>
      </c>
      <c r="B43" s="1248" t="s">
        <v>1291</v>
      </c>
      <c r="C43" s="1249" t="s">
        <v>1292</v>
      </c>
      <c r="D43" s="1250" t="s">
        <v>1293</v>
      </c>
      <c r="E43" s="1250" t="s">
        <v>1294</v>
      </c>
      <c r="F43" s="1250" t="s">
        <v>1295</v>
      </c>
      <c r="G43" s="1250" t="s">
        <v>1296</v>
      </c>
      <c r="H43" s="1250" t="s">
        <v>1296</v>
      </c>
      <c r="I43" s="1250" t="s">
        <v>1297</v>
      </c>
      <c r="J43" s="1250" t="s">
        <v>1184</v>
      </c>
      <c r="K43" s="1250" t="s">
        <v>1220</v>
      </c>
      <c r="L43" s="1251" t="s">
        <v>1133</v>
      </c>
    </row>
    <row r="44" spans="1:12" ht="14.25" thickBot="1" thickTop="1">
      <c r="A44" s="1776" t="s">
        <v>1298</v>
      </c>
      <c r="B44" s="1776"/>
      <c r="C44" s="1776"/>
      <c r="D44" s="1776"/>
      <c r="E44" s="1776"/>
      <c r="F44" s="1776"/>
      <c r="G44" s="1776"/>
      <c r="H44" s="1776"/>
      <c r="I44" s="1776"/>
      <c r="J44" s="1776"/>
      <c r="K44" s="1776"/>
      <c r="L44" s="1776"/>
    </row>
    <row r="45" spans="1:12" ht="15.75" thickTop="1">
      <c r="A45" s="1237" t="s">
        <v>1021</v>
      </c>
      <c r="B45" s="1238" t="s">
        <v>1022</v>
      </c>
      <c r="C45" s="1239" t="s">
        <v>1299</v>
      </c>
      <c r="D45" s="1240" t="s">
        <v>1145</v>
      </c>
      <c r="E45" s="1240" t="s">
        <v>1300</v>
      </c>
      <c r="F45" s="1240" t="s">
        <v>1301</v>
      </c>
      <c r="G45" s="1240" t="s">
        <v>1302</v>
      </c>
      <c r="H45" s="1240" t="s">
        <v>1303</v>
      </c>
      <c r="I45" s="1240" t="s">
        <v>1304</v>
      </c>
      <c r="J45" s="1240" t="s">
        <v>1053</v>
      </c>
      <c r="K45" s="1240" t="s">
        <v>1297</v>
      </c>
      <c r="L45" s="1241" t="s">
        <v>1030</v>
      </c>
    </row>
    <row r="46" spans="1:12" ht="15">
      <c r="A46" s="1242" t="s">
        <v>1033</v>
      </c>
      <c r="B46" s="1243" t="s">
        <v>1305</v>
      </c>
      <c r="C46" s="1244" t="s">
        <v>1306</v>
      </c>
      <c r="D46" s="1245" t="s">
        <v>1307</v>
      </c>
      <c r="E46" s="1245" t="s">
        <v>1308</v>
      </c>
      <c r="F46" s="1245" t="s">
        <v>1126</v>
      </c>
      <c r="G46" s="1245" t="s">
        <v>1309</v>
      </c>
      <c r="H46" s="1245" t="s">
        <v>1310</v>
      </c>
      <c r="I46" s="1245" t="s">
        <v>1311</v>
      </c>
      <c r="J46" s="1245" t="s">
        <v>1030</v>
      </c>
      <c r="K46" s="1245" t="s">
        <v>1312</v>
      </c>
      <c r="L46" s="1246" t="s">
        <v>1042</v>
      </c>
    </row>
    <row r="47" spans="1:12" ht="15.75" thickBot="1">
      <c r="A47" s="1247" t="s">
        <v>1175</v>
      </c>
      <c r="B47" s="1248" t="s">
        <v>1313</v>
      </c>
      <c r="C47" s="1249" t="s">
        <v>1314</v>
      </c>
      <c r="D47" s="1250" t="s">
        <v>1315</v>
      </c>
      <c r="E47" s="1250" t="s">
        <v>1316</v>
      </c>
      <c r="F47" s="1250" t="s">
        <v>1317</v>
      </c>
      <c r="G47" s="1250" t="s">
        <v>1318</v>
      </c>
      <c r="H47" s="1250" t="s">
        <v>1319</v>
      </c>
      <c r="I47" s="1250" t="s">
        <v>1320</v>
      </c>
      <c r="J47" s="1250" t="s">
        <v>1133</v>
      </c>
      <c r="K47" s="1250" t="s">
        <v>1321</v>
      </c>
      <c r="L47" s="1251" t="s">
        <v>1184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3:L3"/>
    <mergeCell ref="A4:L4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C34" sqref="C34"/>
    </sheetView>
  </sheetViews>
  <sheetFormatPr defaultColWidth="12.421875" defaultRowHeight="15"/>
  <cols>
    <col min="1" max="1" width="15.57421875" style="1252" customWidth="1"/>
    <col min="2" max="16384" width="12.421875" style="1252" customWidth="1"/>
  </cols>
  <sheetData>
    <row r="1" spans="1:7" ht="12.75">
      <c r="A1" s="1783" t="s">
        <v>1322</v>
      </c>
      <c r="B1" s="1783"/>
      <c r="C1" s="1783"/>
      <c r="D1" s="1783"/>
      <c r="E1" s="1783"/>
      <c r="F1" s="1783"/>
      <c r="G1" s="1783"/>
    </row>
    <row r="2" spans="1:7" ht="18" customHeight="1">
      <c r="A2" s="1784" t="s">
        <v>13</v>
      </c>
      <c r="B2" s="1784"/>
      <c r="C2" s="1784"/>
      <c r="D2" s="1784"/>
      <c r="E2" s="1784"/>
      <c r="F2" s="1784"/>
      <c r="G2" s="1784"/>
    </row>
    <row r="3" spans="1:7" ht="15.75" customHeight="1">
      <c r="A3" s="1785" t="s">
        <v>1323</v>
      </c>
      <c r="B3" s="1785"/>
      <c r="C3" s="1785"/>
      <c r="D3" s="1785"/>
      <c r="E3" s="1785"/>
      <c r="F3" s="1785"/>
      <c r="G3" s="1785"/>
    </row>
    <row r="4" spans="1:8" ht="15.75" customHeight="1">
      <c r="A4" s="1786" t="s">
        <v>1324</v>
      </c>
      <c r="B4" s="1786"/>
      <c r="C4" s="1786"/>
      <c r="D4" s="1786"/>
      <c r="E4" s="1786"/>
      <c r="F4" s="1786"/>
      <c r="G4" s="1786"/>
      <c r="H4" s="1254"/>
    </row>
    <row r="5" spans="1:7" ht="15.75" customHeight="1" thickBot="1">
      <c r="A5" s="1253"/>
      <c r="B5" s="1253"/>
      <c r="C5" s="1253"/>
      <c r="D5" s="1253"/>
      <c r="E5" s="1253"/>
      <c r="F5" s="1253"/>
      <c r="G5" s="1253"/>
    </row>
    <row r="6" spans="1:11" ht="24.75" customHeight="1" thickTop="1">
      <c r="A6" s="1787" t="s">
        <v>1325</v>
      </c>
      <c r="B6" s="1789" t="s">
        <v>0</v>
      </c>
      <c r="C6" s="1790"/>
      <c r="D6" s="1790" t="s">
        <v>1</v>
      </c>
      <c r="E6" s="1790"/>
      <c r="F6" s="1790" t="s">
        <v>3</v>
      </c>
      <c r="G6" s="1791"/>
      <c r="H6" s="1255"/>
      <c r="I6" s="1255"/>
      <c r="J6" s="1255"/>
      <c r="K6" s="1255"/>
    </row>
    <row r="7" spans="1:11" ht="24.75" customHeight="1">
      <c r="A7" s="1788"/>
      <c r="B7" s="1256" t="s">
        <v>1326</v>
      </c>
      <c r="C7" s="1256" t="s">
        <v>15</v>
      </c>
      <c r="D7" s="1257" t="s">
        <v>1326</v>
      </c>
      <c r="E7" s="1257" t="s">
        <v>15</v>
      </c>
      <c r="F7" s="1257" t="s">
        <v>1326</v>
      </c>
      <c r="G7" s="1258" t="s">
        <v>15</v>
      </c>
      <c r="H7" s="1255"/>
      <c r="I7" s="1255"/>
      <c r="J7" s="1255"/>
      <c r="K7" s="1255"/>
    </row>
    <row r="8" spans="1:11" ht="24.75" customHeight="1">
      <c r="A8" s="1259" t="s">
        <v>16</v>
      </c>
      <c r="B8" s="1260">
        <v>179.3</v>
      </c>
      <c r="C8" s="1261">
        <v>11.852776044915785</v>
      </c>
      <c r="D8" s="1260">
        <v>193.4</v>
      </c>
      <c r="E8" s="1261">
        <v>7.9</v>
      </c>
      <c r="F8" s="1261">
        <v>207.9</v>
      </c>
      <c r="G8" s="1262">
        <v>7.5</v>
      </c>
      <c r="H8" s="1255"/>
      <c r="I8" s="1255"/>
      <c r="J8" s="1255"/>
      <c r="K8" s="1263"/>
    </row>
    <row r="9" spans="1:11" ht="24.75" customHeight="1">
      <c r="A9" s="1259" t="s">
        <v>17</v>
      </c>
      <c r="B9" s="1260">
        <v>180.1</v>
      </c>
      <c r="C9" s="1261">
        <v>11.241507103150084</v>
      </c>
      <c r="D9" s="1260">
        <v>194.4</v>
      </c>
      <c r="E9" s="1261">
        <v>8</v>
      </c>
      <c r="F9" s="1264">
        <v>209.1</v>
      </c>
      <c r="G9" s="1265">
        <v>7.6</v>
      </c>
      <c r="H9" s="1255"/>
      <c r="I9" s="1255"/>
      <c r="J9" s="1255"/>
      <c r="K9" s="1263"/>
    </row>
    <row r="10" spans="1:11" ht="24.75" customHeight="1">
      <c r="A10" s="1259" t="s">
        <v>18</v>
      </c>
      <c r="B10" s="1260">
        <v>180.8</v>
      </c>
      <c r="C10" s="1261">
        <v>10.51344743276286</v>
      </c>
      <c r="D10" s="1260">
        <v>196</v>
      </c>
      <c r="E10" s="1261">
        <v>8.4</v>
      </c>
      <c r="F10" s="1260">
        <v>210.7</v>
      </c>
      <c r="G10" s="1266">
        <v>7.5</v>
      </c>
      <c r="K10" s="1267"/>
    </row>
    <row r="11" spans="1:11" ht="24.75" customHeight="1">
      <c r="A11" s="1259" t="s">
        <v>19</v>
      </c>
      <c r="B11" s="1260">
        <v>180.5</v>
      </c>
      <c r="C11" s="1261">
        <v>10.465116279069761</v>
      </c>
      <c r="D11" s="1260">
        <v>198.5</v>
      </c>
      <c r="E11" s="1261">
        <v>10</v>
      </c>
      <c r="F11" s="1260">
        <v>212.7</v>
      </c>
      <c r="G11" s="1266">
        <v>7.2</v>
      </c>
      <c r="K11" s="1267"/>
    </row>
    <row r="12" spans="1:11" ht="24.75" customHeight="1">
      <c r="A12" s="1259" t="s">
        <v>20</v>
      </c>
      <c r="B12" s="1260">
        <v>179.9</v>
      </c>
      <c r="C12" s="1261">
        <v>10.368098159509202</v>
      </c>
      <c r="D12" s="1260">
        <v>198.4</v>
      </c>
      <c r="E12" s="1261">
        <v>10.3</v>
      </c>
      <c r="F12" s="1260">
        <v>212.4</v>
      </c>
      <c r="G12" s="1266">
        <v>7</v>
      </c>
      <c r="K12" s="1267"/>
    </row>
    <row r="13" spans="1:11" ht="24.75" customHeight="1">
      <c r="A13" s="1259" t="s">
        <v>21</v>
      </c>
      <c r="B13" s="1268">
        <v>180.1</v>
      </c>
      <c r="C13" s="1261">
        <v>9.817073170731703</v>
      </c>
      <c r="D13" s="1268">
        <v>197.6</v>
      </c>
      <c r="E13" s="1261">
        <v>9.7</v>
      </c>
      <c r="F13" s="1260">
        <v>211.2</v>
      </c>
      <c r="G13" s="1266">
        <v>6.8</v>
      </c>
      <c r="K13" s="1267"/>
    </row>
    <row r="14" spans="1:11" ht="24.75" customHeight="1">
      <c r="A14" s="1259" t="s">
        <v>22</v>
      </c>
      <c r="B14" s="1260">
        <v>180.3</v>
      </c>
      <c r="C14" s="1261">
        <v>10.073260073260087</v>
      </c>
      <c r="D14" s="1260">
        <v>196.1</v>
      </c>
      <c r="E14" s="1261">
        <v>8.8</v>
      </c>
      <c r="F14" s="1260">
        <v>209.8</v>
      </c>
      <c r="G14" s="1269">
        <v>7</v>
      </c>
      <c r="K14" s="1267"/>
    </row>
    <row r="15" spans="1:11" ht="24.75" customHeight="1">
      <c r="A15" s="1259" t="s">
        <v>23</v>
      </c>
      <c r="B15" s="1260">
        <v>180.9</v>
      </c>
      <c r="C15" s="1261">
        <v>10.237659963436926</v>
      </c>
      <c r="D15" s="1260">
        <v>196.9</v>
      </c>
      <c r="E15" s="1261">
        <v>8.9</v>
      </c>
      <c r="F15" s="1260">
        <v>210.7</v>
      </c>
      <c r="G15" s="1266">
        <v>7</v>
      </c>
      <c r="K15" s="1270"/>
    </row>
    <row r="16" spans="1:11" ht="24.75" customHeight="1">
      <c r="A16" s="1259" t="s">
        <v>24</v>
      </c>
      <c r="B16" s="1260">
        <v>181.7</v>
      </c>
      <c r="C16" s="1261">
        <v>9.4578313253012</v>
      </c>
      <c r="D16" s="1260">
        <v>198.9</v>
      </c>
      <c r="E16" s="1261">
        <v>9.4</v>
      </c>
      <c r="F16" s="1260">
        <v>212.5</v>
      </c>
      <c r="G16" s="1266">
        <v>6.9</v>
      </c>
      <c r="K16" s="1267"/>
    </row>
    <row r="17" spans="1:11" ht="24.75" customHeight="1">
      <c r="A17" s="1259" t="s">
        <v>25</v>
      </c>
      <c r="B17" s="1260">
        <v>182.6</v>
      </c>
      <c r="C17" s="1271">
        <v>8.690476190476176</v>
      </c>
      <c r="D17" s="1272">
        <v>200.4</v>
      </c>
      <c r="E17" s="1273">
        <v>9.7</v>
      </c>
      <c r="F17" s="1260">
        <v>214.6</v>
      </c>
      <c r="G17" s="1266">
        <v>7.1</v>
      </c>
      <c r="K17" s="1267"/>
    </row>
    <row r="18" spans="1:11" ht="24.75" customHeight="1">
      <c r="A18" s="1259" t="s">
        <v>26</v>
      </c>
      <c r="B18" s="1260">
        <v>184.2</v>
      </c>
      <c r="C18" s="1261">
        <v>8.22561692126908</v>
      </c>
      <c r="D18" s="1260">
        <v>201.6</v>
      </c>
      <c r="E18" s="1261">
        <v>9.5</v>
      </c>
      <c r="F18" s="1260">
        <v>216.5</v>
      </c>
      <c r="G18" s="1266">
        <v>7.4</v>
      </c>
      <c r="K18" s="1267"/>
    </row>
    <row r="19" spans="1:11" ht="24.75" customHeight="1">
      <c r="A19" s="1259" t="s">
        <v>27</v>
      </c>
      <c r="B19" s="1260">
        <v>190.5</v>
      </c>
      <c r="C19" s="1261">
        <v>7.8</v>
      </c>
      <c r="D19" s="1260">
        <v>205.9</v>
      </c>
      <c r="E19" s="1261">
        <v>8.1</v>
      </c>
      <c r="F19" s="1260"/>
      <c r="G19" s="1266"/>
      <c r="K19" s="1267"/>
    </row>
    <row r="20" spans="1:7" s="1277" customFormat="1" ht="24.75" customHeight="1" thickBot="1">
      <c r="A20" s="1274" t="s">
        <v>1327</v>
      </c>
      <c r="B20" s="1275">
        <v>181.7</v>
      </c>
      <c r="C20" s="1275">
        <v>9.9</v>
      </c>
      <c r="D20" s="1275">
        <v>198.175</v>
      </c>
      <c r="E20" s="1275">
        <v>9.058333333333334</v>
      </c>
      <c r="F20" s="1275"/>
      <c r="G20" s="1276"/>
    </row>
    <row r="21" spans="1:2" ht="19.5" customHeight="1" thickTop="1">
      <c r="A21" s="1278"/>
      <c r="B21" s="1255"/>
    </row>
    <row r="22" spans="1:7" ht="19.5" customHeight="1">
      <c r="A22" s="1279"/>
      <c r="G22" s="1254"/>
    </row>
  </sheetData>
  <sheetProtection/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40.8515625" style="1281" customWidth="1"/>
    <col min="2" max="2" width="9.140625" style="1281" customWidth="1"/>
    <col min="3" max="3" width="8.140625" style="1281" bestFit="1" customWidth="1"/>
    <col min="4" max="4" width="8.28125" style="1281" bestFit="1" customWidth="1"/>
    <col min="5" max="5" width="8.140625" style="1281" customWidth="1"/>
    <col min="6" max="6" width="8.7109375" style="1281" bestFit="1" customWidth="1"/>
    <col min="7" max="7" width="8.28125" style="1281" bestFit="1" customWidth="1"/>
    <col min="8" max="8" width="8.140625" style="1281" bestFit="1" customWidth="1"/>
    <col min="9" max="11" width="8.57421875" style="1281" bestFit="1" customWidth="1"/>
    <col min="12" max="12" width="9.00390625" style="1281" customWidth="1"/>
    <col min="13" max="16384" width="9.140625" style="1281" customWidth="1"/>
  </cols>
  <sheetData>
    <row r="1" spans="1:13" ht="12.75">
      <c r="A1" s="1753" t="s">
        <v>1328</v>
      </c>
      <c r="B1" s="1753"/>
      <c r="C1" s="1753"/>
      <c r="D1" s="1753"/>
      <c r="E1" s="1753"/>
      <c r="F1" s="1753"/>
      <c r="G1" s="1753"/>
      <c r="H1" s="1753"/>
      <c r="I1" s="1753"/>
      <c r="J1" s="1753"/>
      <c r="K1" s="1753"/>
      <c r="L1" s="1753"/>
      <c r="M1" s="1280"/>
    </row>
    <row r="2" spans="1:12" ht="15.75">
      <c r="A2" s="1792" t="s">
        <v>14</v>
      </c>
      <c r="B2" s="1792"/>
      <c r="C2" s="1792"/>
      <c r="D2" s="1792"/>
      <c r="E2" s="1792"/>
      <c r="F2" s="1792"/>
      <c r="G2" s="1792"/>
      <c r="H2" s="1792"/>
      <c r="I2" s="1792"/>
      <c r="J2" s="1792"/>
      <c r="K2" s="1792"/>
      <c r="L2" s="1792"/>
    </row>
    <row r="3" spans="1:12" ht="15.75" customHeight="1">
      <c r="A3" s="1792" t="s">
        <v>1329</v>
      </c>
      <c r="B3" s="1792"/>
      <c r="C3" s="1792"/>
      <c r="D3" s="1792"/>
      <c r="E3" s="1792"/>
      <c r="F3" s="1792"/>
      <c r="G3" s="1792"/>
      <c r="H3" s="1792"/>
      <c r="I3" s="1792"/>
      <c r="J3" s="1792"/>
      <c r="K3" s="1792"/>
      <c r="L3" s="1792"/>
    </row>
    <row r="4" spans="1:12" ht="13.5" thickBot="1">
      <c r="A4" s="1793" t="s">
        <v>1010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</row>
    <row r="5" spans="1:12" ht="21.75" customHeight="1" thickTop="1">
      <c r="A5" s="1794" t="s">
        <v>1330</v>
      </c>
      <c r="B5" s="1796" t="s">
        <v>1331</v>
      </c>
      <c r="C5" s="1282" t="s">
        <v>0</v>
      </c>
      <c r="D5" s="1798" t="s">
        <v>1</v>
      </c>
      <c r="E5" s="1799"/>
      <c r="F5" s="1800" t="s">
        <v>3</v>
      </c>
      <c r="G5" s="1800"/>
      <c r="H5" s="1799"/>
      <c r="I5" s="1801" t="s">
        <v>1332</v>
      </c>
      <c r="J5" s="1802"/>
      <c r="K5" s="1802"/>
      <c r="L5" s="1803"/>
    </row>
    <row r="6" spans="1:12" ht="19.5" customHeight="1">
      <c r="A6" s="1795"/>
      <c r="B6" s="1797"/>
      <c r="C6" s="1205" t="s">
        <v>1014</v>
      </c>
      <c r="D6" s="1205" t="s">
        <v>1015</v>
      </c>
      <c r="E6" s="1205" t="s">
        <v>1014</v>
      </c>
      <c r="F6" s="1205" t="s">
        <v>1016</v>
      </c>
      <c r="G6" s="1205" t="s">
        <v>1015</v>
      </c>
      <c r="H6" s="1205" t="s">
        <v>1014</v>
      </c>
      <c r="I6" s="1283" t="s">
        <v>1333</v>
      </c>
      <c r="J6" s="1284" t="s">
        <v>1333</v>
      </c>
      <c r="K6" s="1285" t="s">
        <v>1334</v>
      </c>
      <c r="L6" s="1286" t="s">
        <v>1334</v>
      </c>
    </row>
    <row r="7" spans="1:12" ht="16.5" customHeight="1">
      <c r="A7" s="1287">
        <v>1</v>
      </c>
      <c r="B7" s="1288">
        <v>2</v>
      </c>
      <c r="C7" s="1289">
        <v>3</v>
      </c>
      <c r="D7" s="1288">
        <v>4</v>
      </c>
      <c r="E7" s="1288">
        <v>5</v>
      </c>
      <c r="F7" s="1290">
        <v>6</v>
      </c>
      <c r="G7" s="1284">
        <v>7</v>
      </c>
      <c r="H7" s="1289">
        <v>8</v>
      </c>
      <c r="I7" s="1291" t="s">
        <v>1335</v>
      </c>
      <c r="J7" s="1292" t="s">
        <v>1336</v>
      </c>
      <c r="K7" s="1293" t="s">
        <v>1337</v>
      </c>
      <c r="L7" s="1294" t="s">
        <v>1338</v>
      </c>
    </row>
    <row r="8" spans="1:12" ht="24" customHeight="1">
      <c r="A8" s="1295" t="s">
        <v>1339</v>
      </c>
      <c r="B8" s="1296">
        <v>100</v>
      </c>
      <c r="C8" s="1297">
        <v>260.4</v>
      </c>
      <c r="D8" s="1297">
        <v>282.78628619436495</v>
      </c>
      <c r="E8" s="1297">
        <v>284.1784455758624</v>
      </c>
      <c r="F8" s="1298">
        <v>292.0317148496093</v>
      </c>
      <c r="G8" s="1298">
        <v>297.0716018108867</v>
      </c>
      <c r="H8" s="1299">
        <v>299.5081092182832</v>
      </c>
      <c r="I8" s="1300">
        <v>9.131507517612292</v>
      </c>
      <c r="J8" s="1301">
        <v>0.49230088213703027</v>
      </c>
      <c r="K8" s="1302">
        <v>5.394379440480307</v>
      </c>
      <c r="L8" s="1303">
        <v>0.820175133719971</v>
      </c>
    </row>
    <row r="9" spans="1:12" ht="21" customHeight="1">
      <c r="A9" s="1304" t="s">
        <v>1340</v>
      </c>
      <c r="B9" s="1305">
        <v>49.593021995747016</v>
      </c>
      <c r="C9" s="1306">
        <v>282</v>
      </c>
      <c r="D9" s="1307">
        <v>313.07201694338363</v>
      </c>
      <c r="E9" s="1307">
        <v>315.5734572017669</v>
      </c>
      <c r="F9" s="1298">
        <v>330.3342014073089</v>
      </c>
      <c r="G9" s="1298">
        <v>340.7146820029681</v>
      </c>
      <c r="H9" s="1299">
        <v>345.334781883955</v>
      </c>
      <c r="I9" s="1308">
        <v>11.905481277222307</v>
      </c>
      <c r="J9" s="1298">
        <v>0.7989983527769766</v>
      </c>
      <c r="K9" s="1309">
        <v>9.430870690483857</v>
      </c>
      <c r="L9" s="1310">
        <v>1.3560025807595224</v>
      </c>
    </row>
    <row r="10" spans="1:12" ht="21" customHeight="1">
      <c r="A10" s="1311" t="s">
        <v>1341</v>
      </c>
      <c r="B10" s="1312">
        <v>16.575694084141823</v>
      </c>
      <c r="C10" s="1313">
        <v>231.4</v>
      </c>
      <c r="D10" s="1313">
        <v>244.1616690412044</v>
      </c>
      <c r="E10" s="1313">
        <v>244.1642719429908</v>
      </c>
      <c r="F10" s="1314">
        <v>265.2810923307605</v>
      </c>
      <c r="G10" s="1314">
        <v>271.7620015172695</v>
      </c>
      <c r="H10" s="1315">
        <v>272.85396252825905</v>
      </c>
      <c r="I10" s="1316">
        <v>5.516107149088498</v>
      </c>
      <c r="J10" s="1317">
        <v>0.0010660566814806316</v>
      </c>
      <c r="K10" s="1318">
        <v>11.75015916823692</v>
      </c>
      <c r="L10" s="1319">
        <v>0.4018078336533506</v>
      </c>
    </row>
    <row r="11" spans="1:12" ht="21" customHeight="1">
      <c r="A11" s="1311" t="s">
        <v>1342</v>
      </c>
      <c r="B11" s="1312">
        <v>6.086031204033311</v>
      </c>
      <c r="C11" s="1313">
        <v>333.9</v>
      </c>
      <c r="D11" s="1313">
        <v>341.7735937532379</v>
      </c>
      <c r="E11" s="1313">
        <v>337.45555060705203</v>
      </c>
      <c r="F11" s="1317">
        <v>366.86526941456134</v>
      </c>
      <c r="G11" s="1317">
        <v>359.9301801407448</v>
      </c>
      <c r="H11" s="1320">
        <v>349.12669749154884</v>
      </c>
      <c r="I11" s="1316">
        <v>1.0648549287367644</v>
      </c>
      <c r="J11" s="1317">
        <v>-1.2634221089952007</v>
      </c>
      <c r="K11" s="1318">
        <v>3.4585730960718877</v>
      </c>
      <c r="L11" s="1319">
        <v>-3.0015495352380412</v>
      </c>
    </row>
    <row r="12" spans="1:12" ht="21" customHeight="1">
      <c r="A12" s="1311" t="s">
        <v>1343</v>
      </c>
      <c r="B12" s="1312">
        <v>3.770519507075808</v>
      </c>
      <c r="C12" s="1313">
        <v>298.1</v>
      </c>
      <c r="D12" s="1313">
        <v>282.62731580757867</v>
      </c>
      <c r="E12" s="1313">
        <v>305.5016627596484</v>
      </c>
      <c r="F12" s="1317">
        <v>331.615881638675</v>
      </c>
      <c r="G12" s="1317">
        <v>390.3213111214083</v>
      </c>
      <c r="H12" s="1320">
        <v>406.3588245113973</v>
      </c>
      <c r="I12" s="1316">
        <v>2.482946246108142</v>
      </c>
      <c r="J12" s="1317">
        <v>8.093466438906873</v>
      </c>
      <c r="K12" s="1318">
        <v>33.01362121590077</v>
      </c>
      <c r="L12" s="1319">
        <v>4.1087977860887435</v>
      </c>
    </row>
    <row r="13" spans="1:12" ht="21" customHeight="1">
      <c r="A13" s="1311" t="s">
        <v>1344</v>
      </c>
      <c r="B13" s="1312">
        <v>11.183012678383857</v>
      </c>
      <c r="C13" s="1313">
        <v>262.5</v>
      </c>
      <c r="D13" s="1313">
        <v>286.34612910495656</v>
      </c>
      <c r="E13" s="1313">
        <v>290.4406532273273</v>
      </c>
      <c r="F13" s="1317">
        <v>299.53090742502064</v>
      </c>
      <c r="G13" s="1317">
        <v>319.0387965263252</v>
      </c>
      <c r="H13" s="1320">
        <v>334.6324770481388</v>
      </c>
      <c r="I13" s="1316">
        <v>10.644058372315172</v>
      </c>
      <c r="J13" s="1317">
        <v>1.4299212408315611</v>
      </c>
      <c r="K13" s="1318">
        <v>15.215440169879614</v>
      </c>
      <c r="L13" s="1319">
        <v>4.88770666501901</v>
      </c>
    </row>
    <row r="14" spans="1:12" ht="21" customHeight="1">
      <c r="A14" s="1311" t="s">
        <v>1345</v>
      </c>
      <c r="B14" s="1312">
        <v>1.9487350779721184</v>
      </c>
      <c r="C14" s="1313">
        <v>265.7</v>
      </c>
      <c r="D14" s="1313">
        <v>312.85649667387804</v>
      </c>
      <c r="E14" s="1313">
        <v>315.69138322742873</v>
      </c>
      <c r="F14" s="1317">
        <v>313.5485117547456</v>
      </c>
      <c r="G14" s="1317">
        <v>320.99784477989147</v>
      </c>
      <c r="H14" s="1320">
        <v>327.08045945342224</v>
      </c>
      <c r="I14" s="1316">
        <v>18.814972987364982</v>
      </c>
      <c r="J14" s="1317">
        <v>0.9061299936839191</v>
      </c>
      <c r="K14" s="1318">
        <v>3.607661415892565</v>
      </c>
      <c r="L14" s="1319">
        <v>1.8949082594936613</v>
      </c>
    </row>
    <row r="15" spans="1:12" ht="21" customHeight="1">
      <c r="A15" s="1311" t="s">
        <v>1346</v>
      </c>
      <c r="B15" s="1312">
        <v>10.019129444140097</v>
      </c>
      <c r="C15" s="1313">
        <v>353.1</v>
      </c>
      <c r="D15" s="1313">
        <v>451.0385171208429</v>
      </c>
      <c r="E15" s="1313">
        <v>452.30896948753906</v>
      </c>
      <c r="F15" s="1321">
        <v>452.9936209754824</v>
      </c>
      <c r="G15" s="1321">
        <v>452.5437296244001</v>
      </c>
      <c r="H15" s="1322">
        <v>455.543653697935</v>
      </c>
      <c r="I15" s="1316">
        <v>28.09656456741405</v>
      </c>
      <c r="J15" s="1317">
        <v>0.2816726994416996</v>
      </c>
      <c r="K15" s="1318">
        <v>0.7151492516411508</v>
      </c>
      <c r="L15" s="1319">
        <v>0.6629025831436763</v>
      </c>
    </row>
    <row r="16" spans="1:12" ht="21" customHeight="1">
      <c r="A16" s="1304" t="s">
        <v>1347</v>
      </c>
      <c r="B16" s="1323">
        <v>20.37273710722672</v>
      </c>
      <c r="C16" s="1306">
        <v>227.3</v>
      </c>
      <c r="D16" s="1307">
        <v>243.7890078744953</v>
      </c>
      <c r="E16" s="1307">
        <v>243.96971308888266</v>
      </c>
      <c r="F16" s="1298">
        <v>254.57110421563806</v>
      </c>
      <c r="G16" s="1298">
        <v>254.78984183408437</v>
      </c>
      <c r="H16" s="1299">
        <v>255.05742428545108</v>
      </c>
      <c r="I16" s="1308">
        <v>7.33379370386389</v>
      </c>
      <c r="J16" s="1298">
        <v>0.07412361039689586</v>
      </c>
      <c r="K16" s="1309">
        <v>4.544708052564289</v>
      </c>
      <c r="L16" s="1310">
        <v>0.10502084755049168</v>
      </c>
    </row>
    <row r="17" spans="1:12" ht="21" customHeight="1">
      <c r="A17" s="1311" t="s">
        <v>1348</v>
      </c>
      <c r="B17" s="1312">
        <v>6.117694570987977</v>
      </c>
      <c r="C17" s="1313">
        <v>224.9890463189405</v>
      </c>
      <c r="D17" s="1313">
        <v>237.20207826523725</v>
      </c>
      <c r="E17" s="1313">
        <v>237.37451940209363</v>
      </c>
      <c r="F17" s="1314">
        <v>234.61895574471896</v>
      </c>
      <c r="G17" s="1314">
        <v>234.62710185544893</v>
      </c>
      <c r="H17" s="1315">
        <v>235.3417028402509</v>
      </c>
      <c r="I17" s="1324">
        <v>5.504922699923668</v>
      </c>
      <c r="J17" s="1314">
        <v>0.07269798735218558</v>
      </c>
      <c r="K17" s="1325">
        <v>-0.8563752196162682</v>
      </c>
      <c r="L17" s="1326">
        <v>0.30456881543130976</v>
      </c>
    </row>
    <row r="18" spans="1:12" ht="21" customHeight="1">
      <c r="A18" s="1311" t="s">
        <v>1349</v>
      </c>
      <c r="B18" s="1312">
        <v>5.683628753648385</v>
      </c>
      <c r="C18" s="1313">
        <v>241.2151182662217</v>
      </c>
      <c r="D18" s="1313">
        <v>265.61965607883275</v>
      </c>
      <c r="E18" s="1313">
        <v>265.61965607883275</v>
      </c>
      <c r="F18" s="1317">
        <v>291.8822801004435</v>
      </c>
      <c r="G18" s="1317">
        <v>291.8822801004435</v>
      </c>
      <c r="H18" s="1320">
        <v>291.8822801004435</v>
      </c>
      <c r="I18" s="1316">
        <v>10.11733343582408</v>
      </c>
      <c r="J18" s="1317">
        <v>0</v>
      </c>
      <c r="K18" s="1318">
        <v>9.887304429690374</v>
      </c>
      <c r="L18" s="1319">
        <v>0</v>
      </c>
    </row>
    <row r="19" spans="1:12" ht="21" customHeight="1">
      <c r="A19" s="1311" t="s">
        <v>1350</v>
      </c>
      <c r="B19" s="1312">
        <v>4.4957766210627</v>
      </c>
      <c r="C19" s="1313">
        <v>260.6458566291544</v>
      </c>
      <c r="D19" s="1313">
        <v>284.6204468642407</v>
      </c>
      <c r="E19" s="1313">
        <v>284.6204468642407</v>
      </c>
      <c r="F19" s="1317">
        <v>290.3667286359913</v>
      </c>
      <c r="G19" s="1317">
        <v>291.3468593119764</v>
      </c>
      <c r="H19" s="1320">
        <v>291.587012785349</v>
      </c>
      <c r="I19" s="1316">
        <v>9.19814745768133</v>
      </c>
      <c r="J19" s="1317">
        <v>0</v>
      </c>
      <c r="K19" s="1318">
        <v>2.4476688157373303</v>
      </c>
      <c r="L19" s="1319">
        <v>0.08242871535999541</v>
      </c>
    </row>
    <row r="20" spans="1:12" ht="21" customHeight="1">
      <c r="A20" s="1311" t="s">
        <v>1351</v>
      </c>
      <c r="B20" s="1312">
        <v>4.065637161527658</v>
      </c>
      <c r="C20" s="1313">
        <v>174.54671816531075</v>
      </c>
      <c r="D20" s="1313">
        <v>177.97698358385068</v>
      </c>
      <c r="E20" s="1313">
        <v>178.62301211898694</v>
      </c>
      <c r="F20" s="1321">
        <v>192.75939921316527</v>
      </c>
      <c r="G20" s="1321">
        <v>192.75939921316527</v>
      </c>
      <c r="H20" s="1322">
        <v>192.75939921316527</v>
      </c>
      <c r="I20" s="1327">
        <v>2.335359837482372</v>
      </c>
      <c r="J20" s="1321">
        <v>0.36298431523415786</v>
      </c>
      <c r="K20" s="1328">
        <v>7.914090646260959</v>
      </c>
      <c r="L20" s="1329">
        <v>0</v>
      </c>
    </row>
    <row r="21" spans="1:12" s="1336" customFormat="1" ht="21" customHeight="1">
      <c r="A21" s="1304" t="s">
        <v>1352</v>
      </c>
      <c r="B21" s="1323">
        <v>30.044340897026256</v>
      </c>
      <c r="C21" s="1306">
        <v>247.3</v>
      </c>
      <c r="D21" s="1307">
        <v>259.2296550320686</v>
      </c>
      <c r="E21" s="1307">
        <v>259.6119006957053</v>
      </c>
      <c r="F21" s="1298">
        <v>254.1953563593943</v>
      </c>
      <c r="G21" s="1330">
        <v>253.68703854987027</v>
      </c>
      <c r="H21" s="1331">
        <v>253.98918064828445</v>
      </c>
      <c r="I21" s="1332">
        <v>4.97852838483837</v>
      </c>
      <c r="J21" s="1333">
        <v>0.14745445060651718</v>
      </c>
      <c r="K21" s="1334">
        <v>-2.165817526990537</v>
      </c>
      <c r="L21" s="1335">
        <v>0.11910032934329706</v>
      </c>
    </row>
    <row r="22" spans="1:12" ht="21" customHeight="1">
      <c r="A22" s="1311" t="s">
        <v>1353</v>
      </c>
      <c r="B22" s="1312">
        <v>5.397977971447429</v>
      </c>
      <c r="C22" s="1313">
        <v>529.7</v>
      </c>
      <c r="D22" s="1313">
        <v>574.2041133779165</v>
      </c>
      <c r="E22" s="1313">
        <v>574.2040803762277</v>
      </c>
      <c r="F22" s="1314">
        <v>492.1764318305168</v>
      </c>
      <c r="G22" s="1337">
        <v>492.17643183051683</v>
      </c>
      <c r="H22" s="1338">
        <v>492.92867490623956</v>
      </c>
      <c r="I22" s="1324">
        <v>8.401752006084124</v>
      </c>
      <c r="J22" s="1314">
        <v>-5.747379390186325E-06</v>
      </c>
      <c r="K22" s="1325">
        <v>-14.154445822944211</v>
      </c>
      <c r="L22" s="1326">
        <v>0.15284012542512926</v>
      </c>
    </row>
    <row r="23" spans="1:12" ht="21" customHeight="1">
      <c r="A23" s="1311" t="s">
        <v>1354</v>
      </c>
      <c r="B23" s="1312">
        <v>2.4560330063653932</v>
      </c>
      <c r="C23" s="1313">
        <v>228.1</v>
      </c>
      <c r="D23" s="1313">
        <v>232.63415197120108</v>
      </c>
      <c r="E23" s="1313">
        <v>232.63415197120108</v>
      </c>
      <c r="F23" s="1317">
        <v>250.91641748980203</v>
      </c>
      <c r="G23" s="1317">
        <v>250.91641748980203</v>
      </c>
      <c r="H23" s="1320">
        <v>250.91641748980203</v>
      </c>
      <c r="I23" s="1316">
        <v>1.9877913069711042</v>
      </c>
      <c r="J23" s="1317">
        <v>0</v>
      </c>
      <c r="K23" s="1318">
        <v>7.858805495103823</v>
      </c>
      <c r="L23" s="1319">
        <v>0</v>
      </c>
    </row>
    <row r="24" spans="1:12" ht="21" customHeight="1">
      <c r="A24" s="1311" t="s">
        <v>1355</v>
      </c>
      <c r="B24" s="1312">
        <v>6.973714820123034</v>
      </c>
      <c r="C24" s="1313">
        <v>188.5</v>
      </c>
      <c r="D24" s="1313">
        <v>186.3194547246451</v>
      </c>
      <c r="E24" s="1313">
        <v>186.3182291982723</v>
      </c>
      <c r="F24" s="1317">
        <v>190.05011237091617</v>
      </c>
      <c r="G24" s="1339">
        <v>190.05011237091617</v>
      </c>
      <c r="H24" s="1340">
        <v>190.07510456739345</v>
      </c>
      <c r="I24" s="1316">
        <v>-1.157438091102236</v>
      </c>
      <c r="J24" s="1317">
        <v>-0.0006577554526643326</v>
      </c>
      <c r="K24" s="1318">
        <v>2.0163756307082963</v>
      </c>
      <c r="L24" s="1319">
        <v>0.013150319231854724</v>
      </c>
    </row>
    <row r="25" spans="1:12" ht="21" customHeight="1">
      <c r="A25" s="1311" t="s">
        <v>1356</v>
      </c>
      <c r="B25" s="1312">
        <v>1.8659527269142209</v>
      </c>
      <c r="C25" s="1313">
        <v>110.8</v>
      </c>
      <c r="D25" s="1313">
        <v>124.56528492995382</v>
      </c>
      <c r="E25" s="1313">
        <v>124.56528492995382</v>
      </c>
      <c r="F25" s="1317">
        <v>124.32195046688975</v>
      </c>
      <c r="G25" s="1339">
        <v>124.9417785974585</v>
      </c>
      <c r="H25" s="1340">
        <v>124.9417785974585</v>
      </c>
      <c r="I25" s="1316">
        <v>12.423542355553991</v>
      </c>
      <c r="J25" s="1317">
        <v>0</v>
      </c>
      <c r="K25" s="1318">
        <v>0.30224606134557064</v>
      </c>
      <c r="L25" s="1319">
        <v>0</v>
      </c>
    </row>
    <row r="26" spans="1:12" ht="21" customHeight="1">
      <c r="A26" s="1311" t="s">
        <v>1357</v>
      </c>
      <c r="B26" s="1312">
        <v>2.731641690470963</v>
      </c>
      <c r="C26" s="1313">
        <v>146.1</v>
      </c>
      <c r="D26" s="1313">
        <v>146.13491987879542</v>
      </c>
      <c r="E26" s="1313">
        <v>146.13491987879542</v>
      </c>
      <c r="F26" s="1317">
        <v>153.98678356295525</v>
      </c>
      <c r="G26" s="1339">
        <v>153.98678356295525</v>
      </c>
      <c r="H26" s="1340">
        <v>153.98678356295525</v>
      </c>
      <c r="I26" s="1316">
        <v>0.02390135441166308</v>
      </c>
      <c r="J26" s="1317">
        <v>0</v>
      </c>
      <c r="K26" s="1318">
        <v>5.373023566627452</v>
      </c>
      <c r="L26" s="1319">
        <v>0</v>
      </c>
    </row>
    <row r="27" spans="1:12" ht="21" customHeight="1">
      <c r="A27" s="1311" t="s">
        <v>1358</v>
      </c>
      <c r="B27" s="1312">
        <v>3.1001290737979397</v>
      </c>
      <c r="C27" s="1313">
        <v>171.3</v>
      </c>
      <c r="D27" s="1313">
        <v>177.03229474019602</v>
      </c>
      <c r="E27" s="1313">
        <v>177.03229474019602</v>
      </c>
      <c r="F27" s="1317">
        <v>191.79303126267783</v>
      </c>
      <c r="G27" s="1339">
        <v>191.79303126267783</v>
      </c>
      <c r="H27" s="1340">
        <v>191.79303126267783</v>
      </c>
      <c r="I27" s="1316">
        <v>3.346348359717453</v>
      </c>
      <c r="J27" s="1317">
        <v>0</v>
      </c>
      <c r="K27" s="1318">
        <v>8.33787786807143</v>
      </c>
      <c r="L27" s="1319">
        <v>0</v>
      </c>
    </row>
    <row r="28" spans="1:12" ht="21" customHeight="1" thickBot="1">
      <c r="A28" s="1341" t="s">
        <v>1359</v>
      </c>
      <c r="B28" s="1342">
        <v>7.508891607907275</v>
      </c>
      <c r="C28" s="1343">
        <v>207.1</v>
      </c>
      <c r="D28" s="1343">
        <v>217.7565911416302</v>
      </c>
      <c r="E28" s="1343">
        <v>219.28667331378384</v>
      </c>
      <c r="F28" s="1344">
        <v>238.253460383832</v>
      </c>
      <c r="G28" s="1345">
        <v>236.0662453828278</v>
      </c>
      <c r="H28" s="1346">
        <v>236.7107824241045</v>
      </c>
      <c r="I28" s="1347">
        <v>5.8844390699101154</v>
      </c>
      <c r="J28" s="1344">
        <v>0.7026571109199864</v>
      </c>
      <c r="K28" s="1348">
        <v>7.945813052391017</v>
      </c>
      <c r="L28" s="1349">
        <v>0.27303227542398645</v>
      </c>
    </row>
    <row r="29" ht="13.5" thickTop="1"/>
    <row r="30" spans="1:5" ht="12.75">
      <c r="A30" s="1350"/>
      <c r="E30" s="1281" t="s">
        <v>919</v>
      </c>
    </row>
  </sheetData>
  <sheetProtection/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C34" sqref="C34"/>
    </sheetView>
  </sheetViews>
  <sheetFormatPr defaultColWidth="12.421875" defaultRowHeight="15"/>
  <cols>
    <col min="1" max="1" width="15.57421875" style="1352" customWidth="1"/>
    <col min="2" max="2" width="12.421875" style="1352" customWidth="1"/>
    <col min="3" max="3" width="14.00390625" style="1352" customWidth="1"/>
    <col min="4" max="7" width="12.421875" style="1352" customWidth="1"/>
    <col min="8" max="9" width="12.421875" style="1352" hidden="1" customWidth="1"/>
    <col min="10" max="16384" width="12.421875" style="1352" customWidth="1"/>
  </cols>
  <sheetData>
    <row r="1" spans="1:9" ht="12.75">
      <c r="A1" s="1804" t="s">
        <v>1360</v>
      </c>
      <c r="B1" s="1804"/>
      <c r="C1" s="1804"/>
      <c r="D1" s="1804"/>
      <c r="E1" s="1804"/>
      <c r="F1" s="1804"/>
      <c r="G1" s="1804"/>
      <c r="H1" s="1351"/>
      <c r="I1" s="1351"/>
    </row>
    <row r="2" spans="1:10" ht="19.5" customHeight="1">
      <c r="A2" s="1805" t="s">
        <v>14</v>
      </c>
      <c r="B2" s="1805"/>
      <c r="C2" s="1805"/>
      <c r="D2" s="1805"/>
      <c r="E2" s="1805"/>
      <c r="F2" s="1805"/>
      <c r="G2" s="1805"/>
      <c r="H2" s="1805"/>
      <c r="I2" s="1805"/>
      <c r="J2" s="1353"/>
    </row>
    <row r="3" spans="1:9" ht="14.25" customHeight="1">
      <c r="A3" s="1806" t="s">
        <v>1361</v>
      </c>
      <c r="B3" s="1806"/>
      <c r="C3" s="1806"/>
      <c r="D3" s="1806"/>
      <c r="E3" s="1806"/>
      <c r="F3" s="1806"/>
      <c r="G3" s="1806"/>
      <c r="H3" s="1806"/>
      <c r="I3" s="1806"/>
    </row>
    <row r="4" spans="1:9" ht="15.75" customHeight="1" thickBot="1">
      <c r="A4" s="1807" t="s">
        <v>1324</v>
      </c>
      <c r="B4" s="1808"/>
      <c r="C4" s="1808"/>
      <c r="D4" s="1808"/>
      <c r="E4" s="1808"/>
      <c r="F4" s="1808"/>
      <c r="G4" s="1808"/>
      <c r="H4" s="1808"/>
      <c r="I4" s="1808"/>
    </row>
    <row r="5" spans="1:13" ht="24.75" customHeight="1" thickTop="1">
      <c r="A5" s="1809" t="s">
        <v>1362</v>
      </c>
      <c r="B5" s="1811" t="s">
        <v>0</v>
      </c>
      <c r="C5" s="1811"/>
      <c r="D5" s="1811" t="s">
        <v>1</v>
      </c>
      <c r="E5" s="1811"/>
      <c r="F5" s="1812" t="s">
        <v>3</v>
      </c>
      <c r="G5" s="1813"/>
      <c r="H5" s="1354" t="s">
        <v>1363</v>
      </c>
      <c r="I5" s="1355"/>
      <c r="J5" s="1356"/>
      <c r="K5" s="1356"/>
      <c r="L5" s="1356"/>
      <c r="M5" s="1356"/>
    </row>
    <row r="6" spans="1:13" ht="24.75" customHeight="1">
      <c r="A6" s="1810"/>
      <c r="B6" s="1357" t="s">
        <v>1326</v>
      </c>
      <c r="C6" s="1358" t="s">
        <v>15</v>
      </c>
      <c r="D6" s="1358" t="s">
        <v>1326</v>
      </c>
      <c r="E6" s="1357" t="s">
        <v>15</v>
      </c>
      <c r="F6" s="1357" t="s">
        <v>1326</v>
      </c>
      <c r="G6" s="1359" t="s">
        <v>15</v>
      </c>
      <c r="H6" s="1360" t="s">
        <v>1364</v>
      </c>
      <c r="I6" s="1360" t="s">
        <v>1365</v>
      </c>
      <c r="J6" s="1356"/>
      <c r="K6" s="1356"/>
      <c r="L6" s="1356"/>
      <c r="M6" s="1356"/>
    </row>
    <row r="7" spans="1:16" ht="24.75" customHeight="1">
      <c r="A7" s="1361" t="s">
        <v>16</v>
      </c>
      <c r="B7" s="1362">
        <v>257.9</v>
      </c>
      <c r="C7" s="1362">
        <v>11.8</v>
      </c>
      <c r="D7" s="1362">
        <v>273.2</v>
      </c>
      <c r="E7" s="1362">
        <v>5.9</v>
      </c>
      <c r="F7" s="1362">
        <v>293.5</v>
      </c>
      <c r="G7" s="1363">
        <v>7.430453879941439</v>
      </c>
      <c r="H7" s="1356"/>
      <c r="I7" s="1356"/>
      <c r="J7" s="1356"/>
      <c r="L7" s="1356"/>
      <c r="M7" s="1356"/>
      <c r="N7" s="1356"/>
      <c r="O7" s="1356"/>
      <c r="P7" s="1356"/>
    </row>
    <row r="8" spans="1:16" ht="24.75" customHeight="1">
      <c r="A8" s="1361" t="s">
        <v>17</v>
      </c>
      <c r="B8" s="1362">
        <v>259.1</v>
      </c>
      <c r="C8" s="1362">
        <v>10.2</v>
      </c>
      <c r="D8" s="1362">
        <v>278.8</v>
      </c>
      <c r="E8" s="1362">
        <v>7.6</v>
      </c>
      <c r="F8" s="1362">
        <v>299.2</v>
      </c>
      <c r="G8" s="1363">
        <v>7.317073170731689</v>
      </c>
      <c r="H8" s="1356"/>
      <c r="I8" s="1356"/>
      <c r="J8" s="1356"/>
      <c r="L8" s="1356"/>
      <c r="M8" s="1356"/>
      <c r="N8" s="1356"/>
      <c r="O8" s="1356"/>
      <c r="P8" s="1356"/>
    </row>
    <row r="9" spans="1:16" ht="24.75" customHeight="1">
      <c r="A9" s="1361" t="s">
        <v>18</v>
      </c>
      <c r="B9" s="1362">
        <v>260.1</v>
      </c>
      <c r="C9" s="1362">
        <v>10.2</v>
      </c>
      <c r="D9" s="1362">
        <v>279.7</v>
      </c>
      <c r="E9" s="1362">
        <v>7.5</v>
      </c>
      <c r="F9" s="1362">
        <v>299.8</v>
      </c>
      <c r="G9" s="1363">
        <v>7.2</v>
      </c>
      <c r="H9" s="1356"/>
      <c r="I9" s="1356"/>
      <c r="J9" s="1356"/>
      <c r="K9" s="1356"/>
      <c r="L9" s="1356"/>
      <c r="M9" s="1356"/>
      <c r="N9" s="1356"/>
      <c r="O9" s="1356"/>
      <c r="P9" s="1356"/>
    </row>
    <row r="10" spans="1:16" ht="24.75" customHeight="1">
      <c r="A10" s="1361" t="s">
        <v>19</v>
      </c>
      <c r="B10" s="1362">
        <v>258.5</v>
      </c>
      <c r="C10" s="1362">
        <v>9.9</v>
      </c>
      <c r="D10" s="1362">
        <v>281.8</v>
      </c>
      <c r="E10" s="1362">
        <v>9</v>
      </c>
      <c r="F10" s="1362">
        <v>300.8</v>
      </c>
      <c r="G10" s="1363">
        <v>6.7</v>
      </c>
      <c r="H10" s="1356"/>
      <c r="I10" s="1356"/>
      <c r="J10" s="1356"/>
      <c r="K10" s="1356"/>
      <c r="L10" s="1356"/>
      <c r="M10" s="1356"/>
      <c r="N10" s="1356"/>
      <c r="O10" s="1356"/>
      <c r="P10" s="1356"/>
    </row>
    <row r="11" spans="1:16" ht="24.75" customHeight="1">
      <c r="A11" s="1361" t="s">
        <v>20</v>
      </c>
      <c r="B11" s="1362">
        <v>255.2</v>
      </c>
      <c r="C11" s="1362">
        <v>8.3</v>
      </c>
      <c r="D11" s="1362">
        <v>278.8</v>
      </c>
      <c r="E11" s="1362">
        <v>9.2</v>
      </c>
      <c r="F11" s="1362">
        <v>297.2</v>
      </c>
      <c r="G11" s="1363">
        <v>6.6</v>
      </c>
      <c r="H11" s="1356"/>
      <c r="I11" s="1356"/>
      <c r="J11" s="1356"/>
      <c r="K11" s="1356"/>
      <c r="L11" s="1356"/>
      <c r="M11" s="1356"/>
      <c r="N11" s="1356"/>
      <c r="O11" s="1356"/>
      <c r="P11" s="1356"/>
    </row>
    <row r="12" spans="1:16" ht="24.75" customHeight="1">
      <c r="A12" s="1361" t="s">
        <v>21</v>
      </c>
      <c r="B12" s="1362">
        <v>255</v>
      </c>
      <c r="C12" s="1362">
        <v>9.1</v>
      </c>
      <c r="D12" s="1362">
        <v>277.7</v>
      </c>
      <c r="E12" s="1362">
        <v>8.9</v>
      </c>
      <c r="F12" s="1362">
        <v>292.8</v>
      </c>
      <c r="G12" s="1363">
        <v>5.4</v>
      </c>
      <c r="H12" s="1356"/>
      <c r="I12" s="1356"/>
      <c r="J12" s="1356"/>
      <c r="K12" s="1356"/>
      <c r="L12" s="1356"/>
      <c r="M12" s="1356"/>
      <c r="N12" s="1356"/>
      <c r="O12" s="1356"/>
      <c r="P12" s="1356"/>
    </row>
    <row r="13" spans="1:16" ht="24.75" customHeight="1">
      <c r="A13" s="1361" t="s">
        <v>22</v>
      </c>
      <c r="B13" s="1362">
        <v>254.6</v>
      </c>
      <c r="C13" s="1362">
        <v>9.5</v>
      </c>
      <c r="D13" s="1362">
        <v>275.1</v>
      </c>
      <c r="E13" s="1362">
        <v>8.1</v>
      </c>
      <c r="F13" s="1362">
        <v>290.2</v>
      </c>
      <c r="G13" s="1363">
        <v>5.5</v>
      </c>
      <c r="H13" s="1356"/>
      <c r="I13" s="1356"/>
      <c r="J13" s="1356"/>
      <c r="K13" s="1356"/>
      <c r="L13" s="1356"/>
      <c r="M13" s="1356"/>
      <c r="N13" s="1356"/>
      <c r="O13" s="1356"/>
      <c r="P13" s="1356"/>
    </row>
    <row r="14" spans="1:16" ht="24.75" customHeight="1">
      <c r="A14" s="1361" t="s">
        <v>23</v>
      </c>
      <c r="B14" s="1362">
        <v>256.6</v>
      </c>
      <c r="C14" s="1362">
        <v>9</v>
      </c>
      <c r="D14" s="1362">
        <v>277.9</v>
      </c>
      <c r="E14" s="1362">
        <v>8.3</v>
      </c>
      <c r="F14" s="1362">
        <v>293.1</v>
      </c>
      <c r="G14" s="1363">
        <v>5.5</v>
      </c>
      <c r="H14" s="1356"/>
      <c r="I14" s="1356"/>
      <c r="J14" s="1356"/>
      <c r="K14" s="1356"/>
      <c r="L14" s="1356"/>
      <c r="M14" s="1356"/>
      <c r="N14" s="1356"/>
      <c r="O14" s="1356"/>
      <c r="P14" s="1356"/>
    </row>
    <row r="15" spans="1:16" ht="24.75" customHeight="1">
      <c r="A15" s="1361" t="s">
        <v>24</v>
      </c>
      <c r="B15" s="1362">
        <v>254.5</v>
      </c>
      <c r="C15" s="1362">
        <v>8.4</v>
      </c>
      <c r="D15" s="1362">
        <v>277.4</v>
      </c>
      <c r="E15" s="1362">
        <v>9</v>
      </c>
      <c r="F15" s="1362">
        <v>292</v>
      </c>
      <c r="G15" s="1363">
        <v>5.3</v>
      </c>
      <c r="K15" s="1356"/>
      <c r="L15" s="1356"/>
      <c r="M15" s="1356"/>
      <c r="N15" s="1356"/>
      <c r="O15" s="1356"/>
      <c r="P15" s="1356"/>
    </row>
    <row r="16" spans="1:16" ht="24.75" customHeight="1">
      <c r="A16" s="1361" t="s">
        <v>25</v>
      </c>
      <c r="B16" s="1362">
        <v>259.2</v>
      </c>
      <c r="C16" s="1362">
        <v>8.1</v>
      </c>
      <c r="D16" s="1362">
        <v>282.81431836721043</v>
      </c>
      <c r="E16" s="1362">
        <v>9.1</v>
      </c>
      <c r="F16" s="1362">
        <v>297.1</v>
      </c>
      <c r="G16" s="1363">
        <v>5.1</v>
      </c>
      <c r="K16" s="1356"/>
      <c r="L16" s="1356"/>
      <c r="M16" s="1356"/>
      <c r="N16" s="1356"/>
      <c r="O16" s="1356"/>
      <c r="P16" s="1356"/>
    </row>
    <row r="17" spans="1:16" ht="24.75" customHeight="1">
      <c r="A17" s="1361" t="s">
        <v>26</v>
      </c>
      <c r="B17" s="1362">
        <v>260.4</v>
      </c>
      <c r="C17" s="1362">
        <v>6.7</v>
      </c>
      <c r="D17" s="1362">
        <v>284.2</v>
      </c>
      <c r="E17" s="1362">
        <v>9.1</v>
      </c>
      <c r="F17" s="1362">
        <v>299.5</v>
      </c>
      <c r="G17" s="1363">
        <v>5.4</v>
      </c>
      <c r="K17" s="1356"/>
      <c r="L17" s="1356"/>
      <c r="M17" s="1356"/>
      <c r="N17" s="1356"/>
      <c r="O17" s="1356"/>
      <c r="P17" s="1356"/>
    </row>
    <row r="18" spans="1:16" ht="24.75" customHeight="1">
      <c r="A18" s="1361" t="s">
        <v>27</v>
      </c>
      <c r="B18" s="1362">
        <v>267.9</v>
      </c>
      <c r="C18" s="1362">
        <v>6.7</v>
      </c>
      <c r="D18" s="1362">
        <v>288.9</v>
      </c>
      <c r="E18" s="1362">
        <v>7.8</v>
      </c>
      <c r="F18" s="1362"/>
      <c r="G18" s="1363"/>
      <c r="K18" s="1356"/>
      <c r="L18" s="1356"/>
      <c r="M18" s="1356"/>
      <c r="N18" s="1356"/>
      <c r="O18" s="1356"/>
      <c r="P18" s="1356"/>
    </row>
    <row r="19" spans="1:7" ht="24.75" customHeight="1" thickBot="1">
      <c r="A19" s="1364" t="s">
        <v>1327</v>
      </c>
      <c r="B19" s="1365">
        <v>258.3</v>
      </c>
      <c r="C19" s="1365">
        <v>9</v>
      </c>
      <c r="D19" s="1365">
        <v>279.7</v>
      </c>
      <c r="E19" s="1365">
        <v>8.3</v>
      </c>
      <c r="F19" s="1365"/>
      <c r="G19" s="1366"/>
    </row>
    <row r="20" spans="1:4" ht="19.5" customHeight="1" thickTop="1">
      <c r="A20" s="1367"/>
      <c r="D20" s="1356"/>
    </row>
    <row r="21" spans="1:7" ht="19.5" customHeight="1">
      <c r="A21" s="1367"/>
      <c r="G21" s="1353"/>
    </row>
    <row r="23" spans="1:2" ht="12.75">
      <c r="A23" s="1368"/>
      <c r="B23" s="1368"/>
    </row>
    <row r="24" spans="1:2" ht="12.75">
      <c r="A24" s="1369"/>
      <c r="B24" s="1368"/>
    </row>
    <row r="25" spans="1:2" ht="12.75">
      <c r="A25" s="1369"/>
      <c r="B25" s="1368"/>
    </row>
    <row r="26" spans="1:2" ht="12.75">
      <c r="A26" s="1369"/>
      <c r="B26" s="1368"/>
    </row>
    <row r="27" spans="1:2" ht="12.75">
      <c r="A27" s="1368"/>
      <c r="B27" s="1368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A4" sqref="A4:K6"/>
    </sheetView>
  </sheetViews>
  <sheetFormatPr defaultColWidth="11.00390625" defaultRowHeight="16.5" customHeight="1"/>
  <cols>
    <col min="1" max="1" width="46.7109375" style="297" bestFit="1" customWidth="1"/>
    <col min="2" max="2" width="10.57421875" style="297" bestFit="1" customWidth="1"/>
    <col min="3" max="3" width="11.421875" style="297" bestFit="1" customWidth="1"/>
    <col min="4" max="5" width="10.7109375" style="472" bestFit="1" customWidth="1"/>
    <col min="6" max="6" width="9.28125" style="297" bestFit="1" customWidth="1"/>
    <col min="7" max="7" width="2.421875" style="472" bestFit="1" customWidth="1"/>
    <col min="8" max="8" width="7.7109375" style="297" bestFit="1" customWidth="1"/>
    <col min="9" max="9" width="10.7109375" style="472" customWidth="1"/>
    <col min="10" max="10" width="2.140625" style="472" customWidth="1"/>
    <col min="11" max="11" width="7.7109375" style="472" bestFit="1" customWidth="1"/>
    <col min="12" max="16384" width="11.00390625" style="297" customWidth="1"/>
  </cols>
  <sheetData>
    <row r="1" spans="1:11" ht="24.75" customHeight="1">
      <c r="A1" s="1620" t="s">
        <v>509</v>
      </c>
      <c r="B1" s="1620"/>
      <c r="C1" s="1620"/>
      <c r="D1" s="1620"/>
      <c r="E1" s="1620"/>
      <c r="F1" s="1620"/>
      <c r="G1" s="1620"/>
      <c r="H1" s="1620"/>
      <c r="I1" s="1620"/>
      <c r="J1" s="1620"/>
      <c r="K1" s="1620"/>
    </row>
    <row r="2" spans="1:11" ht="16.5" customHeight="1">
      <c r="A2" s="1629" t="s">
        <v>34</v>
      </c>
      <c r="B2" s="1629"/>
      <c r="C2" s="1629"/>
      <c r="D2" s="1629"/>
      <c r="E2" s="1629"/>
      <c r="F2" s="1629"/>
      <c r="G2" s="1629"/>
      <c r="H2" s="1629"/>
      <c r="I2" s="1629"/>
      <c r="J2" s="1629"/>
      <c r="K2" s="1629"/>
    </row>
    <row r="3" spans="4:11" ht="16.5" customHeight="1" thickBot="1">
      <c r="D3" s="297"/>
      <c r="E3" s="336"/>
      <c r="G3" s="297"/>
      <c r="I3" s="1622" t="s">
        <v>466</v>
      </c>
      <c r="J3" s="1622"/>
      <c r="K3" s="1622"/>
    </row>
    <row r="4" spans="1:11" ht="13.5" thickTop="1">
      <c r="A4" s="1535"/>
      <c r="B4" s="1549">
        <v>2013</v>
      </c>
      <c r="C4" s="1549">
        <v>2014</v>
      </c>
      <c r="D4" s="1549">
        <v>2014</v>
      </c>
      <c r="E4" s="1550">
        <v>2015</v>
      </c>
      <c r="F4" s="1630" t="s">
        <v>467</v>
      </c>
      <c r="G4" s="1631"/>
      <c r="H4" s="1631"/>
      <c r="I4" s="1631"/>
      <c r="J4" s="1631"/>
      <c r="K4" s="1632"/>
    </row>
    <row r="5" spans="1:11" ht="12.75">
      <c r="A5" s="1551" t="s">
        <v>510</v>
      </c>
      <c r="B5" s="1552" t="s">
        <v>469</v>
      </c>
      <c r="C5" s="1540" t="s">
        <v>470</v>
      </c>
      <c r="D5" s="1540" t="s">
        <v>471</v>
      </c>
      <c r="E5" s="1541" t="s">
        <v>472</v>
      </c>
      <c r="F5" s="1625" t="s">
        <v>1</v>
      </c>
      <c r="G5" s="1626"/>
      <c r="H5" s="1627"/>
      <c r="I5" s="1625" t="s">
        <v>3</v>
      </c>
      <c r="J5" s="1626"/>
      <c r="K5" s="1628"/>
    </row>
    <row r="6" spans="1:11" ht="12.75">
      <c r="A6" s="1551"/>
      <c r="B6" s="1553"/>
      <c r="C6" s="1553"/>
      <c r="D6" s="1554"/>
      <c r="E6" s="1555"/>
      <c r="F6" s="1556" t="s">
        <v>473</v>
      </c>
      <c r="G6" s="1557" t="s">
        <v>54</v>
      </c>
      <c r="H6" s="1558" t="s">
        <v>474</v>
      </c>
      <c r="I6" s="1553" t="s">
        <v>473</v>
      </c>
      <c r="J6" s="1557" t="s">
        <v>54</v>
      </c>
      <c r="K6" s="1559" t="s">
        <v>474</v>
      </c>
    </row>
    <row r="7" spans="1:11" ht="16.5" customHeight="1">
      <c r="A7" s="501" t="s">
        <v>511</v>
      </c>
      <c r="B7" s="502">
        <v>473791.1171752001</v>
      </c>
      <c r="C7" s="502">
        <v>574179.90012855</v>
      </c>
      <c r="D7" s="502">
        <v>593752.93291056</v>
      </c>
      <c r="E7" s="507">
        <v>713499.6457722699</v>
      </c>
      <c r="F7" s="505">
        <v>100388.78295334993</v>
      </c>
      <c r="G7" s="560"/>
      <c r="H7" s="507">
        <v>21.188405462702633</v>
      </c>
      <c r="I7" s="503">
        <v>119746.71286170988</v>
      </c>
      <c r="J7" s="561"/>
      <c r="K7" s="509">
        <v>20.167767807851472</v>
      </c>
    </row>
    <row r="8" spans="1:11" ht="16.5" customHeight="1">
      <c r="A8" s="518" t="s">
        <v>512</v>
      </c>
      <c r="B8" s="511">
        <v>14201.725638799999</v>
      </c>
      <c r="C8" s="511">
        <v>13932.2193157</v>
      </c>
      <c r="D8" s="511">
        <v>15882.78523922</v>
      </c>
      <c r="E8" s="516">
        <v>18956.67499532</v>
      </c>
      <c r="F8" s="514">
        <v>-269.50632309999855</v>
      </c>
      <c r="G8" s="562"/>
      <c r="H8" s="516">
        <v>-1.8977012368390678</v>
      </c>
      <c r="I8" s="512">
        <v>3073.8897561000013</v>
      </c>
      <c r="J8" s="513"/>
      <c r="K8" s="517">
        <v>19.353593905617522</v>
      </c>
    </row>
    <row r="9" spans="1:11" ht="16.5" customHeight="1">
      <c r="A9" s="518" t="s">
        <v>513</v>
      </c>
      <c r="B9" s="511">
        <v>6594.9228</v>
      </c>
      <c r="C9" s="511">
        <v>5539.2579</v>
      </c>
      <c r="D9" s="511">
        <v>5469.26712</v>
      </c>
      <c r="E9" s="516">
        <v>4331.48559</v>
      </c>
      <c r="F9" s="514">
        <v>-1055.6649000000007</v>
      </c>
      <c r="G9" s="562"/>
      <c r="H9" s="516">
        <v>-16.00723665787264</v>
      </c>
      <c r="I9" s="512">
        <v>-1137.7815300000002</v>
      </c>
      <c r="J9" s="513"/>
      <c r="K9" s="517">
        <v>-20.803180847381984</v>
      </c>
    </row>
    <row r="10" spans="1:11" ht="16.5" customHeight="1">
      <c r="A10" s="518" t="s">
        <v>514</v>
      </c>
      <c r="B10" s="511">
        <v>0</v>
      </c>
      <c r="C10" s="511">
        <v>0</v>
      </c>
      <c r="D10" s="511">
        <v>0</v>
      </c>
      <c r="E10" s="511">
        <v>0</v>
      </c>
      <c r="F10" s="514">
        <v>0</v>
      </c>
      <c r="G10" s="562"/>
      <c r="H10" s="516"/>
      <c r="I10" s="512">
        <v>0</v>
      </c>
      <c r="J10" s="513"/>
      <c r="K10" s="517"/>
    </row>
    <row r="11" spans="1:11" ht="16.5" customHeight="1">
      <c r="A11" s="518" t="s">
        <v>515</v>
      </c>
      <c r="B11" s="511">
        <v>452994.4687364001</v>
      </c>
      <c r="C11" s="511">
        <v>554708.42291285</v>
      </c>
      <c r="D11" s="511">
        <v>572400.8805513401</v>
      </c>
      <c r="E11" s="516">
        <v>690211.48518695</v>
      </c>
      <c r="F11" s="514">
        <v>101713.95417644997</v>
      </c>
      <c r="G11" s="562"/>
      <c r="H11" s="516">
        <v>22.45368568410443</v>
      </c>
      <c r="I11" s="512">
        <v>117810.6046356099</v>
      </c>
      <c r="J11" s="513"/>
      <c r="K11" s="517">
        <v>20.581834975888576</v>
      </c>
    </row>
    <row r="12" spans="1:11" ht="16.5" customHeight="1">
      <c r="A12" s="501" t="s">
        <v>516</v>
      </c>
      <c r="B12" s="502">
        <v>15716.750488190002</v>
      </c>
      <c r="C12" s="502">
        <v>24223.301728039998</v>
      </c>
      <c r="D12" s="502">
        <v>23332.6427141</v>
      </c>
      <c r="E12" s="507">
        <v>18498.064474249997</v>
      </c>
      <c r="F12" s="505">
        <v>8506.551239849996</v>
      </c>
      <c r="G12" s="560"/>
      <c r="H12" s="507">
        <v>54.124109473151286</v>
      </c>
      <c r="I12" s="503">
        <v>-4834.578239850001</v>
      </c>
      <c r="J12" s="504"/>
      <c r="K12" s="509">
        <v>-20.720234304742725</v>
      </c>
    </row>
    <row r="13" spans="1:11" ht="16.5" customHeight="1">
      <c r="A13" s="518" t="s">
        <v>517</v>
      </c>
      <c r="B13" s="511">
        <v>12968.932488190001</v>
      </c>
      <c r="C13" s="511">
        <v>22048.57472804</v>
      </c>
      <c r="D13" s="511">
        <v>22048.5747141</v>
      </c>
      <c r="E13" s="516">
        <v>17968.942474249998</v>
      </c>
      <c r="F13" s="514">
        <v>9079.642239849998</v>
      </c>
      <c r="G13" s="562"/>
      <c r="H13" s="516">
        <v>70.01071405158645</v>
      </c>
      <c r="I13" s="512">
        <v>-4079.6322398500015</v>
      </c>
      <c r="J13" s="513"/>
      <c r="K13" s="517">
        <v>-18.502929521521807</v>
      </c>
    </row>
    <row r="14" spans="1:11" ht="16.5" customHeight="1">
      <c r="A14" s="518" t="s">
        <v>518</v>
      </c>
      <c r="B14" s="511">
        <v>319.2</v>
      </c>
      <c r="C14" s="511">
        <v>290.5</v>
      </c>
      <c r="D14" s="511">
        <v>0</v>
      </c>
      <c r="E14" s="516">
        <v>0</v>
      </c>
      <c r="F14" s="514">
        <v>-28.69999999999999</v>
      </c>
      <c r="G14" s="562"/>
      <c r="H14" s="516">
        <v>-8.991228070175437</v>
      </c>
      <c r="I14" s="512">
        <v>0</v>
      </c>
      <c r="J14" s="513"/>
      <c r="K14" s="517" t="e">
        <v>#DIV/0!</v>
      </c>
    </row>
    <row r="15" spans="1:11" ht="16.5" customHeight="1">
      <c r="A15" s="518" t="s">
        <v>519</v>
      </c>
      <c r="B15" s="511">
        <v>2428.618</v>
      </c>
      <c r="C15" s="511">
        <v>1884.2269999999999</v>
      </c>
      <c r="D15" s="511">
        <v>1284.068</v>
      </c>
      <c r="E15" s="516">
        <v>529.1220000000001</v>
      </c>
      <c r="F15" s="514">
        <v>-544.3910000000001</v>
      </c>
      <c r="G15" s="562"/>
      <c r="H15" s="516">
        <v>-22.415670146560725</v>
      </c>
      <c r="I15" s="512">
        <v>-754.9459999999999</v>
      </c>
      <c r="J15" s="513"/>
      <c r="K15" s="517">
        <v>-58.79330378141967</v>
      </c>
    </row>
    <row r="16" spans="1:11" ht="16.5" customHeight="1">
      <c r="A16" s="518" t="s">
        <v>520</v>
      </c>
      <c r="B16" s="511">
        <v>0</v>
      </c>
      <c r="C16" s="511">
        <v>0</v>
      </c>
      <c r="D16" s="511">
        <v>0</v>
      </c>
      <c r="E16" s="516">
        <v>0</v>
      </c>
      <c r="F16" s="514">
        <v>0</v>
      </c>
      <c r="G16" s="562"/>
      <c r="H16" s="516"/>
      <c r="I16" s="512">
        <v>0</v>
      </c>
      <c r="J16" s="513"/>
      <c r="K16" s="517"/>
    </row>
    <row r="17" spans="1:11" ht="16.5" customHeight="1">
      <c r="A17" s="563" t="s">
        <v>521</v>
      </c>
      <c r="B17" s="502">
        <v>31</v>
      </c>
      <c r="C17" s="502">
        <v>31</v>
      </c>
      <c r="D17" s="502">
        <v>31</v>
      </c>
      <c r="E17" s="507">
        <v>31</v>
      </c>
      <c r="F17" s="505">
        <v>0</v>
      </c>
      <c r="G17" s="560"/>
      <c r="H17" s="507">
        <v>0</v>
      </c>
      <c r="I17" s="503">
        <v>0</v>
      </c>
      <c r="J17" s="504"/>
      <c r="K17" s="509">
        <v>0</v>
      </c>
    </row>
    <row r="18" spans="1:11" ht="16.5" customHeight="1">
      <c r="A18" s="501" t="s">
        <v>522</v>
      </c>
      <c r="B18" s="502">
        <v>249.86490468000005</v>
      </c>
      <c r="C18" s="502">
        <v>488.62441992000004</v>
      </c>
      <c r="D18" s="502">
        <v>506.99356987000004</v>
      </c>
      <c r="E18" s="507">
        <v>1807.8865608199999</v>
      </c>
      <c r="F18" s="505">
        <v>238.75951523999998</v>
      </c>
      <c r="G18" s="560"/>
      <c r="H18" s="507">
        <v>95.55544246831197</v>
      </c>
      <c r="I18" s="503">
        <v>1300.8929909499998</v>
      </c>
      <c r="J18" s="504"/>
      <c r="K18" s="509">
        <v>256.5896429975564</v>
      </c>
    </row>
    <row r="19" spans="1:11" ht="16.5" customHeight="1">
      <c r="A19" s="518" t="s">
        <v>523</v>
      </c>
      <c r="B19" s="511">
        <v>233.86490468000005</v>
      </c>
      <c r="C19" s="511">
        <v>472.62441992000004</v>
      </c>
      <c r="D19" s="512">
        <v>490.99356987000004</v>
      </c>
      <c r="E19" s="513">
        <v>1791.8865608199999</v>
      </c>
      <c r="F19" s="514">
        <v>238.75951523999998</v>
      </c>
      <c r="G19" s="562"/>
      <c r="H19" s="516">
        <v>102.09292222221085</v>
      </c>
      <c r="I19" s="512">
        <v>1300.8929909499998</v>
      </c>
      <c r="J19" s="513"/>
      <c r="K19" s="517">
        <v>264.951125794669</v>
      </c>
    </row>
    <row r="20" spans="1:11" ht="16.5" customHeight="1">
      <c r="A20" s="518" t="s">
        <v>524</v>
      </c>
      <c r="B20" s="511">
        <v>16</v>
      </c>
      <c r="C20" s="511">
        <v>16</v>
      </c>
      <c r="D20" s="512">
        <v>16</v>
      </c>
      <c r="E20" s="513">
        <v>16</v>
      </c>
      <c r="F20" s="514">
        <v>0</v>
      </c>
      <c r="G20" s="562"/>
      <c r="H20" s="516">
        <v>0</v>
      </c>
      <c r="I20" s="512">
        <v>0</v>
      </c>
      <c r="J20" s="513"/>
      <c r="K20" s="517">
        <v>0</v>
      </c>
    </row>
    <row r="21" spans="1:11" ht="16.5" customHeight="1">
      <c r="A21" s="501" t="s">
        <v>525</v>
      </c>
      <c r="B21" s="502">
        <v>2757.62425603</v>
      </c>
      <c r="C21" s="502">
        <v>1402.54049218</v>
      </c>
      <c r="D21" s="502">
        <v>1932.98868759</v>
      </c>
      <c r="E21" s="507">
        <v>2955.70546494</v>
      </c>
      <c r="F21" s="505">
        <v>-1355.0837638500002</v>
      </c>
      <c r="G21" s="560"/>
      <c r="H21" s="507">
        <v>-49.13953599323352</v>
      </c>
      <c r="I21" s="503">
        <v>1022.7167773500003</v>
      </c>
      <c r="J21" s="504"/>
      <c r="K21" s="509">
        <v>52.90857540532723</v>
      </c>
    </row>
    <row r="22" spans="1:11" ht="16.5" customHeight="1">
      <c r="A22" s="518" t="s">
        <v>526</v>
      </c>
      <c r="B22" s="511">
        <v>2757.62425603</v>
      </c>
      <c r="C22" s="511">
        <v>1402.54049218</v>
      </c>
      <c r="D22" s="511">
        <v>1932.98868759</v>
      </c>
      <c r="E22" s="516">
        <v>2665.70546494</v>
      </c>
      <c r="F22" s="514">
        <v>-1355.0837638500002</v>
      </c>
      <c r="G22" s="562"/>
      <c r="H22" s="516">
        <v>-49.13953599323352</v>
      </c>
      <c r="I22" s="512">
        <v>732.7167773500003</v>
      </c>
      <c r="J22" s="513"/>
      <c r="K22" s="517">
        <v>37.905900952971045</v>
      </c>
    </row>
    <row r="23" spans="1:11" ht="16.5" customHeight="1">
      <c r="A23" s="518" t="s">
        <v>527</v>
      </c>
      <c r="B23" s="511">
        <v>0</v>
      </c>
      <c r="C23" s="511">
        <v>0</v>
      </c>
      <c r="D23" s="511">
        <v>0</v>
      </c>
      <c r="E23" s="516">
        <v>290</v>
      </c>
      <c r="F23" s="514">
        <v>0</v>
      </c>
      <c r="G23" s="562"/>
      <c r="H23" s="516"/>
      <c r="I23" s="512">
        <v>290</v>
      </c>
      <c r="J23" s="513"/>
      <c r="K23" s="517"/>
    </row>
    <row r="24" spans="1:11" ht="16.5" customHeight="1">
      <c r="A24" s="501" t="s">
        <v>528</v>
      </c>
      <c r="B24" s="502">
        <v>4587.00065529</v>
      </c>
      <c r="C24" s="502">
        <v>4199.22620302</v>
      </c>
      <c r="D24" s="502">
        <v>4125.40551419</v>
      </c>
      <c r="E24" s="507">
        <v>4756.343837739999</v>
      </c>
      <c r="F24" s="505">
        <v>-387.77445227000044</v>
      </c>
      <c r="G24" s="560"/>
      <c r="H24" s="507">
        <v>-8.453769279993367</v>
      </c>
      <c r="I24" s="503">
        <v>630.938323549999</v>
      </c>
      <c r="J24" s="504"/>
      <c r="K24" s="509">
        <v>15.293971013995705</v>
      </c>
    </row>
    <row r="25" spans="1:11" ht="16.5" customHeight="1">
      <c r="A25" s="501" t="s">
        <v>529</v>
      </c>
      <c r="B25" s="502">
        <v>37764.50090466001</v>
      </c>
      <c r="C25" s="502">
        <v>43232.22550513</v>
      </c>
      <c r="D25" s="502">
        <v>31598.61606679</v>
      </c>
      <c r="E25" s="507">
        <v>34012.28003464</v>
      </c>
      <c r="F25" s="505">
        <v>5467.724600469992</v>
      </c>
      <c r="G25" s="560"/>
      <c r="H25" s="507">
        <v>14.478477060437712</v>
      </c>
      <c r="I25" s="503">
        <v>2413.6639678500032</v>
      </c>
      <c r="J25" s="504"/>
      <c r="K25" s="509">
        <v>7.638511644776598</v>
      </c>
    </row>
    <row r="26" spans="1:11" ht="16.5" customHeight="1">
      <c r="A26" s="564" t="s">
        <v>530</v>
      </c>
      <c r="B26" s="565">
        <v>534897.8583840501</v>
      </c>
      <c r="C26" s="565">
        <v>647756.81847684</v>
      </c>
      <c r="D26" s="565">
        <v>655280.5794631</v>
      </c>
      <c r="E26" s="566">
        <v>775560.92614466</v>
      </c>
      <c r="F26" s="567">
        <v>112858.96009278996</v>
      </c>
      <c r="G26" s="568"/>
      <c r="H26" s="566">
        <v>21.099160956400507</v>
      </c>
      <c r="I26" s="569">
        <v>120280.34668156004</v>
      </c>
      <c r="J26" s="570"/>
      <c r="K26" s="571">
        <v>18.35554882156144</v>
      </c>
    </row>
    <row r="27" spans="1:11" ht="16.5" customHeight="1">
      <c r="A27" s="501" t="s">
        <v>531</v>
      </c>
      <c r="B27" s="502">
        <v>354220.22007799</v>
      </c>
      <c r="C27" s="502">
        <v>391170.44528</v>
      </c>
      <c r="D27" s="502">
        <v>436594.17847192</v>
      </c>
      <c r="E27" s="507">
        <v>504525.69766162</v>
      </c>
      <c r="F27" s="505">
        <v>36950.22520201001</v>
      </c>
      <c r="G27" s="560"/>
      <c r="H27" s="507">
        <v>10.43142743061775</v>
      </c>
      <c r="I27" s="503">
        <v>67931.51918969996</v>
      </c>
      <c r="J27" s="504"/>
      <c r="K27" s="509">
        <v>15.55941937372146</v>
      </c>
    </row>
    <row r="28" spans="1:11" ht="16.5" customHeight="1">
      <c r="A28" s="518" t="s">
        <v>532</v>
      </c>
      <c r="B28" s="511">
        <v>195874.235903968</v>
      </c>
      <c r="C28" s="511">
        <v>223417.98861388475</v>
      </c>
      <c r="D28" s="511">
        <v>227537.39173336106</v>
      </c>
      <c r="E28" s="516">
        <v>260844.04822749103</v>
      </c>
      <c r="F28" s="514">
        <v>27543.752709916764</v>
      </c>
      <c r="G28" s="562"/>
      <c r="H28" s="516">
        <v>14.061957961342472</v>
      </c>
      <c r="I28" s="512">
        <v>33306.65649412997</v>
      </c>
      <c r="J28" s="513"/>
      <c r="K28" s="517">
        <v>14.637882697170173</v>
      </c>
    </row>
    <row r="29" spans="1:11" ht="16.5" customHeight="1">
      <c r="A29" s="518" t="s">
        <v>533</v>
      </c>
      <c r="B29" s="511">
        <v>34872.066018842</v>
      </c>
      <c r="C29" s="511">
        <v>32523.852479345253</v>
      </c>
      <c r="D29" s="511">
        <v>41129.87280457899</v>
      </c>
      <c r="E29" s="516">
        <v>39049.54149656899</v>
      </c>
      <c r="F29" s="514">
        <v>-2348.213539496748</v>
      </c>
      <c r="G29" s="562"/>
      <c r="H29" s="516">
        <v>-6.733795291130633</v>
      </c>
      <c r="I29" s="512">
        <v>-2080.331308009998</v>
      </c>
      <c r="J29" s="513"/>
      <c r="K29" s="517">
        <v>-5.057957066617513</v>
      </c>
    </row>
    <row r="30" spans="1:11" ht="16.5" customHeight="1">
      <c r="A30" s="518" t="s">
        <v>534</v>
      </c>
      <c r="B30" s="511">
        <v>107355.67587310003</v>
      </c>
      <c r="C30" s="511">
        <v>112074.44253983001</v>
      </c>
      <c r="D30" s="511">
        <v>143481.39134852</v>
      </c>
      <c r="E30" s="516">
        <v>178555.13879921</v>
      </c>
      <c r="F30" s="514">
        <v>4718.766666729978</v>
      </c>
      <c r="G30" s="562"/>
      <c r="H30" s="516">
        <v>4.3954515011463435</v>
      </c>
      <c r="I30" s="512">
        <v>35073.74745068999</v>
      </c>
      <c r="J30" s="513"/>
      <c r="K30" s="517">
        <v>24.444805783556244</v>
      </c>
    </row>
    <row r="31" spans="1:11" ht="16.5" customHeight="1">
      <c r="A31" s="518" t="s">
        <v>535</v>
      </c>
      <c r="B31" s="511">
        <v>6773.17581791</v>
      </c>
      <c r="C31" s="511">
        <v>7670.3873562399995</v>
      </c>
      <c r="D31" s="511">
        <v>8221.41105572</v>
      </c>
      <c r="E31" s="516">
        <v>9084.052900050001</v>
      </c>
      <c r="F31" s="514">
        <v>897.2115383299997</v>
      </c>
      <c r="G31" s="562"/>
      <c r="H31" s="516">
        <v>13.246541392850666</v>
      </c>
      <c r="I31" s="512">
        <v>862.6418443300008</v>
      </c>
      <c r="J31" s="513"/>
      <c r="K31" s="517">
        <v>10.492625152586461</v>
      </c>
    </row>
    <row r="32" spans="1:11" ht="16.5" customHeight="1">
      <c r="A32" s="518" t="s">
        <v>536</v>
      </c>
      <c r="B32" s="511">
        <v>3600.9698973900004</v>
      </c>
      <c r="C32" s="511">
        <v>3901.19564764</v>
      </c>
      <c r="D32" s="511">
        <v>4511.1489249</v>
      </c>
      <c r="E32" s="516">
        <v>4358.604183189999</v>
      </c>
      <c r="F32" s="514">
        <v>300.2257502499997</v>
      </c>
      <c r="G32" s="562"/>
      <c r="H32" s="516">
        <v>8.33735795646625</v>
      </c>
      <c r="I32" s="512">
        <v>-152.54474171000038</v>
      </c>
      <c r="J32" s="513"/>
      <c r="K32" s="517">
        <v>-3.3815053382078695</v>
      </c>
    </row>
    <row r="33" spans="1:11" ht="16.5" customHeight="1">
      <c r="A33" s="518" t="s">
        <v>537</v>
      </c>
      <c r="B33" s="511">
        <v>5744.096566779999</v>
      </c>
      <c r="C33" s="511">
        <v>11582.578643059996</v>
      </c>
      <c r="D33" s="511">
        <v>11712.96260484</v>
      </c>
      <c r="E33" s="516">
        <v>12634.312055109995</v>
      </c>
      <c r="F33" s="514">
        <v>5838.482076279997</v>
      </c>
      <c r="G33" s="562"/>
      <c r="H33" s="516">
        <v>101.64317414240318</v>
      </c>
      <c r="I33" s="512">
        <v>921.3494502699941</v>
      </c>
      <c r="J33" s="513"/>
      <c r="K33" s="517">
        <v>7.866066693402371</v>
      </c>
    </row>
    <row r="34" spans="1:11" ht="16.5" customHeight="1">
      <c r="A34" s="501" t="s">
        <v>538</v>
      </c>
      <c r="B34" s="502">
        <v>184.51521268998874</v>
      </c>
      <c r="C34" s="502">
        <v>79523.64824596993</v>
      </c>
      <c r="D34" s="502">
        <v>23500.847746380023</v>
      </c>
      <c r="E34" s="507">
        <v>80884.77735145001</v>
      </c>
      <c r="F34" s="505">
        <v>79339.13303327994</v>
      </c>
      <c r="G34" s="560"/>
      <c r="H34" s="507"/>
      <c r="I34" s="503">
        <v>57383.92960506999</v>
      </c>
      <c r="J34" s="504"/>
      <c r="K34" s="509"/>
    </row>
    <row r="35" spans="1:11" ht="16.5" customHeight="1">
      <c r="A35" s="501" t="s">
        <v>539</v>
      </c>
      <c r="B35" s="502">
        <v>8568.979752180001</v>
      </c>
      <c r="C35" s="502">
        <v>7530.482399439999</v>
      </c>
      <c r="D35" s="502">
        <v>7482.50040288</v>
      </c>
      <c r="E35" s="507">
        <v>6344.84957248</v>
      </c>
      <c r="F35" s="505">
        <v>-1038.4973527400016</v>
      </c>
      <c r="G35" s="560"/>
      <c r="H35" s="507">
        <v>-12.119264869027162</v>
      </c>
      <c r="I35" s="503">
        <v>-1137.6508304000008</v>
      </c>
      <c r="J35" s="504"/>
      <c r="K35" s="509">
        <v>-15.20415327959249</v>
      </c>
    </row>
    <row r="36" spans="1:11" ht="16.5" customHeight="1">
      <c r="A36" s="518" t="s">
        <v>540</v>
      </c>
      <c r="B36" s="511">
        <v>65.71455218000031</v>
      </c>
      <c r="C36" s="511">
        <v>38.25293943999958</v>
      </c>
      <c r="D36" s="511">
        <v>28.992662880000115</v>
      </c>
      <c r="E36" s="516">
        <v>84.42058247999954</v>
      </c>
      <c r="F36" s="514">
        <v>-27.46161274000073</v>
      </c>
      <c r="G36" s="562"/>
      <c r="H36" s="516">
        <v>-41.78924123956588</v>
      </c>
      <c r="I36" s="512">
        <v>55.42791959999943</v>
      </c>
      <c r="J36" s="513"/>
      <c r="K36" s="517">
        <v>191.17912635142952</v>
      </c>
    </row>
    <row r="37" spans="1:11" ht="16.5" customHeight="1">
      <c r="A37" s="518" t="s">
        <v>541</v>
      </c>
      <c r="B37" s="511">
        <v>0</v>
      </c>
      <c r="C37" s="511">
        <v>0</v>
      </c>
      <c r="D37" s="511">
        <v>0</v>
      </c>
      <c r="E37" s="516">
        <v>0</v>
      </c>
      <c r="F37" s="514">
        <v>0</v>
      </c>
      <c r="G37" s="562"/>
      <c r="H37" s="516"/>
      <c r="I37" s="512">
        <v>0</v>
      </c>
      <c r="J37" s="513"/>
      <c r="K37" s="517"/>
    </row>
    <row r="38" spans="1:11" ht="16.5" customHeight="1">
      <c r="A38" s="518" t="s">
        <v>542</v>
      </c>
      <c r="B38" s="511">
        <v>0</v>
      </c>
      <c r="C38" s="511">
        <v>0</v>
      </c>
      <c r="D38" s="511">
        <v>0</v>
      </c>
      <c r="E38" s="516">
        <v>0</v>
      </c>
      <c r="F38" s="514">
        <v>0</v>
      </c>
      <c r="G38" s="562"/>
      <c r="H38" s="516"/>
      <c r="I38" s="512">
        <v>0</v>
      </c>
      <c r="J38" s="513"/>
      <c r="K38" s="517"/>
    </row>
    <row r="39" spans="1:11" ht="16.5" customHeight="1">
      <c r="A39" s="518" t="s">
        <v>543</v>
      </c>
      <c r="B39" s="511">
        <v>0</v>
      </c>
      <c r="C39" s="511">
        <v>0</v>
      </c>
      <c r="D39" s="511">
        <v>0</v>
      </c>
      <c r="E39" s="516">
        <v>0</v>
      </c>
      <c r="F39" s="514">
        <v>0</v>
      </c>
      <c r="G39" s="562"/>
      <c r="H39" s="516"/>
      <c r="I39" s="512">
        <v>0</v>
      </c>
      <c r="J39" s="513"/>
      <c r="K39" s="517"/>
    </row>
    <row r="40" spans="1:11" ht="16.5" customHeight="1">
      <c r="A40" s="518" t="s">
        <v>544</v>
      </c>
      <c r="B40" s="511">
        <v>0</v>
      </c>
      <c r="C40" s="511">
        <v>0</v>
      </c>
      <c r="D40" s="511">
        <v>0</v>
      </c>
      <c r="E40" s="516">
        <v>0</v>
      </c>
      <c r="F40" s="514">
        <v>0</v>
      </c>
      <c r="G40" s="562"/>
      <c r="H40" s="516"/>
      <c r="I40" s="512">
        <v>0</v>
      </c>
      <c r="J40" s="399"/>
      <c r="K40" s="517"/>
    </row>
    <row r="41" spans="1:11" ht="16.5" customHeight="1">
      <c r="A41" s="518" t="s">
        <v>545</v>
      </c>
      <c r="B41" s="511">
        <v>8503.2652</v>
      </c>
      <c r="C41" s="511">
        <v>7492.22946</v>
      </c>
      <c r="D41" s="511">
        <v>7453.50774</v>
      </c>
      <c r="E41" s="516">
        <v>6260.42899</v>
      </c>
      <c r="F41" s="514">
        <v>-1011.0357400000003</v>
      </c>
      <c r="G41" s="562"/>
      <c r="H41" s="516">
        <v>-11.889970690317883</v>
      </c>
      <c r="I41" s="512">
        <v>-1193.0787499999997</v>
      </c>
      <c r="J41" s="399"/>
      <c r="K41" s="517">
        <v>-16.00694319531222</v>
      </c>
    </row>
    <row r="42" spans="1:11" ht="16.5" customHeight="1">
      <c r="A42" s="518" t="s">
        <v>546</v>
      </c>
      <c r="B42" s="511">
        <v>0</v>
      </c>
      <c r="C42" s="511">
        <v>0</v>
      </c>
      <c r="D42" s="511">
        <v>0</v>
      </c>
      <c r="E42" s="516">
        <v>0</v>
      </c>
      <c r="F42" s="514">
        <v>0</v>
      </c>
      <c r="G42" s="562"/>
      <c r="H42" s="516"/>
      <c r="I42" s="512">
        <v>0</v>
      </c>
      <c r="J42" s="513"/>
      <c r="K42" s="517"/>
    </row>
    <row r="43" spans="1:11" ht="16.5" customHeight="1">
      <c r="A43" s="501" t="s">
        <v>547</v>
      </c>
      <c r="B43" s="502">
        <v>105822.57335585</v>
      </c>
      <c r="C43" s="502">
        <v>108369.06439408136</v>
      </c>
      <c r="D43" s="502">
        <v>110775.1334171</v>
      </c>
      <c r="E43" s="507">
        <v>119960.70143536</v>
      </c>
      <c r="F43" s="505">
        <v>2546.4910382313537</v>
      </c>
      <c r="G43" s="560"/>
      <c r="H43" s="507">
        <v>2.4063779186962857</v>
      </c>
      <c r="I43" s="503">
        <v>9185.56801825999</v>
      </c>
      <c r="J43" s="572"/>
      <c r="K43" s="509">
        <v>8.292084816249965</v>
      </c>
    </row>
    <row r="44" spans="1:11" ht="16.5" customHeight="1" thickBot="1">
      <c r="A44" s="534" t="s">
        <v>548</v>
      </c>
      <c r="B44" s="535">
        <v>66101.56998533999</v>
      </c>
      <c r="C44" s="535">
        <v>61163.178157379996</v>
      </c>
      <c r="D44" s="535">
        <v>76927.91942485</v>
      </c>
      <c r="E44" s="539">
        <v>63844.874623910095</v>
      </c>
      <c r="F44" s="538">
        <v>-4938.391827959989</v>
      </c>
      <c r="G44" s="573"/>
      <c r="H44" s="539">
        <v>-7.4709145774528904</v>
      </c>
      <c r="I44" s="536">
        <v>-13083.044800939904</v>
      </c>
      <c r="J44" s="574"/>
      <c r="K44" s="540">
        <v>-17.006887614737302</v>
      </c>
    </row>
    <row r="45" spans="1:11" ht="16.5" customHeight="1" thickTop="1">
      <c r="A45" s="549" t="s">
        <v>504</v>
      </c>
      <c r="B45" s="309"/>
      <c r="C45" s="309"/>
      <c r="D45" s="575"/>
      <c r="E45" s="543"/>
      <c r="F45" s="543"/>
      <c r="G45" s="543"/>
      <c r="H45" s="543"/>
      <c r="I45" s="543"/>
      <c r="J45" s="543"/>
      <c r="K45" s="543"/>
    </row>
    <row r="46" spans="1:11" ht="16.5" customHeight="1">
      <c r="A46" s="576" t="s">
        <v>505</v>
      </c>
      <c r="B46" s="309"/>
      <c r="C46" s="309"/>
      <c r="D46" s="575"/>
      <c r="E46" s="543"/>
      <c r="F46" s="543"/>
      <c r="G46" s="543"/>
      <c r="H46" s="543"/>
      <c r="I46" s="543"/>
      <c r="J46" s="543"/>
      <c r="K46" s="543"/>
    </row>
    <row r="47" spans="1:13" ht="16.5" customHeight="1">
      <c r="A47" s="551" t="s">
        <v>549</v>
      </c>
      <c r="B47" s="554">
        <v>465222.1374230201</v>
      </c>
      <c r="C47" s="554">
        <v>566649.41772911</v>
      </c>
      <c r="D47" s="556">
        <v>586270.43250768</v>
      </c>
      <c r="E47" s="556">
        <v>707154.79619979</v>
      </c>
      <c r="F47" s="556">
        <v>100036.7970254099</v>
      </c>
      <c r="G47" s="577" t="s">
        <v>476</v>
      </c>
      <c r="H47" s="554">
        <v>21.503017371344008</v>
      </c>
      <c r="I47" s="556">
        <v>115883.37516980994</v>
      </c>
      <c r="J47" s="577" t="s">
        <v>477</v>
      </c>
      <c r="K47" s="556">
        <v>19.76619811340936</v>
      </c>
      <c r="M47" s="328"/>
    </row>
    <row r="48" spans="1:11" ht="16.5" customHeight="1">
      <c r="A48" s="551" t="s">
        <v>550</v>
      </c>
      <c r="B48" s="554">
        <v>-111001.91734502997</v>
      </c>
      <c r="C48" s="554">
        <v>-175478.9724491413</v>
      </c>
      <c r="D48" s="556">
        <v>-149676.25403579004</v>
      </c>
      <c r="E48" s="556">
        <v>-202629.0730383301</v>
      </c>
      <c r="F48" s="556">
        <v>-63086.57182343132</v>
      </c>
      <c r="G48" s="577" t="s">
        <v>476</v>
      </c>
      <c r="H48" s="554">
        <v>56.83376767928953</v>
      </c>
      <c r="I48" s="556">
        <v>-47951.83048024005</v>
      </c>
      <c r="J48" s="577" t="s">
        <v>477</v>
      </c>
      <c r="K48" s="556">
        <v>32.037032720483495</v>
      </c>
    </row>
    <row r="49" spans="1:11" ht="16.5" customHeight="1">
      <c r="A49" s="551" t="s">
        <v>551</v>
      </c>
      <c r="B49" s="554">
        <v>134159.64243653</v>
      </c>
      <c r="C49" s="554">
        <v>126300.01704633136</v>
      </c>
      <c r="D49" s="554">
        <v>156104.43677516</v>
      </c>
      <c r="E49" s="554">
        <v>149793.29602463008</v>
      </c>
      <c r="F49" s="556">
        <v>-9250.10867087865</v>
      </c>
      <c r="G49" s="577" t="s">
        <v>476</v>
      </c>
      <c r="H49" s="554">
        <v>-6.894851911412042</v>
      </c>
      <c r="I49" s="556">
        <v>-11312.12927282992</v>
      </c>
      <c r="J49" s="577" t="s">
        <v>477</v>
      </c>
      <c r="K49" s="556">
        <v>-7.246513620316238</v>
      </c>
    </row>
    <row r="50" spans="1:11" ht="16.5" customHeight="1">
      <c r="A50" s="551" t="s">
        <v>48</v>
      </c>
      <c r="B50" s="578" t="s">
        <v>4</v>
      </c>
      <c r="C50" s="578" t="s">
        <v>4</v>
      </c>
      <c r="D50" s="578" t="s">
        <v>4</v>
      </c>
      <c r="E50" s="578">
        <v>20000</v>
      </c>
      <c r="F50" s="579" t="s">
        <v>4</v>
      </c>
      <c r="G50" s="580"/>
      <c r="H50" s="578" t="s">
        <v>4</v>
      </c>
      <c r="I50" s="579">
        <v>20000</v>
      </c>
      <c r="J50" s="580"/>
      <c r="K50" s="579" t="s">
        <v>4</v>
      </c>
    </row>
    <row r="51" spans="1:11" ht="16.5" customHeight="1">
      <c r="A51" s="581" t="s">
        <v>552</v>
      </c>
      <c r="B51" s="582">
        <v>1390.4832806800007</v>
      </c>
      <c r="C51" s="583" t="s">
        <v>502</v>
      </c>
      <c r="D51" s="554"/>
      <c r="E51" s="554"/>
      <c r="F51" s="556"/>
      <c r="G51" s="556"/>
      <c r="H51" s="554"/>
      <c r="I51" s="556"/>
      <c r="J51" s="556"/>
      <c r="K51" s="556"/>
    </row>
    <row r="52" spans="1:11" ht="16.5" customHeight="1">
      <c r="A52" s="581" t="s">
        <v>553</v>
      </c>
      <c r="B52" s="582">
        <v>5000.988522300005</v>
      </c>
      <c r="C52" s="551" t="s">
        <v>502</v>
      </c>
      <c r="D52" s="554"/>
      <c r="E52" s="554"/>
      <c r="F52" s="556"/>
      <c r="G52" s="556"/>
      <c r="H52" s="554"/>
      <c r="I52" s="556"/>
      <c r="J52" s="556"/>
      <c r="K52" s="556"/>
    </row>
    <row r="53" spans="1:11" ht="16.5" customHeight="1">
      <c r="A53" s="584"/>
      <c r="B53" s="309"/>
      <c r="C53" s="309"/>
      <c r="D53" s="499"/>
      <c r="E53" s="499"/>
      <c r="F53" s="309"/>
      <c r="G53" s="499"/>
      <c r="H53" s="309"/>
      <c r="I53" s="499"/>
      <c r="J53" s="499"/>
      <c r="K53" s="499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PageLayoutView="0" workbookViewId="0" topLeftCell="A1">
      <selection activeCell="C34" sqref="C34"/>
    </sheetView>
  </sheetViews>
  <sheetFormatPr defaultColWidth="9.140625" defaultRowHeight="24.75" customHeight="1"/>
  <cols>
    <col min="1" max="1" width="6.28125" style="1336" customWidth="1"/>
    <col min="2" max="2" width="34.28125" style="1281" bestFit="1" customWidth="1"/>
    <col min="3" max="3" width="7.140625" style="1281" customWidth="1"/>
    <col min="4" max="4" width="8.57421875" style="1281" customWidth="1"/>
    <col min="5" max="5" width="7.8515625" style="1281" bestFit="1" customWidth="1"/>
    <col min="6" max="6" width="8.7109375" style="1281" customWidth="1"/>
    <col min="7" max="7" width="8.7109375" style="1281" bestFit="1" customWidth="1"/>
    <col min="8" max="8" width="8.28125" style="1281" bestFit="1" customWidth="1"/>
    <col min="9" max="9" width="8.8515625" style="1281" customWidth="1"/>
    <col min="10" max="13" width="7.140625" style="1281" bestFit="1" customWidth="1"/>
    <col min="14" max="14" width="5.57421875" style="1281" customWidth="1"/>
    <col min="15" max="16384" width="9.140625" style="1281" customWidth="1"/>
  </cols>
  <sheetData>
    <row r="1" spans="1:13" ht="12.75">
      <c r="A1" s="1817" t="s">
        <v>1366</v>
      </c>
      <c r="B1" s="1817"/>
      <c r="C1" s="1817"/>
      <c r="D1" s="1817"/>
      <c r="E1" s="1817"/>
      <c r="F1" s="1817"/>
      <c r="G1" s="1817"/>
      <c r="H1" s="1817"/>
      <c r="I1" s="1817"/>
      <c r="J1" s="1817"/>
      <c r="K1" s="1817"/>
      <c r="L1" s="1817"/>
      <c r="M1" s="1817"/>
    </row>
    <row r="2" spans="1:13" ht="12.75">
      <c r="A2" s="1817" t="s">
        <v>62</v>
      </c>
      <c r="B2" s="1817"/>
      <c r="C2" s="1817"/>
      <c r="D2" s="1817"/>
      <c r="E2" s="1817"/>
      <c r="F2" s="1817"/>
      <c r="G2" s="1817"/>
      <c r="H2" s="1817"/>
      <c r="I2" s="1817"/>
      <c r="J2" s="1817"/>
      <c r="K2" s="1817"/>
      <c r="L2" s="1817"/>
      <c r="M2" s="1817"/>
    </row>
    <row r="3" spans="1:13" ht="12.75">
      <c r="A3" s="1817" t="s">
        <v>1367</v>
      </c>
      <c r="B3" s="1817"/>
      <c r="C3" s="1817"/>
      <c r="D3" s="1817"/>
      <c r="E3" s="1817"/>
      <c r="F3" s="1817"/>
      <c r="G3" s="1817"/>
      <c r="H3" s="1817"/>
      <c r="I3" s="1817"/>
      <c r="J3" s="1817"/>
      <c r="K3" s="1817"/>
      <c r="L3" s="1817"/>
      <c r="M3" s="1817"/>
    </row>
    <row r="4" spans="1:13" ht="12.75">
      <c r="A4" s="1817" t="s">
        <v>1010</v>
      </c>
      <c r="B4" s="1817"/>
      <c r="C4" s="1817"/>
      <c r="D4" s="1817"/>
      <c r="E4" s="1817"/>
      <c r="F4" s="1817"/>
      <c r="G4" s="1817"/>
      <c r="H4" s="1817"/>
      <c r="I4" s="1817"/>
      <c r="J4" s="1817"/>
      <c r="K4" s="1817"/>
      <c r="L4" s="1817"/>
      <c r="M4" s="1817"/>
    </row>
    <row r="5" spans="1:13" ht="13.5" thickBot="1">
      <c r="A5" s="1370"/>
      <c r="B5" s="1370"/>
      <c r="C5" s="1370"/>
      <c r="D5" s="1370"/>
      <c r="E5" s="1370"/>
      <c r="F5" s="1370"/>
      <c r="G5" s="1370"/>
      <c r="H5" s="1370"/>
      <c r="I5" s="1370"/>
      <c r="J5" s="1370"/>
      <c r="K5" s="1370"/>
      <c r="L5" s="1370"/>
      <c r="M5" s="1370"/>
    </row>
    <row r="6" spans="1:13" ht="13.5" thickTop="1">
      <c r="A6" s="1818" t="s">
        <v>1368</v>
      </c>
      <c r="B6" s="1796" t="s">
        <v>1369</v>
      </c>
      <c r="C6" s="1371" t="s">
        <v>1370</v>
      </c>
      <c r="D6" s="1282" t="s">
        <v>0</v>
      </c>
      <c r="E6" s="1798" t="s">
        <v>1</v>
      </c>
      <c r="F6" s="1799"/>
      <c r="G6" s="1800" t="s">
        <v>3</v>
      </c>
      <c r="H6" s="1800"/>
      <c r="I6" s="1799"/>
      <c r="J6" s="1801" t="s">
        <v>15</v>
      </c>
      <c r="K6" s="1802"/>
      <c r="L6" s="1802"/>
      <c r="M6" s="1803"/>
    </row>
    <row r="7" spans="1:13" ht="25.5">
      <c r="A7" s="1819"/>
      <c r="B7" s="1797"/>
      <c r="C7" s="1292" t="s">
        <v>1371</v>
      </c>
      <c r="D7" s="1204" t="s">
        <v>1014</v>
      </c>
      <c r="E7" s="1204" t="s">
        <v>1015</v>
      </c>
      <c r="F7" s="1204" t="s">
        <v>1014</v>
      </c>
      <c r="G7" s="1204" t="s">
        <v>1016</v>
      </c>
      <c r="H7" s="1204" t="s">
        <v>1015</v>
      </c>
      <c r="I7" s="1204" t="s">
        <v>1014</v>
      </c>
      <c r="J7" s="1814" t="s">
        <v>1372</v>
      </c>
      <c r="K7" s="1814" t="s">
        <v>1373</v>
      </c>
      <c r="L7" s="1814" t="s">
        <v>1374</v>
      </c>
      <c r="M7" s="1815" t="s">
        <v>1375</v>
      </c>
    </row>
    <row r="8" spans="1:13" ht="12.75">
      <c r="A8" s="1820"/>
      <c r="B8" s="1288">
        <v>1</v>
      </c>
      <c r="C8" s="1291">
        <v>2</v>
      </c>
      <c r="D8" s="1288">
        <v>3</v>
      </c>
      <c r="E8" s="1288">
        <v>4</v>
      </c>
      <c r="F8" s="1288">
        <v>5</v>
      </c>
      <c r="G8" s="1290">
        <v>6</v>
      </c>
      <c r="H8" s="1372">
        <v>7</v>
      </c>
      <c r="I8" s="1372">
        <v>8</v>
      </c>
      <c r="J8" s="1797"/>
      <c r="K8" s="1797"/>
      <c r="L8" s="1797"/>
      <c r="M8" s="1816"/>
    </row>
    <row r="9" spans="1:13" ht="24.75" customHeight="1">
      <c r="A9" s="1373"/>
      <c r="B9" s="1374" t="s">
        <v>1376</v>
      </c>
      <c r="C9" s="1375">
        <v>100</v>
      </c>
      <c r="D9" s="1376">
        <v>282.1</v>
      </c>
      <c r="E9" s="1376">
        <v>324.5</v>
      </c>
      <c r="F9" s="1376">
        <v>324.5</v>
      </c>
      <c r="G9" s="1376">
        <v>347.5</v>
      </c>
      <c r="H9" s="1376">
        <v>347.9</v>
      </c>
      <c r="I9" s="1376">
        <v>348.9</v>
      </c>
      <c r="J9" s="1377">
        <f>+F9/D9*100-100</f>
        <v>15.030131159163403</v>
      </c>
      <c r="K9" s="1378">
        <f>+F9/E9*100-100</f>
        <v>0</v>
      </c>
      <c r="L9" s="1378">
        <f>+I9/F9*100-100</f>
        <v>7.519260400616318</v>
      </c>
      <c r="M9" s="1379">
        <f>+I9/H9*100-100</f>
        <v>0.2874389192296718</v>
      </c>
    </row>
    <row r="10" spans="1:13" ht="24.75" customHeight="1">
      <c r="A10" s="1380">
        <v>1</v>
      </c>
      <c r="B10" s="1381" t="s">
        <v>1377</v>
      </c>
      <c r="C10" s="1382">
        <v>26.97</v>
      </c>
      <c r="D10" s="1383">
        <v>187.3</v>
      </c>
      <c r="E10" s="1383">
        <v>236.9</v>
      </c>
      <c r="F10" s="1383">
        <v>236.9</v>
      </c>
      <c r="G10" s="1383">
        <v>254.7</v>
      </c>
      <c r="H10" s="1383">
        <v>254.7</v>
      </c>
      <c r="I10" s="1383">
        <v>254.7</v>
      </c>
      <c r="J10" s="1384">
        <f>+F10/D10*100-100</f>
        <v>26.48158035237587</v>
      </c>
      <c r="K10" s="1384">
        <f>+F10/E10*100-100</f>
        <v>0</v>
      </c>
      <c r="L10" s="1384">
        <f>+I10/F10*100-100</f>
        <v>7.513718868720957</v>
      </c>
      <c r="M10" s="1385">
        <f>+I10/H10*100-100</f>
        <v>0</v>
      </c>
    </row>
    <row r="11" spans="1:13" ht="24.75" customHeight="1">
      <c r="A11" s="1386"/>
      <c r="B11" s="1387" t="s">
        <v>1378</v>
      </c>
      <c r="C11" s="1388">
        <v>9.8</v>
      </c>
      <c r="D11" s="1268">
        <v>177.7</v>
      </c>
      <c r="E11" s="1268">
        <v>217</v>
      </c>
      <c r="F11" s="1268">
        <v>217</v>
      </c>
      <c r="G11" s="1268">
        <v>234.2</v>
      </c>
      <c r="H11" s="1268">
        <v>234.2</v>
      </c>
      <c r="I11" s="1268">
        <v>234.2</v>
      </c>
      <c r="J11" s="1389">
        <f>+F11/D11*100-100</f>
        <v>22.115925717501412</v>
      </c>
      <c r="K11" s="1389">
        <f>+F11/E11*100-100</f>
        <v>0</v>
      </c>
      <c r="L11" s="1389">
        <f>+I11/F11*100-100</f>
        <v>7.926267281105993</v>
      </c>
      <c r="M11" s="1390">
        <f>+I11/H11*100-100</f>
        <v>0</v>
      </c>
    </row>
    <row r="12" spans="1:13" ht="27.75" customHeight="1">
      <c r="A12" s="1386"/>
      <c r="B12" s="1387" t="s">
        <v>1379</v>
      </c>
      <c r="C12" s="1388">
        <v>17.17</v>
      </c>
      <c r="D12" s="1268">
        <v>192.8</v>
      </c>
      <c r="E12" s="1268">
        <v>248.2</v>
      </c>
      <c r="F12" s="1268">
        <v>248.2</v>
      </c>
      <c r="G12" s="1268">
        <v>266.3</v>
      </c>
      <c r="H12" s="1268">
        <v>266.3</v>
      </c>
      <c r="I12" s="1268">
        <v>266.3</v>
      </c>
      <c r="J12" s="1389">
        <f>+F12/D12*100-100</f>
        <v>28.734439834024897</v>
      </c>
      <c r="K12" s="1389">
        <f>+F12/E12*100-100</f>
        <v>0</v>
      </c>
      <c r="L12" s="1389">
        <f>+I12/F12*100-100</f>
        <v>7.292506043513299</v>
      </c>
      <c r="M12" s="1390">
        <f>+I12/H12*100-100</f>
        <v>0</v>
      </c>
    </row>
    <row r="13" spans="1:13" ht="18.75" customHeight="1">
      <c r="A13" s="1380">
        <v>1.1</v>
      </c>
      <c r="B13" s="1381" t="s">
        <v>1380</v>
      </c>
      <c r="C13" s="1391">
        <v>2.82</v>
      </c>
      <c r="D13" s="1383">
        <v>236.5</v>
      </c>
      <c r="E13" s="1383">
        <v>310.6</v>
      </c>
      <c r="F13" s="1383">
        <v>310.6</v>
      </c>
      <c r="G13" s="1383">
        <v>340.7</v>
      </c>
      <c r="H13" s="1383">
        <v>340.7</v>
      </c>
      <c r="I13" s="1383">
        <v>340.7</v>
      </c>
      <c r="J13" s="1384">
        <f aca="true" t="shared" si="0" ref="J13:J30">+F13/D13*100-100</f>
        <v>31.331923890063422</v>
      </c>
      <c r="K13" s="1384">
        <f aca="true" t="shared" si="1" ref="K13:K30">+F13/E13*100-100</f>
        <v>0</v>
      </c>
      <c r="L13" s="1384">
        <f aca="true" t="shared" si="2" ref="L13:L30">+I13/F13*100-100</f>
        <v>9.690920798454599</v>
      </c>
      <c r="M13" s="1385">
        <f aca="true" t="shared" si="3" ref="M13:M30">+I13/H13*100-100</f>
        <v>0</v>
      </c>
    </row>
    <row r="14" spans="1:13" ht="24.75" customHeight="1">
      <c r="A14" s="1380"/>
      <c r="B14" s="1387" t="s">
        <v>1378</v>
      </c>
      <c r="C14" s="1392">
        <v>0.31</v>
      </c>
      <c r="D14" s="1268">
        <v>215.4</v>
      </c>
      <c r="E14" s="1268">
        <v>262.2</v>
      </c>
      <c r="F14" s="1268">
        <v>262.2</v>
      </c>
      <c r="G14" s="1268">
        <v>281.4</v>
      </c>
      <c r="H14" s="1268">
        <v>281.4</v>
      </c>
      <c r="I14" s="1268">
        <v>281.4</v>
      </c>
      <c r="J14" s="1389">
        <f t="shared" si="0"/>
        <v>21.72701949860722</v>
      </c>
      <c r="K14" s="1389">
        <f t="shared" si="1"/>
        <v>0</v>
      </c>
      <c r="L14" s="1389">
        <f t="shared" si="2"/>
        <v>7.322654462242568</v>
      </c>
      <c r="M14" s="1390">
        <f t="shared" si="3"/>
        <v>0</v>
      </c>
    </row>
    <row r="15" spans="1:13" ht="24.75" customHeight="1">
      <c r="A15" s="1380"/>
      <c r="B15" s="1387" t="s">
        <v>1379</v>
      </c>
      <c r="C15" s="1392">
        <v>2.51</v>
      </c>
      <c r="D15" s="1268">
        <v>239.1</v>
      </c>
      <c r="E15" s="1268">
        <v>316.5</v>
      </c>
      <c r="F15" s="1268">
        <v>316.5</v>
      </c>
      <c r="G15" s="1268">
        <v>347.9</v>
      </c>
      <c r="H15" s="1268">
        <v>347.9</v>
      </c>
      <c r="I15" s="1268">
        <v>347.9</v>
      </c>
      <c r="J15" s="1389">
        <f t="shared" si="0"/>
        <v>32.37139272271017</v>
      </c>
      <c r="K15" s="1389">
        <f t="shared" si="1"/>
        <v>0</v>
      </c>
      <c r="L15" s="1389">
        <f t="shared" si="2"/>
        <v>9.921011058451796</v>
      </c>
      <c r="M15" s="1390">
        <f t="shared" si="3"/>
        <v>0</v>
      </c>
    </row>
    <row r="16" spans="1:13" ht="24.75" customHeight="1">
      <c r="A16" s="1380">
        <v>1.2</v>
      </c>
      <c r="B16" s="1381" t="s">
        <v>1381</v>
      </c>
      <c r="C16" s="1391">
        <v>1.14</v>
      </c>
      <c r="D16" s="1383">
        <v>210</v>
      </c>
      <c r="E16" s="1383">
        <v>268.9</v>
      </c>
      <c r="F16" s="1383">
        <v>268.9</v>
      </c>
      <c r="G16" s="1383">
        <v>288.1</v>
      </c>
      <c r="H16" s="1383">
        <v>288.1</v>
      </c>
      <c r="I16" s="1383">
        <v>288.1</v>
      </c>
      <c r="J16" s="1384">
        <f t="shared" si="0"/>
        <v>28.047619047619037</v>
      </c>
      <c r="K16" s="1384">
        <f t="shared" si="1"/>
        <v>0</v>
      </c>
      <c r="L16" s="1384">
        <f t="shared" si="2"/>
        <v>7.140200818148031</v>
      </c>
      <c r="M16" s="1385">
        <f t="shared" si="3"/>
        <v>0</v>
      </c>
    </row>
    <row r="17" spans="1:13" ht="24.75" customHeight="1">
      <c r="A17" s="1380"/>
      <c r="B17" s="1387" t="s">
        <v>1378</v>
      </c>
      <c r="C17" s="1392">
        <v>0.19</v>
      </c>
      <c r="D17" s="1268">
        <v>187.3</v>
      </c>
      <c r="E17" s="1268">
        <v>216.8</v>
      </c>
      <c r="F17" s="1268">
        <v>216.8</v>
      </c>
      <c r="G17" s="1268">
        <v>231.4</v>
      </c>
      <c r="H17" s="1268">
        <v>231.4</v>
      </c>
      <c r="I17" s="1268">
        <v>231.4</v>
      </c>
      <c r="J17" s="1389">
        <f t="shared" si="0"/>
        <v>15.750133475707415</v>
      </c>
      <c r="K17" s="1389">
        <f t="shared" si="1"/>
        <v>0</v>
      </c>
      <c r="L17" s="1389">
        <f t="shared" si="2"/>
        <v>6.73431734317343</v>
      </c>
      <c r="M17" s="1390">
        <f t="shared" si="3"/>
        <v>0</v>
      </c>
    </row>
    <row r="18" spans="1:13" ht="24.75" customHeight="1">
      <c r="A18" s="1380"/>
      <c r="B18" s="1387" t="s">
        <v>1379</v>
      </c>
      <c r="C18" s="1392">
        <v>0.95</v>
      </c>
      <c r="D18" s="1268">
        <v>214.5</v>
      </c>
      <c r="E18" s="1268">
        <v>279.4</v>
      </c>
      <c r="F18" s="1268">
        <v>279.4</v>
      </c>
      <c r="G18" s="1268">
        <v>299.4</v>
      </c>
      <c r="H18" s="1268">
        <v>299.4</v>
      </c>
      <c r="I18" s="1268">
        <v>299.4</v>
      </c>
      <c r="J18" s="1389">
        <f t="shared" si="0"/>
        <v>30.25641025641025</v>
      </c>
      <c r="K18" s="1389">
        <f t="shared" si="1"/>
        <v>0</v>
      </c>
      <c r="L18" s="1389">
        <f t="shared" si="2"/>
        <v>7.158196134574098</v>
      </c>
      <c r="M18" s="1390">
        <f t="shared" si="3"/>
        <v>0</v>
      </c>
    </row>
    <row r="19" spans="1:13" ht="24.75" customHeight="1">
      <c r="A19" s="1380">
        <v>1.3</v>
      </c>
      <c r="B19" s="1381" t="s">
        <v>1382</v>
      </c>
      <c r="C19" s="1391">
        <v>0.55</v>
      </c>
      <c r="D19" s="1383">
        <v>290.6</v>
      </c>
      <c r="E19" s="1383">
        <v>429.1</v>
      </c>
      <c r="F19" s="1383">
        <v>429.1</v>
      </c>
      <c r="G19" s="1383">
        <v>447.5</v>
      </c>
      <c r="H19" s="1383">
        <v>447.5</v>
      </c>
      <c r="I19" s="1383">
        <v>447.5</v>
      </c>
      <c r="J19" s="1384">
        <f t="shared" si="0"/>
        <v>47.66001376462492</v>
      </c>
      <c r="K19" s="1384">
        <f t="shared" si="1"/>
        <v>0</v>
      </c>
      <c r="L19" s="1384">
        <f t="shared" si="2"/>
        <v>4.2880447448147265</v>
      </c>
      <c r="M19" s="1385">
        <f t="shared" si="3"/>
        <v>0</v>
      </c>
    </row>
    <row r="20" spans="1:13" ht="24.75" customHeight="1">
      <c r="A20" s="1380"/>
      <c r="B20" s="1387" t="s">
        <v>1378</v>
      </c>
      <c r="C20" s="1392">
        <v>0.1</v>
      </c>
      <c r="D20" s="1268">
        <v>250</v>
      </c>
      <c r="E20" s="1268">
        <v>331</v>
      </c>
      <c r="F20" s="1268">
        <v>331</v>
      </c>
      <c r="G20" s="1268">
        <v>341.8</v>
      </c>
      <c r="H20" s="1268">
        <v>341.8</v>
      </c>
      <c r="I20" s="1268">
        <v>341.8</v>
      </c>
      <c r="J20" s="1389">
        <f t="shared" si="0"/>
        <v>32.400000000000006</v>
      </c>
      <c r="K20" s="1389">
        <f t="shared" si="1"/>
        <v>0</v>
      </c>
      <c r="L20" s="1389">
        <f t="shared" si="2"/>
        <v>3.262839879154072</v>
      </c>
      <c r="M20" s="1390">
        <f t="shared" si="3"/>
        <v>0</v>
      </c>
    </row>
    <row r="21" spans="1:13" ht="24.75" customHeight="1">
      <c r="A21" s="1380"/>
      <c r="B21" s="1387" t="s">
        <v>1379</v>
      </c>
      <c r="C21" s="1392">
        <v>0.45</v>
      </c>
      <c r="D21" s="1268">
        <v>299.9</v>
      </c>
      <c r="E21" s="1268">
        <v>451.6</v>
      </c>
      <c r="F21" s="1268">
        <v>451.6</v>
      </c>
      <c r="G21" s="1268">
        <v>471.7</v>
      </c>
      <c r="H21" s="1268">
        <v>471.7</v>
      </c>
      <c r="I21" s="1268">
        <v>471.7</v>
      </c>
      <c r="J21" s="1389">
        <f t="shared" si="0"/>
        <v>50.58352784261422</v>
      </c>
      <c r="K21" s="1389">
        <f t="shared" si="1"/>
        <v>0</v>
      </c>
      <c r="L21" s="1389">
        <f t="shared" si="2"/>
        <v>4.45084145261292</v>
      </c>
      <c r="M21" s="1390">
        <f t="shared" si="3"/>
        <v>0</v>
      </c>
    </row>
    <row r="22" spans="1:13" ht="24.75" customHeight="1">
      <c r="A22" s="1380">
        <v>1.4</v>
      </c>
      <c r="B22" s="1381" t="s">
        <v>1383</v>
      </c>
      <c r="C22" s="1391">
        <v>4.01</v>
      </c>
      <c r="D22" s="1383">
        <v>227.9</v>
      </c>
      <c r="E22" s="1383">
        <v>306.5</v>
      </c>
      <c r="F22" s="1383">
        <v>306.5</v>
      </c>
      <c r="G22" s="1383">
        <v>332.4</v>
      </c>
      <c r="H22" s="1383">
        <v>332.4</v>
      </c>
      <c r="I22" s="1383">
        <v>332.4</v>
      </c>
      <c r="J22" s="1384">
        <f t="shared" si="0"/>
        <v>34.488810881965776</v>
      </c>
      <c r="K22" s="1384">
        <f t="shared" si="1"/>
        <v>0</v>
      </c>
      <c r="L22" s="1384">
        <f t="shared" si="2"/>
        <v>8.450244698205552</v>
      </c>
      <c r="M22" s="1385">
        <f t="shared" si="3"/>
        <v>0</v>
      </c>
    </row>
    <row r="23" spans="1:13" ht="24.75" customHeight="1">
      <c r="A23" s="1380"/>
      <c r="B23" s="1387" t="s">
        <v>1378</v>
      </c>
      <c r="C23" s="1392">
        <v>0.17</v>
      </c>
      <c r="D23" s="1268">
        <v>194.8</v>
      </c>
      <c r="E23" s="1268">
        <v>237.4</v>
      </c>
      <c r="F23" s="1268">
        <v>237.4</v>
      </c>
      <c r="G23" s="1268">
        <v>259.3</v>
      </c>
      <c r="H23" s="1268">
        <v>259.3</v>
      </c>
      <c r="I23" s="1268">
        <v>259.3</v>
      </c>
      <c r="J23" s="1389">
        <f t="shared" si="0"/>
        <v>21.868583162217647</v>
      </c>
      <c r="K23" s="1389">
        <f t="shared" si="1"/>
        <v>0</v>
      </c>
      <c r="L23" s="1389">
        <f t="shared" si="2"/>
        <v>9.224936815501266</v>
      </c>
      <c r="M23" s="1390">
        <f t="shared" si="3"/>
        <v>0</v>
      </c>
    </row>
    <row r="24" spans="1:13" ht="24.75" customHeight="1">
      <c r="A24" s="1380"/>
      <c r="B24" s="1387" t="s">
        <v>1379</v>
      </c>
      <c r="C24" s="1392">
        <v>3.84</v>
      </c>
      <c r="D24" s="1268">
        <v>229.4</v>
      </c>
      <c r="E24" s="1268">
        <v>309.6</v>
      </c>
      <c r="F24" s="1268">
        <v>309.6</v>
      </c>
      <c r="G24" s="1268">
        <v>335.7</v>
      </c>
      <c r="H24" s="1268">
        <v>335.7</v>
      </c>
      <c r="I24" s="1268">
        <v>335.7</v>
      </c>
      <c r="J24" s="1389">
        <f t="shared" si="0"/>
        <v>34.960767218831734</v>
      </c>
      <c r="K24" s="1389">
        <f t="shared" si="1"/>
        <v>0</v>
      </c>
      <c r="L24" s="1389">
        <f t="shared" si="2"/>
        <v>8.430232558139522</v>
      </c>
      <c r="M24" s="1390">
        <f t="shared" si="3"/>
        <v>0</v>
      </c>
    </row>
    <row r="25" spans="1:13" s="1336" customFormat="1" ht="24.75" customHeight="1">
      <c r="A25" s="1380">
        <v>1.5</v>
      </c>
      <c r="B25" s="1381" t="s">
        <v>1384</v>
      </c>
      <c r="C25" s="1391">
        <v>10.55</v>
      </c>
      <c r="D25" s="1383">
        <v>207.8</v>
      </c>
      <c r="E25" s="1383">
        <v>271.2</v>
      </c>
      <c r="F25" s="1383">
        <v>271.2</v>
      </c>
      <c r="G25" s="1383">
        <v>295.8</v>
      </c>
      <c r="H25" s="1383">
        <v>295.8</v>
      </c>
      <c r="I25" s="1383">
        <v>295.8</v>
      </c>
      <c r="J25" s="1384">
        <f t="shared" si="0"/>
        <v>30.510105871029822</v>
      </c>
      <c r="K25" s="1384">
        <f t="shared" si="1"/>
        <v>0</v>
      </c>
      <c r="L25" s="1384">
        <f t="shared" si="2"/>
        <v>9.070796460177007</v>
      </c>
      <c r="M25" s="1385">
        <f t="shared" si="3"/>
        <v>0</v>
      </c>
    </row>
    <row r="26" spans="1:13" ht="24.75" customHeight="1">
      <c r="A26" s="1380"/>
      <c r="B26" s="1387" t="s">
        <v>1378</v>
      </c>
      <c r="C26" s="1392">
        <v>6.8</v>
      </c>
      <c r="D26" s="1268">
        <v>194.7</v>
      </c>
      <c r="E26" s="1268">
        <v>246.1</v>
      </c>
      <c r="F26" s="1268">
        <v>246.1</v>
      </c>
      <c r="G26" s="1268">
        <v>268.9</v>
      </c>
      <c r="H26" s="1268">
        <v>268.9</v>
      </c>
      <c r="I26" s="1268">
        <v>268.9</v>
      </c>
      <c r="J26" s="1389">
        <f t="shared" si="0"/>
        <v>26.399589111453523</v>
      </c>
      <c r="K26" s="1389">
        <f t="shared" si="1"/>
        <v>0</v>
      </c>
      <c r="L26" s="1389">
        <f>+I26/F26*100-100</f>
        <v>9.26452661519707</v>
      </c>
      <c r="M26" s="1390">
        <f t="shared" si="3"/>
        <v>0</v>
      </c>
    </row>
    <row r="27" spans="1:15" ht="24.75" customHeight="1">
      <c r="A27" s="1380"/>
      <c r="B27" s="1387" t="s">
        <v>1379</v>
      </c>
      <c r="C27" s="1392">
        <v>3.75</v>
      </c>
      <c r="D27" s="1268">
        <v>231.6</v>
      </c>
      <c r="E27" s="1268">
        <v>316.9</v>
      </c>
      <c r="F27" s="1268">
        <v>316.9</v>
      </c>
      <c r="G27" s="1268">
        <v>344.6</v>
      </c>
      <c r="H27" s="1268">
        <v>344.6</v>
      </c>
      <c r="I27" s="1268">
        <v>344.6</v>
      </c>
      <c r="J27" s="1389">
        <f t="shared" si="0"/>
        <v>36.83074265975819</v>
      </c>
      <c r="K27" s="1389">
        <f t="shared" si="1"/>
        <v>0</v>
      </c>
      <c r="L27" s="1389">
        <f t="shared" si="2"/>
        <v>8.74092773745663</v>
      </c>
      <c r="M27" s="1390">
        <f t="shared" si="3"/>
        <v>0</v>
      </c>
      <c r="O27" s="1393"/>
    </row>
    <row r="28" spans="1:13" s="1336" customFormat="1" ht="24.75" customHeight="1">
      <c r="A28" s="1380">
        <v>1.6</v>
      </c>
      <c r="B28" s="1381" t="s">
        <v>1385</v>
      </c>
      <c r="C28" s="1391">
        <v>7.9</v>
      </c>
      <c r="D28" s="1383">
        <v>111.3</v>
      </c>
      <c r="E28" s="1383">
        <v>111.3</v>
      </c>
      <c r="F28" s="1383">
        <v>111.3</v>
      </c>
      <c r="G28" s="1383">
        <v>111.3</v>
      </c>
      <c r="H28" s="1383">
        <v>111.3</v>
      </c>
      <c r="I28" s="1383">
        <v>111.3</v>
      </c>
      <c r="J28" s="1384">
        <f t="shared" si="0"/>
        <v>0</v>
      </c>
      <c r="K28" s="1384">
        <f t="shared" si="1"/>
        <v>0</v>
      </c>
      <c r="L28" s="1384">
        <f t="shared" si="2"/>
        <v>0</v>
      </c>
      <c r="M28" s="1385">
        <f t="shared" si="3"/>
        <v>0</v>
      </c>
    </row>
    <row r="29" spans="1:13" ht="24.75" customHeight="1">
      <c r="A29" s="1380"/>
      <c r="B29" s="1387" t="s">
        <v>1378</v>
      </c>
      <c r="C29" s="1392">
        <v>2.24</v>
      </c>
      <c r="D29" s="1268">
        <v>115.3</v>
      </c>
      <c r="E29" s="1268">
        <v>115.3</v>
      </c>
      <c r="F29" s="1268">
        <v>115.3</v>
      </c>
      <c r="G29" s="1268">
        <v>115.3</v>
      </c>
      <c r="H29" s="1268">
        <v>115.3</v>
      </c>
      <c r="I29" s="1268">
        <v>115.3</v>
      </c>
      <c r="J29" s="1389">
        <f t="shared" si="0"/>
        <v>0</v>
      </c>
      <c r="K29" s="1389">
        <f t="shared" si="1"/>
        <v>0</v>
      </c>
      <c r="L29" s="1389">
        <f t="shared" si="2"/>
        <v>0</v>
      </c>
      <c r="M29" s="1390">
        <f t="shared" si="3"/>
        <v>0</v>
      </c>
    </row>
    <row r="30" spans="1:13" ht="24.75" customHeight="1">
      <c r="A30" s="1380"/>
      <c r="B30" s="1387" t="s">
        <v>1379</v>
      </c>
      <c r="C30" s="1392">
        <v>5.66</v>
      </c>
      <c r="D30" s="1268">
        <v>109.7</v>
      </c>
      <c r="E30" s="1268">
        <v>109.7</v>
      </c>
      <c r="F30" s="1268">
        <v>109.7</v>
      </c>
      <c r="G30" s="1268">
        <v>109.7</v>
      </c>
      <c r="H30" s="1268">
        <v>109.7</v>
      </c>
      <c r="I30" s="1268">
        <v>109.7</v>
      </c>
      <c r="J30" s="1389">
        <f t="shared" si="0"/>
        <v>0</v>
      </c>
      <c r="K30" s="1389">
        <f t="shared" si="1"/>
        <v>0</v>
      </c>
      <c r="L30" s="1389">
        <f t="shared" si="2"/>
        <v>0</v>
      </c>
      <c r="M30" s="1390">
        <f t="shared" si="3"/>
        <v>0</v>
      </c>
    </row>
    <row r="31" spans="1:13" s="1336" customFormat="1" ht="18.75" customHeight="1">
      <c r="A31" s="1380">
        <v>2</v>
      </c>
      <c r="B31" s="1381" t="s">
        <v>1386</v>
      </c>
      <c r="C31" s="1391">
        <v>73.03</v>
      </c>
      <c r="D31" s="1383">
        <v>317.1</v>
      </c>
      <c r="E31" s="1383">
        <v>356.9</v>
      </c>
      <c r="F31" s="1383">
        <v>356.9</v>
      </c>
      <c r="G31" s="1383">
        <v>381.8</v>
      </c>
      <c r="H31" s="1383">
        <v>382.4</v>
      </c>
      <c r="I31" s="1383">
        <v>383.6</v>
      </c>
      <c r="J31" s="1394">
        <f>+F31/D31*100-100</f>
        <v>12.551245663828439</v>
      </c>
      <c r="K31" s="1394">
        <f>+F31/E31*100-100</f>
        <v>0</v>
      </c>
      <c r="L31" s="1394">
        <f>+I31/F31*100-100</f>
        <v>7.481087139254711</v>
      </c>
      <c r="M31" s="1395">
        <f>+I31/H31*100-100</f>
        <v>0.31380753138077466</v>
      </c>
    </row>
    <row r="32" spans="1:13" ht="18" customHeight="1">
      <c r="A32" s="1380">
        <v>2.1</v>
      </c>
      <c r="B32" s="1381" t="s">
        <v>1387</v>
      </c>
      <c r="C32" s="1391">
        <v>39.49</v>
      </c>
      <c r="D32" s="1383">
        <v>369.2</v>
      </c>
      <c r="E32" s="1383">
        <v>400.1</v>
      </c>
      <c r="F32" s="1383">
        <v>400.1</v>
      </c>
      <c r="G32" s="1383">
        <v>434</v>
      </c>
      <c r="H32" s="1383">
        <v>434.8</v>
      </c>
      <c r="I32" s="1383">
        <v>436.9</v>
      </c>
      <c r="J32" s="1384">
        <f aca="true" t="shared" si="4" ref="J32:J49">+F32/D32*100-100</f>
        <v>8.369447453954521</v>
      </c>
      <c r="K32" s="1384">
        <f aca="true" t="shared" si="5" ref="K32:K49">+F32/E32*100-100</f>
        <v>0</v>
      </c>
      <c r="L32" s="1384">
        <f aca="true" t="shared" si="6" ref="L32:L49">+I32/F32*100-100</f>
        <v>9.19770057485627</v>
      </c>
      <c r="M32" s="1396">
        <f aca="true" t="shared" si="7" ref="M32:M49">+I32/H32*100-100</f>
        <v>0.48298068077276923</v>
      </c>
    </row>
    <row r="33" spans="1:13" ht="24.75" customHeight="1">
      <c r="A33" s="1380"/>
      <c r="B33" s="1387" t="s">
        <v>1388</v>
      </c>
      <c r="C33" s="1388">
        <v>20.49</v>
      </c>
      <c r="D33" s="1268">
        <v>355.7</v>
      </c>
      <c r="E33" s="1268">
        <v>384.4</v>
      </c>
      <c r="F33" s="1268">
        <v>384.4</v>
      </c>
      <c r="G33" s="1268">
        <v>432</v>
      </c>
      <c r="H33" s="1268">
        <v>433.5</v>
      </c>
      <c r="I33" s="1268">
        <v>435</v>
      </c>
      <c r="J33" s="1389">
        <f t="shared" si="4"/>
        <v>8.06859713241495</v>
      </c>
      <c r="K33" s="1389">
        <f t="shared" si="5"/>
        <v>0</v>
      </c>
      <c r="L33" s="1389">
        <f t="shared" si="6"/>
        <v>13.163371488033306</v>
      </c>
      <c r="M33" s="1390">
        <f t="shared" si="7"/>
        <v>0.3460207612456827</v>
      </c>
    </row>
    <row r="34" spans="1:13" ht="24.75" customHeight="1">
      <c r="A34" s="1380"/>
      <c r="B34" s="1387" t="s">
        <v>1389</v>
      </c>
      <c r="C34" s="1388">
        <v>19</v>
      </c>
      <c r="D34" s="1268">
        <v>383.7</v>
      </c>
      <c r="E34" s="1268">
        <v>417</v>
      </c>
      <c r="F34" s="1268">
        <v>417</v>
      </c>
      <c r="G34" s="1268">
        <v>436.2</v>
      </c>
      <c r="H34" s="1268">
        <v>436.2</v>
      </c>
      <c r="I34" s="1268">
        <v>439</v>
      </c>
      <c r="J34" s="1389">
        <f t="shared" si="4"/>
        <v>8.678655199374518</v>
      </c>
      <c r="K34" s="1389">
        <f t="shared" si="5"/>
        <v>0</v>
      </c>
      <c r="L34" s="1389">
        <f t="shared" si="6"/>
        <v>5.2757793764987895</v>
      </c>
      <c r="M34" s="1390">
        <f t="shared" si="7"/>
        <v>0.6419073819348995</v>
      </c>
    </row>
    <row r="35" spans="1:13" ht="24.75" customHeight="1">
      <c r="A35" s="1380">
        <v>2.2</v>
      </c>
      <c r="B35" s="1381" t="s">
        <v>1390</v>
      </c>
      <c r="C35" s="1391">
        <v>25.25</v>
      </c>
      <c r="D35" s="1383">
        <v>251.2</v>
      </c>
      <c r="E35" s="1383">
        <v>309.8</v>
      </c>
      <c r="F35" s="1383">
        <v>309.8</v>
      </c>
      <c r="G35" s="1383">
        <v>318.2</v>
      </c>
      <c r="H35" s="1383">
        <v>318.2</v>
      </c>
      <c r="I35" s="1383">
        <v>318.2</v>
      </c>
      <c r="J35" s="1384">
        <f t="shared" si="4"/>
        <v>23.32802547770703</v>
      </c>
      <c r="K35" s="1384">
        <f t="shared" si="5"/>
        <v>0</v>
      </c>
      <c r="L35" s="1384">
        <f t="shared" si="6"/>
        <v>2.7114267269205925</v>
      </c>
      <c r="M35" s="1385">
        <f t="shared" si="7"/>
        <v>0</v>
      </c>
    </row>
    <row r="36" spans="1:13" ht="24.75" customHeight="1">
      <c r="A36" s="1380"/>
      <c r="B36" s="1387" t="s">
        <v>1391</v>
      </c>
      <c r="C36" s="1388">
        <v>6.31</v>
      </c>
      <c r="D36" s="1268">
        <v>237.7</v>
      </c>
      <c r="E36" s="1268">
        <v>289</v>
      </c>
      <c r="F36" s="1268">
        <v>289</v>
      </c>
      <c r="G36" s="1268">
        <v>302.1</v>
      </c>
      <c r="H36" s="1268">
        <v>302.1</v>
      </c>
      <c r="I36" s="1268">
        <v>302.1</v>
      </c>
      <c r="J36" s="1389">
        <f t="shared" si="4"/>
        <v>21.581825830879268</v>
      </c>
      <c r="K36" s="1389">
        <f t="shared" si="5"/>
        <v>0</v>
      </c>
      <c r="L36" s="1389">
        <f t="shared" si="6"/>
        <v>4.532871972318347</v>
      </c>
      <c r="M36" s="1390">
        <f t="shared" si="7"/>
        <v>0</v>
      </c>
    </row>
    <row r="37" spans="1:13" ht="24.75" customHeight="1">
      <c r="A37" s="1380"/>
      <c r="B37" s="1387" t="s">
        <v>1392</v>
      </c>
      <c r="C37" s="1388">
        <v>6.31</v>
      </c>
      <c r="D37" s="1268">
        <v>247.8</v>
      </c>
      <c r="E37" s="1268">
        <v>306.8</v>
      </c>
      <c r="F37" s="1268">
        <v>306.8</v>
      </c>
      <c r="G37" s="1268">
        <v>314.5</v>
      </c>
      <c r="H37" s="1268">
        <v>314.5</v>
      </c>
      <c r="I37" s="1268">
        <v>314.5</v>
      </c>
      <c r="J37" s="1389">
        <f t="shared" si="4"/>
        <v>23.80952380952381</v>
      </c>
      <c r="K37" s="1389">
        <f t="shared" si="5"/>
        <v>0</v>
      </c>
      <c r="L37" s="1389">
        <f t="shared" si="6"/>
        <v>2.5097783572359873</v>
      </c>
      <c r="M37" s="1390">
        <f t="shared" si="7"/>
        <v>0</v>
      </c>
    </row>
    <row r="38" spans="1:13" ht="24.75" customHeight="1">
      <c r="A38" s="1380"/>
      <c r="B38" s="1387" t="s">
        <v>1393</v>
      </c>
      <c r="C38" s="1388">
        <v>6.31</v>
      </c>
      <c r="D38" s="1268">
        <v>248.1</v>
      </c>
      <c r="E38" s="1268">
        <v>307</v>
      </c>
      <c r="F38" s="1268">
        <v>307</v>
      </c>
      <c r="G38" s="1268">
        <v>315.9</v>
      </c>
      <c r="H38" s="1268">
        <v>315.9</v>
      </c>
      <c r="I38" s="1268">
        <v>315.9</v>
      </c>
      <c r="J38" s="1389">
        <f t="shared" si="4"/>
        <v>23.74042724707779</v>
      </c>
      <c r="K38" s="1389">
        <f t="shared" si="5"/>
        <v>0</v>
      </c>
      <c r="L38" s="1389">
        <f t="shared" si="6"/>
        <v>2.8990228013029196</v>
      </c>
      <c r="M38" s="1390">
        <f t="shared" si="7"/>
        <v>0</v>
      </c>
    </row>
    <row r="39" spans="1:13" ht="24.75" customHeight="1">
      <c r="A39" s="1380"/>
      <c r="B39" s="1387" t="s">
        <v>1394</v>
      </c>
      <c r="C39" s="1388">
        <v>6.32</v>
      </c>
      <c r="D39" s="1268">
        <v>271.3</v>
      </c>
      <c r="E39" s="1268">
        <v>336.2</v>
      </c>
      <c r="F39" s="1268">
        <v>336.2</v>
      </c>
      <c r="G39" s="1268">
        <v>340.5</v>
      </c>
      <c r="H39" s="1268">
        <v>340.5</v>
      </c>
      <c r="I39" s="1268">
        <v>340.5</v>
      </c>
      <c r="J39" s="1389">
        <f t="shared" si="4"/>
        <v>23.92185772207887</v>
      </c>
      <c r="K39" s="1389">
        <f t="shared" si="5"/>
        <v>0</v>
      </c>
      <c r="L39" s="1389">
        <f t="shared" si="6"/>
        <v>1.2790005948839962</v>
      </c>
      <c r="M39" s="1390">
        <f t="shared" si="7"/>
        <v>0</v>
      </c>
    </row>
    <row r="40" spans="1:13" ht="24.75" customHeight="1">
      <c r="A40" s="1380">
        <v>2.3</v>
      </c>
      <c r="B40" s="1381" t="s">
        <v>1395</v>
      </c>
      <c r="C40" s="1391">
        <v>8.29</v>
      </c>
      <c r="D40" s="1383">
        <v>269.4</v>
      </c>
      <c r="E40" s="1383">
        <v>294.9</v>
      </c>
      <c r="F40" s="1383">
        <v>294.9</v>
      </c>
      <c r="G40" s="1383">
        <v>327</v>
      </c>
      <c r="H40" s="1383">
        <v>328.2</v>
      </c>
      <c r="I40" s="1383">
        <v>329</v>
      </c>
      <c r="J40" s="1384">
        <f t="shared" si="4"/>
        <v>9.465478841870834</v>
      </c>
      <c r="K40" s="1384">
        <f t="shared" si="5"/>
        <v>0</v>
      </c>
      <c r="L40" s="1384">
        <f t="shared" si="6"/>
        <v>11.56324177687354</v>
      </c>
      <c r="M40" s="1396">
        <f t="shared" si="7"/>
        <v>0.2437538086532669</v>
      </c>
    </row>
    <row r="41" spans="1:13" s="1336" customFormat="1" ht="24.75" customHeight="1">
      <c r="A41" s="1397"/>
      <c r="B41" s="1381" t="s">
        <v>1396</v>
      </c>
      <c r="C41" s="1391">
        <v>2.76</v>
      </c>
      <c r="D41" s="1268">
        <v>249.9</v>
      </c>
      <c r="E41" s="1268">
        <v>273</v>
      </c>
      <c r="F41" s="1268">
        <v>273</v>
      </c>
      <c r="G41" s="1268">
        <v>304.8</v>
      </c>
      <c r="H41" s="1268">
        <v>304.8</v>
      </c>
      <c r="I41" s="1268">
        <v>305.4</v>
      </c>
      <c r="J41" s="1384">
        <f t="shared" si="4"/>
        <v>9.243697478991592</v>
      </c>
      <c r="K41" s="1384">
        <f t="shared" si="5"/>
        <v>0</v>
      </c>
      <c r="L41" s="1384">
        <f t="shared" si="6"/>
        <v>11.868131868131869</v>
      </c>
      <c r="M41" s="1385">
        <f t="shared" si="7"/>
        <v>0.19685039370078528</v>
      </c>
    </row>
    <row r="42" spans="1:13" ht="24.75" customHeight="1">
      <c r="A42" s="1397"/>
      <c r="B42" s="1387" t="s">
        <v>1392</v>
      </c>
      <c r="C42" s="1388">
        <v>1.38</v>
      </c>
      <c r="D42" s="1268">
        <v>242.6</v>
      </c>
      <c r="E42" s="1268">
        <v>263.7</v>
      </c>
      <c r="F42" s="1268">
        <v>263.7</v>
      </c>
      <c r="G42" s="1268">
        <v>295.2</v>
      </c>
      <c r="H42" s="1268">
        <v>295.2</v>
      </c>
      <c r="I42" s="1268">
        <v>295.2</v>
      </c>
      <c r="J42" s="1389">
        <f t="shared" si="4"/>
        <v>8.697444352844187</v>
      </c>
      <c r="K42" s="1389">
        <f t="shared" si="5"/>
        <v>0</v>
      </c>
      <c r="L42" s="1389">
        <f t="shared" si="6"/>
        <v>11.945392491467572</v>
      </c>
      <c r="M42" s="1390">
        <f t="shared" si="7"/>
        <v>0</v>
      </c>
    </row>
    <row r="43" spans="1:13" ht="24.75" customHeight="1">
      <c r="A43" s="1398"/>
      <c r="B43" s="1387" t="s">
        <v>1394</v>
      </c>
      <c r="C43" s="1388">
        <v>1.38</v>
      </c>
      <c r="D43" s="1268">
        <v>257.1</v>
      </c>
      <c r="E43" s="1268">
        <v>282.3</v>
      </c>
      <c r="F43" s="1268">
        <v>282.3</v>
      </c>
      <c r="G43" s="1268">
        <v>314.3</v>
      </c>
      <c r="H43" s="1268">
        <v>314.3</v>
      </c>
      <c r="I43" s="1268">
        <v>315.6</v>
      </c>
      <c r="J43" s="1389">
        <f t="shared" si="4"/>
        <v>9.80163360560094</v>
      </c>
      <c r="K43" s="1389">
        <f t="shared" si="5"/>
        <v>0</v>
      </c>
      <c r="L43" s="1389">
        <f t="shared" si="6"/>
        <v>11.795961742826776</v>
      </c>
      <c r="M43" s="1390">
        <f t="shared" si="7"/>
        <v>0.41361756283806983</v>
      </c>
    </row>
    <row r="44" spans="1:13" ht="24.75" customHeight="1">
      <c r="A44" s="1397"/>
      <c r="B44" s="1381" t="s">
        <v>1397</v>
      </c>
      <c r="C44" s="1391">
        <v>2.76</v>
      </c>
      <c r="D44" s="1268">
        <v>244.3</v>
      </c>
      <c r="E44" s="1268">
        <v>258.2</v>
      </c>
      <c r="F44" s="1268">
        <v>258.2</v>
      </c>
      <c r="G44" s="1268">
        <v>287.5</v>
      </c>
      <c r="H44" s="1268">
        <v>288.5</v>
      </c>
      <c r="I44" s="1268">
        <v>288.5</v>
      </c>
      <c r="J44" s="1384">
        <f t="shared" si="4"/>
        <v>5.689725747032327</v>
      </c>
      <c r="K44" s="1384">
        <f t="shared" si="5"/>
        <v>0</v>
      </c>
      <c r="L44" s="1384">
        <f t="shared" si="6"/>
        <v>11.735089078233926</v>
      </c>
      <c r="M44" s="1385">
        <f t="shared" si="7"/>
        <v>0</v>
      </c>
    </row>
    <row r="45" spans="1:13" ht="24.75" customHeight="1">
      <c r="A45" s="1397"/>
      <c r="B45" s="1387" t="s">
        <v>1392</v>
      </c>
      <c r="C45" s="1388">
        <v>1.38</v>
      </c>
      <c r="D45" s="1268">
        <v>236.4</v>
      </c>
      <c r="E45" s="1268">
        <v>250</v>
      </c>
      <c r="F45" s="1268">
        <v>250</v>
      </c>
      <c r="G45" s="1268">
        <v>280.3</v>
      </c>
      <c r="H45" s="1268">
        <v>280.3</v>
      </c>
      <c r="I45" s="1268">
        <v>280.3</v>
      </c>
      <c r="J45" s="1389">
        <f t="shared" si="4"/>
        <v>5.752961082910318</v>
      </c>
      <c r="K45" s="1389">
        <f t="shared" si="5"/>
        <v>0</v>
      </c>
      <c r="L45" s="1389">
        <f t="shared" si="6"/>
        <v>12.120000000000005</v>
      </c>
      <c r="M45" s="1390">
        <f t="shared" si="7"/>
        <v>0</v>
      </c>
    </row>
    <row r="46" spans="1:13" ht="24.75" customHeight="1">
      <c r="A46" s="1397"/>
      <c r="B46" s="1387" t="s">
        <v>1394</v>
      </c>
      <c r="C46" s="1388">
        <v>1.38</v>
      </c>
      <c r="D46" s="1268">
        <v>252.2</v>
      </c>
      <c r="E46" s="1268">
        <v>266.3</v>
      </c>
      <c r="F46" s="1268">
        <v>266.3</v>
      </c>
      <c r="G46" s="1268">
        <v>294.7</v>
      </c>
      <c r="H46" s="1268">
        <v>296.7</v>
      </c>
      <c r="I46" s="1268">
        <v>296.7</v>
      </c>
      <c r="J46" s="1389">
        <f t="shared" si="4"/>
        <v>5.590800951625695</v>
      </c>
      <c r="K46" s="1389">
        <f t="shared" si="5"/>
        <v>0</v>
      </c>
      <c r="L46" s="1389">
        <f t="shared" si="6"/>
        <v>11.415696582801345</v>
      </c>
      <c r="M46" s="1390">
        <f t="shared" si="7"/>
        <v>0</v>
      </c>
    </row>
    <row r="47" spans="1:13" ht="24.75" customHeight="1">
      <c r="A47" s="1397"/>
      <c r="B47" s="1381" t="s">
        <v>1398</v>
      </c>
      <c r="C47" s="1391">
        <v>2.77</v>
      </c>
      <c r="D47" s="1268">
        <v>313.8</v>
      </c>
      <c r="E47" s="1268">
        <v>353.4</v>
      </c>
      <c r="F47" s="1268">
        <v>353.4</v>
      </c>
      <c r="G47" s="1268">
        <v>388.6</v>
      </c>
      <c r="H47" s="1268">
        <v>391.2</v>
      </c>
      <c r="I47" s="1268">
        <v>392.8</v>
      </c>
      <c r="J47" s="1384">
        <f t="shared" si="4"/>
        <v>12.619502868068835</v>
      </c>
      <c r="K47" s="1384">
        <f t="shared" si="5"/>
        <v>0</v>
      </c>
      <c r="L47" s="1384">
        <f t="shared" si="6"/>
        <v>11.148839841539342</v>
      </c>
      <c r="M47" s="1385">
        <f t="shared" si="7"/>
        <v>0.4089979550102356</v>
      </c>
    </row>
    <row r="48" spans="1:13" ht="24.75" customHeight="1">
      <c r="A48" s="1397"/>
      <c r="B48" s="1387" t="s">
        <v>1388</v>
      </c>
      <c r="C48" s="1388">
        <v>1.38</v>
      </c>
      <c r="D48" s="1268">
        <v>316.2</v>
      </c>
      <c r="E48" s="1268">
        <v>357.2</v>
      </c>
      <c r="F48" s="1268">
        <v>357.2</v>
      </c>
      <c r="G48" s="1268">
        <v>398.8</v>
      </c>
      <c r="H48" s="1268">
        <v>401.3</v>
      </c>
      <c r="I48" s="1268">
        <v>402.8</v>
      </c>
      <c r="J48" s="1389">
        <f t="shared" si="4"/>
        <v>12.966476913345986</v>
      </c>
      <c r="K48" s="1389">
        <f t="shared" si="5"/>
        <v>0</v>
      </c>
      <c r="L48" s="1389">
        <f t="shared" si="6"/>
        <v>12.7659574468085</v>
      </c>
      <c r="M48" s="1390">
        <f t="shared" si="7"/>
        <v>0.3737851981061624</v>
      </c>
    </row>
    <row r="49" spans="1:13" ht="24.75" customHeight="1" thickBot="1">
      <c r="A49" s="1399"/>
      <c r="B49" s="1400" t="s">
        <v>1389</v>
      </c>
      <c r="C49" s="1401">
        <v>1.39</v>
      </c>
      <c r="D49" s="1402">
        <v>311.4</v>
      </c>
      <c r="E49" s="1402">
        <v>349.7</v>
      </c>
      <c r="F49" s="1402">
        <v>349.7</v>
      </c>
      <c r="G49" s="1402">
        <v>378.4</v>
      </c>
      <c r="H49" s="1402">
        <v>381.1</v>
      </c>
      <c r="I49" s="1402">
        <v>382.9</v>
      </c>
      <c r="J49" s="1403">
        <f t="shared" si="4"/>
        <v>12.299293513166347</v>
      </c>
      <c r="K49" s="1403">
        <f t="shared" si="5"/>
        <v>0</v>
      </c>
      <c r="L49" s="1403">
        <f t="shared" si="6"/>
        <v>9.493851873034018</v>
      </c>
      <c r="M49" s="1404">
        <f t="shared" si="7"/>
        <v>0.4723169771713458</v>
      </c>
    </row>
    <row r="50" spans="4:13" ht="12" customHeight="1" thickTop="1">
      <c r="D50" s="1405"/>
      <c r="E50" s="1405"/>
      <c r="F50" s="1405"/>
      <c r="G50" s="1405"/>
      <c r="H50" s="1405"/>
      <c r="I50" s="1405"/>
      <c r="J50" s="1405"/>
      <c r="K50" s="1405"/>
      <c r="L50" s="1405"/>
      <c r="M50" s="1405"/>
    </row>
    <row r="51" spans="4:13" ht="24.75" customHeight="1">
      <c r="D51" s="1405"/>
      <c r="E51" s="1405"/>
      <c r="F51" s="1405"/>
      <c r="G51" s="1405"/>
      <c r="H51" s="1405"/>
      <c r="I51" s="1405"/>
      <c r="J51" s="1405"/>
      <c r="K51" s="1405"/>
      <c r="L51" s="1405"/>
      <c r="M51" s="1405"/>
    </row>
    <row r="52" spans="4:13" ht="24.75" customHeight="1">
      <c r="D52" s="1405"/>
      <c r="E52" s="1405"/>
      <c r="F52" s="1405"/>
      <c r="G52" s="1405"/>
      <c r="H52" s="1405"/>
      <c r="I52" s="1405"/>
      <c r="J52" s="1405"/>
      <c r="K52" s="1405"/>
      <c r="L52" s="1405"/>
      <c r="M52" s="1405"/>
    </row>
    <row r="53" spans="4:13" ht="24.75" customHeight="1">
      <c r="D53" s="1405"/>
      <c r="E53" s="1405"/>
      <c r="F53" s="1405"/>
      <c r="G53" s="1405"/>
      <c r="H53" s="1405"/>
      <c r="I53" s="1405"/>
      <c r="J53" s="1405"/>
      <c r="K53" s="1405"/>
      <c r="L53" s="1405"/>
      <c r="M53" s="1405"/>
    </row>
    <row r="54" spans="4:13" ht="24.75" customHeight="1">
      <c r="D54" s="1405"/>
      <c r="E54" s="1405"/>
      <c r="F54" s="1405"/>
      <c r="G54" s="1405"/>
      <c r="H54" s="1405"/>
      <c r="I54" s="1405"/>
      <c r="J54" s="1405"/>
      <c r="K54" s="1405"/>
      <c r="L54" s="1405"/>
      <c r="M54" s="1405"/>
    </row>
    <row r="55" spans="4:13" ht="24.75" customHeight="1">
      <c r="D55" s="1405"/>
      <c r="E55" s="1405"/>
      <c r="F55" s="1405"/>
      <c r="G55" s="1405"/>
      <c r="H55" s="1405"/>
      <c r="I55" s="1405"/>
      <c r="J55" s="1405"/>
      <c r="K55" s="1405"/>
      <c r="L55" s="1405"/>
      <c r="M55" s="1405"/>
    </row>
    <row r="56" spans="4:13" ht="24.75" customHeight="1">
      <c r="D56" s="1405"/>
      <c r="E56" s="1405"/>
      <c r="F56" s="1405"/>
      <c r="G56" s="1405"/>
      <c r="H56" s="1405"/>
      <c r="I56" s="1405"/>
      <c r="J56" s="1405"/>
      <c r="K56" s="1405"/>
      <c r="L56" s="1405"/>
      <c r="M56" s="1405"/>
    </row>
    <row r="57" spans="4:13" ht="24.75" customHeight="1">
      <c r="D57" s="1405"/>
      <c r="E57" s="1405"/>
      <c r="F57" s="1405"/>
      <c r="G57" s="1405"/>
      <c r="H57" s="1405"/>
      <c r="I57" s="1405"/>
      <c r="J57" s="1405"/>
      <c r="K57" s="1405"/>
      <c r="L57" s="1405"/>
      <c r="M57" s="1405"/>
    </row>
    <row r="58" spans="4:13" ht="24.75" customHeight="1">
      <c r="D58" s="1405"/>
      <c r="E58" s="1405"/>
      <c r="F58" s="1405"/>
      <c r="G58" s="1405"/>
      <c r="H58" s="1405"/>
      <c r="I58" s="1405"/>
      <c r="J58" s="1405"/>
      <c r="K58" s="1405"/>
      <c r="L58" s="1405"/>
      <c r="M58" s="1405"/>
    </row>
    <row r="59" spans="4:13" ht="24.75" customHeight="1">
      <c r="D59" s="1405"/>
      <c r="E59" s="1405"/>
      <c r="F59" s="1405"/>
      <c r="G59" s="1405"/>
      <c r="H59" s="1405"/>
      <c r="I59" s="1405"/>
      <c r="J59" s="1405"/>
      <c r="K59" s="1405"/>
      <c r="L59" s="1405"/>
      <c r="M59" s="1405"/>
    </row>
    <row r="60" spans="4:13" ht="24.75" customHeight="1">
      <c r="D60" s="1405"/>
      <c r="E60" s="1405"/>
      <c r="F60" s="1405"/>
      <c r="G60" s="1405"/>
      <c r="H60" s="1405"/>
      <c r="I60" s="1405"/>
      <c r="J60" s="1405"/>
      <c r="K60" s="1405"/>
      <c r="L60" s="1405"/>
      <c r="M60" s="1405"/>
    </row>
    <row r="61" spans="4:13" ht="24.75" customHeight="1">
      <c r="D61" s="1405"/>
      <c r="E61" s="1405"/>
      <c r="F61" s="1405"/>
      <c r="G61" s="1405"/>
      <c r="H61" s="1405"/>
      <c r="I61" s="1405"/>
      <c r="J61" s="1405"/>
      <c r="K61" s="1405"/>
      <c r="L61" s="1405"/>
      <c r="M61" s="1405"/>
    </row>
    <row r="62" spans="4:13" ht="24.75" customHeight="1">
      <c r="D62" s="1405"/>
      <c r="E62" s="1405"/>
      <c r="F62" s="1405"/>
      <c r="G62" s="1405"/>
      <c r="H62" s="1405"/>
      <c r="I62" s="1405"/>
      <c r="J62" s="1405"/>
      <c r="K62" s="1405"/>
      <c r="L62" s="1405"/>
      <c r="M62" s="1405"/>
    </row>
    <row r="63" spans="4:13" ht="24.75" customHeight="1">
      <c r="D63" s="1405"/>
      <c r="E63" s="1405"/>
      <c r="F63" s="1405"/>
      <c r="G63" s="1405"/>
      <c r="H63" s="1405"/>
      <c r="I63" s="1405"/>
      <c r="J63" s="1405"/>
      <c r="K63" s="1405"/>
      <c r="L63" s="1405"/>
      <c r="M63" s="1405"/>
    </row>
    <row r="64" spans="4:13" ht="24.75" customHeight="1">
      <c r="D64" s="1405"/>
      <c r="E64" s="1405"/>
      <c r="F64" s="1405"/>
      <c r="G64" s="1405"/>
      <c r="H64" s="1405"/>
      <c r="I64" s="1405"/>
      <c r="J64" s="1405"/>
      <c r="K64" s="1405"/>
      <c r="L64" s="1405"/>
      <c r="M64" s="1405"/>
    </row>
    <row r="65" spans="4:13" ht="24.75" customHeight="1">
      <c r="D65" s="1405"/>
      <c r="E65" s="1405"/>
      <c r="F65" s="1405"/>
      <c r="G65" s="1405"/>
      <c r="H65" s="1405"/>
      <c r="I65" s="1405"/>
      <c r="J65" s="1405"/>
      <c r="K65" s="1405"/>
      <c r="L65" s="1405"/>
      <c r="M65" s="1405"/>
    </row>
    <row r="66" spans="4:13" ht="24.75" customHeight="1">
      <c r="D66" s="1405"/>
      <c r="E66" s="1405"/>
      <c r="F66" s="1405"/>
      <c r="G66" s="1405"/>
      <c r="H66" s="1405"/>
      <c r="I66" s="1405"/>
      <c r="J66" s="1405"/>
      <c r="K66" s="1405"/>
      <c r="L66" s="1405"/>
      <c r="M66" s="1405"/>
    </row>
    <row r="67" spans="4:13" ht="24.75" customHeight="1">
      <c r="D67" s="1405"/>
      <c r="E67" s="1405"/>
      <c r="F67" s="1405"/>
      <c r="G67" s="1405"/>
      <c r="H67" s="1405"/>
      <c r="I67" s="1405"/>
      <c r="J67" s="1405"/>
      <c r="K67" s="1405"/>
      <c r="L67" s="1405"/>
      <c r="M67" s="1405"/>
    </row>
    <row r="68" spans="4:13" ht="24.75" customHeight="1">
      <c r="D68" s="1405"/>
      <c r="E68" s="1405"/>
      <c r="F68" s="1405"/>
      <c r="G68" s="1405"/>
      <c r="H68" s="1405"/>
      <c r="I68" s="1405"/>
      <c r="J68" s="1405"/>
      <c r="K68" s="1405"/>
      <c r="L68" s="1405"/>
      <c r="M68" s="1405"/>
    </row>
    <row r="69" spans="4:13" ht="24.75" customHeight="1">
      <c r="D69" s="1405"/>
      <c r="E69" s="1405"/>
      <c r="F69" s="1405"/>
      <c r="G69" s="1405"/>
      <c r="H69" s="1405"/>
      <c r="I69" s="1405"/>
      <c r="J69" s="1405"/>
      <c r="K69" s="1405"/>
      <c r="L69" s="1405"/>
      <c r="M69" s="1405"/>
    </row>
    <row r="70" spans="4:13" ht="24.75" customHeight="1">
      <c r="D70" s="1405"/>
      <c r="E70" s="1405"/>
      <c r="F70" s="1405"/>
      <c r="G70" s="1405"/>
      <c r="H70" s="1405"/>
      <c r="I70" s="1405"/>
      <c r="J70" s="1405"/>
      <c r="K70" s="1405"/>
      <c r="L70" s="1405"/>
      <c r="M70" s="1405"/>
    </row>
    <row r="71" spans="4:13" ht="24.75" customHeight="1">
      <c r="D71" s="1405"/>
      <c r="E71" s="1405"/>
      <c r="F71" s="1405"/>
      <c r="G71" s="1405"/>
      <c r="H71" s="1405"/>
      <c r="I71" s="1405"/>
      <c r="J71" s="1405"/>
      <c r="K71" s="1405"/>
      <c r="L71" s="1405"/>
      <c r="M71" s="1405"/>
    </row>
    <row r="72" spans="4:13" ht="24.75" customHeight="1">
      <c r="D72" s="1405"/>
      <c r="E72" s="1405"/>
      <c r="F72" s="1405"/>
      <c r="G72" s="1405"/>
      <c r="H72" s="1405"/>
      <c r="I72" s="1405"/>
      <c r="J72" s="1405"/>
      <c r="K72" s="1405"/>
      <c r="L72" s="1405"/>
      <c r="M72" s="1405"/>
    </row>
    <row r="73" spans="4:13" ht="24.75" customHeight="1">
      <c r="D73" s="1405"/>
      <c r="E73" s="1405"/>
      <c r="F73" s="1405"/>
      <c r="G73" s="1405"/>
      <c r="H73" s="1405"/>
      <c r="I73" s="1405"/>
      <c r="J73" s="1405"/>
      <c r="K73" s="1405"/>
      <c r="L73" s="1405"/>
      <c r="M73" s="1405"/>
    </row>
    <row r="74" spans="4:13" ht="24.75" customHeight="1">
      <c r="D74" s="1405"/>
      <c r="E74" s="1405"/>
      <c r="F74" s="1405"/>
      <c r="G74" s="1405"/>
      <c r="H74" s="1405"/>
      <c r="I74" s="1405"/>
      <c r="J74" s="1405"/>
      <c r="K74" s="1405"/>
      <c r="L74" s="1405"/>
      <c r="M74" s="1405"/>
    </row>
    <row r="75" spans="4:13" ht="24.75" customHeight="1">
      <c r="D75" s="1405"/>
      <c r="E75" s="1405"/>
      <c r="F75" s="1405"/>
      <c r="G75" s="1405"/>
      <c r="H75" s="1405"/>
      <c r="I75" s="1405"/>
      <c r="J75" s="1405"/>
      <c r="K75" s="1405"/>
      <c r="L75" s="1405"/>
      <c r="M75" s="1405"/>
    </row>
    <row r="76" spans="4:13" ht="24.75" customHeight="1">
      <c r="D76" s="1405"/>
      <c r="E76" s="1405"/>
      <c r="F76" s="1405"/>
      <c r="G76" s="1405"/>
      <c r="H76" s="1405"/>
      <c r="I76" s="1405"/>
      <c r="J76" s="1405"/>
      <c r="K76" s="1405"/>
      <c r="L76" s="1405"/>
      <c r="M76" s="1405"/>
    </row>
    <row r="77" spans="4:13" ht="24.75" customHeight="1">
      <c r="D77" s="1405"/>
      <c r="E77" s="1405"/>
      <c r="F77" s="1405"/>
      <c r="G77" s="1405"/>
      <c r="H77" s="1405"/>
      <c r="I77" s="1405"/>
      <c r="J77" s="1405"/>
      <c r="K77" s="1405"/>
      <c r="L77" s="1405"/>
      <c r="M77" s="1405"/>
    </row>
    <row r="78" spans="4:13" ht="24.75" customHeight="1">
      <c r="D78" s="1405"/>
      <c r="E78" s="1405"/>
      <c r="F78" s="1405"/>
      <c r="G78" s="1405"/>
      <c r="H78" s="1405"/>
      <c r="I78" s="1405"/>
      <c r="J78" s="1405"/>
      <c r="K78" s="1405"/>
      <c r="L78" s="1405"/>
      <c r="M78" s="1405"/>
    </row>
    <row r="79" spans="4:13" ht="24.75" customHeight="1">
      <c r="D79" s="1405"/>
      <c r="E79" s="1405"/>
      <c r="F79" s="1405"/>
      <c r="G79" s="1405"/>
      <c r="H79" s="1405"/>
      <c r="I79" s="1405"/>
      <c r="J79" s="1405"/>
      <c r="K79" s="1405"/>
      <c r="L79" s="1405"/>
      <c r="M79" s="1405"/>
    </row>
    <row r="80" spans="4:13" ht="24.75" customHeight="1">
      <c r="D80" s="1405"/>
      <c r="E80" s="1405"/>
      <c r="F80" s="1405"/>
      <c r="G80" s="1405"/>
      <c r="H80" s="1405"/>
      <c r="I80" s="1405"/>
      <c r="J80" s="1405"/>
      <c r="K80" s="1405"/>
      <c r="L80" s="1405"/>
      <c r="M80" s="1405"/>
    </row>
    <row r="81" spans="4:13" ht="24.75" customHeight="1">
      <c r="D81" s="1405"/>
      <c r="E81" s="1405"/>
      <c r="F81" s="1405"/>
      <c r="G81" s="1405"/>
      <c r="H81" s="1405"/>
      <c r="I81" s="1405"/>
      <c r="J81" s="1405"/>
      <c r="K81" s="1405"/>
      <c r="L81" s="1405"/>
      <c r="M81" s="1405"/>
    </row>
    <row r="82" spans="4:13" ht="24.75" customHeight="1">
      <c r="D82" s="1405"/>
      <c r="E82" s="1405"/>
      <c r="F82" s="1405"/>
      <c r="G82" s="1405"/>
      <c r="H82" s="1405"/>
      <c r="I82" s="1405"/>
      <c r="J82" s="1405"/>
      <c r="K82" s="1405"/>
      <c r="L82" s="1405"/>
      <c r="M82" s="1405"/>
    </row>
    <row r="83" spans="4:13" ht="24.75" customHeight="1">
      <c r="D83" s="1405"/>
      <c r="E83" s="1405"/>
      <c r="F83" s="1405"/>
      <c r="G83" s="1405"/>
      <c r="H83" s="1405"/>
      <c r="I83" s="1405"/>
      <c r="J83" s="1405"/>
      <c r="K83" s="1405"/>
      <c r="L83" s="1405"/>
      <c r="M83" s="1405"/>
    </row>
    <row r="84" spans="4:13" ht="24.75" customHeight="1">
      <c r="D84" s="1405"/>
      <c r="E84" s="1405"/>
      <c r="F84" s="1405"/>
      <c r="G84" s="1405"/>
      <c r="H84" s="1405"/>
      <c r="I84" s="1405"/>
      <c r="J84" s="1405"/>
      <c r="K84" s="1405"/>
      <c r="L84" s="1405"/>
      <c r="M84" s="1405"/>
    </row>
    <row r="85" spans="4:13" ht="24.75" customHeight="1">
      <c r="D85" s="1405"/>
      <c r="E85" s="1405"/>
      <c r="F85" s="1405"/>
      <c r="G85" s="1405"/>
      <c r="H85" s="1405"/>
      <c r="I85" s="1405"/>
      <c r="J85" s="1405"/>
      <c r="K85" s="1405"/>
      <c r="L85" s="1405"/>
      <c r="M85" s="1405"/>
    </row>
    <row r="86" spans="4:13" ht="24.75" customHeight="1">
      <c r="D86" s="1405"/>
      <c r="E86" s="1405"/>
      <c r="F86" s="1405"/>
      <c r="G86" s="1405"/>
      <c r="H86" s="1405"/>
      <c r="I86" s="1405"/>
      <c r="J86" s="1405"/>
      <c r="K86" s="1405"/>
      <c r="L86" s="1405"/>
      <c r="M86" s="1405"/>
    </row>
    <row r="87" spans="4:13" ht="24.75" customHeight="1">
      <c r="D87" s="1405"/>
      <c r="E87" s="1405"/>
      <c r="F87" s="1405"/>
      <c r="G87" s="1405"/>
      <c r="H87" s="1405"/>
      <c r="I87" s="1405"/>
      <c r="J87" s="1405"/>
      <c r="K87" s="1405"/>
      <c r="L87" s="1405"/>
      <c r="M87" s="1405"/>
    </row>
    <row r="88" spans="4:13" ht="24.75" customHeight="1">
      <c r="D88" s="1405"/>
      <c r="E88" s="1405"/>
      <c r="F88" s="1405"/>
      <c r="G88" s="1405"/>
      <c r="H88" s="1405"/>
      <c r="I88" s="1405"/>
      <c r="J88" s="1405"/>
      <c r="K88" s="1405"/>
      <c r="L88" s="1405"/>
      <c r="M88" s="1405"/>
    </row>
    <row r="89" spans="4:13" ht="24.75" customHeight="1">
      <c r="D89" s="1405"/>
      <c r="E89" s="1405"/>
      <c r="F89" s="1405"/>
      <c r="G89" s="1405"/>
      <c r="H89" s="1405"/>
      <c r="I89" s="1405"/>
      <c r="J89" s="1405"/>
      <c r="K89" s="1405"/>
      <c r="L89" s="1405"/>
      <c r="M89" s="1405"/>
    </row>
    <row r="90" spans="4:13" ht="24.75" customHeight="1">
      <c r="D90" s="1405"/>
      <c r="E90" s="1405"/>
      <c r="F90" s="1405"/>
      <c r="G90" s="1405"/>
      <c r="H90" s="1405"/>
      <c r="I90" s="1405"/>
      <c r="J90" s="1405"/>
      <c r="K90" s="1405"/>
      <c r="L90" s="1405"/>
      <c r="M90" s="1405"/>
    </row>
    <row r="91" spans="4:13" ht="24.75" customHeight="1">
      <c r="D91" s="1405"/>
      <c r="E91" s="1405"/>
      <c r="F91" s="1405"/>
      <c r="G91" s="1405"/>
      <c r="H91" s="1405"/>
      <c r="I91" s="1405"/>
      <c r="J91" s="1405"/>
      <c r="K91" s="1405"/>
      <c r="L91" s="1405"/>
      <c r="M91" s="1405"/>
    </row>
    <row r="92" spans="4:13" ht="24.75" customHeight="1">
      <c r="D92" s="1405"/>
      <c r="E92" s="1405"/>
      <c r="F92" s="1405"/>
      <c r="G92" s="1405"/>
      <c r="H92" s="1405"/>
      <c r="I92" s="1405"/>
      <c r="J92" s="1405"/>
      <c r="K92" s="1405"/>
      <c r="L92" s="1405"/>
      <c r="M92" s="1405"/>
    </row>
    <row r="93" spans="4:13" ht="24.75" customHeight="1">
      <c r="D93" s="1405"/>
      <c r="E93" s="1405"/>
      <c r="F93" s="1405"/>
      <c r="G93" s="1405"/>
      <c r="H93" s="1405"/>
      <c r="I93" s="1405"/>
      <c r="J93" s="1405"/>
      <c r="K93" s="1405"/>
      <c r="L93" s="1405"/>
      <c r="M93" s="1405"/>
    </row>
    <row r="94" spans="4:13" ht="24.75" customHeight="1">
      <c r="D94" s="1405"/>
      <c r="E94" s="1405"/>
      <c r="F94" s="1405"/>
      <c r="G94" s="1405"/>
      <c r="H94" s="1405"/>
      <c r="I94" s="1405"/>
      <c r="J94" s="1405"/>
      <c r="K94" s="1405"/>
      <c r="L94" s="1405"/>
      <c r="M94" s="1405"/>
    </row>
    <row r="95" spans="4:13" ht="24.75" customHeight="1">
      <c r="D95" s="1405"/>
      <c r="E95" s="1405"/>
      <c r="F95" s="1405"/>
      <c r="G95" s="1405"/>
      <c r="H95" s="1405"/>
      <c r="I95" s="1405"/>
      <c r="J95" s="1405"/>
      <c r="K95" s="1405"/>
      <c r="L95" s="1405"/>
      <c r="M95" s="1405"/>
    </row>
    <row r="96" spans="4:13" ht="24.75" customHeight="1">
      <c r="D96" s="1405"/>
      <c r="E96" s="1405"/>
      <c r="F96" s="1405"/>
      <c r="G96" s="1405"/>
      <c r="H96" s="1405"/>
      <c r="I96" s="1405"/>
      <c r="J96" s="1405"/>
      <c r="K96" s="1405"/>
      <c r="L96" s="1405"/>
      <c r="M96" s="1405"/>
    </row>
    <row r="97" spans="4:13" ht="24.75" customHeight="1">
      <c r="D97" s="1405"/>
      <c r="E97" s="1405"/>
      <c r="F97" s="1405"/>
      <c r="G97" s="1405"/>
      <c r="H97" s="1405"/>
      <c r="I97" s="1405"/>
      <c r="J97" s="1405"/>
      <c r="K97" s="1405"/>
      <c r="L97" s="1405"/>
      <c r="M97" s="1405"/>
    </row>
    <row r="98" spans="4:13" ht="24.75" customHeight="1">
      <c r="D98" s="1405"/>
      <c r="E98" s="1405"/>
      <c r="F98" s="1405"/>
      <c r="G98" s="1405"/>
      <c r="H98" s="1405"/>
      <c r="I98" s="1405"/>
      <c r="J98" s="1405"/>
      <c r="K98" s="1405"/>
      <c r="L98" s="1405"/>
      <c r="M98" s="1405"/>
    </row>
    <row r="99" spans="4:13" ht="24.75" customHeight="1">
      <c r="D99" s="1405"/>
      <c r="E99" s="1405"/>
      <c r="F99" s="1405"/>
      <c r="G99" s="1405"/>
      <c r="H99" s="1405"/>
      <c r="I99" s="1405"/>
      <c r="J99" s="1405"/>
      <c r="K99" s="1405"/>
      <c r="L99" s="1405"/>
      <c r="M99" s="1405"/>
    </row>
    <row r="100" spans="4:13" ht="24.75" customHeight="1">
      <c r="D100" s="1405"/>
      <c r="E100" s="1405"/>
      <c r="F100" s="1405"/>
      <c r="G100" s="1405"/>
      <c r="H100" s="1405"/>
      <c r="I100" s="1405"/>
      <c r="J100" s="1405"/>
      <c r="K100" s="1405"/>
      <c r="L100" s="1405"/>
      <c r="M100" s="1405"/>
    </row>
    <row r="101" spans="4:13" ht="24.75" customHeight="1">
      <c r="D101" s="1405"/>
      <c r="E101" s="1405"/>
      <c r="F101" s="1405"/>
      <c r="G101" s="1405"/>
      <c r="H101" s="1405"/>
      <c r="I101" s="1405"/>
      <c r="J101" s="1405"/>
      <c r="K101" s="1405"/>
      <c r="L101" s="1405"/>
      <c r="M101" s="1405"/>
    </row>
    <row r="102" spans="4:13" ht="24.75" customHeight="1">
      <c r="D102" s="1405"/>
      <c r="E102" s="1405"/>
      <c r="F102" s="1405"/>
      <c r="G102" s="1405"/>
      <c r="H102" s="1405"/>
      <c r="I102" s="1405"/>
      <c r="J102" s="1405"/>
      <c r="K102" s="1405"/>
      <c r="L102" s="1405"/>
      <c r="M102" s="1405"/>
    </row>
    <row r="103" spans="4:13" ht="24.75" customHeight="1">
      <c r="D103" s="1405"/>
      <c r="E103" s="1405"/>
      <c r="F103" s="1405"/>
      <c r="G103" s="1405"/>
      <c r="H103" s="1405"/>
      <c r="I103" s="1405"/>
      <c r="J103" s="1405"/>
      <c r="K103" s="1405"/>
      <c r="L103" s="1405"/>
      <c r="M103" s="1405"/>
    </row>
    <row r="104" spans="4:13" ht="24.75" customHeight="1">
      <c r="D104" s="1405"/>
      <c r="E104" s="1405"/>
      <c r="F104" s="1405"/>
      <c r="G104" s="1405"/>
      <c r="H104" s="1405"/>
      <c r="I104" s="1405"/>
      <c r="J104" s="1405"/>
      <c r="K104" s="1405"/>
      <c r="L104" s="1405"/>
      <c r="M104" s="1405"/>
    </row>
    <row r="105" spans="4:13" ht="24.75" customHeight="1">
      <c r="D105" s="1405"/>
      <c r="E105" s="1405"/>
      <c r="F105" s="1405"/>
      <c r="G105" s="1405"/>
      <c r="H105" s="1405"/>
      <c r="I105" s="1405"/>
      <c r="J105" s="1405"/>
      <c r="K105" s="1405"/>
      <c r="L105" s="1405"/>
      <c r="M105" s="1405"/>
    </row>
    <row r="106" spans="4:13" ht="24.75" customHeight="1">
      <c r="D106" s="1405"/>
      <c r="E106" s="1405"/>
      <c r="F106" s="1405"/>
      <c r="G106" s="1405"/>
      <c r="H106" s="1405"/>
      <c r="I106" s="1405"/>
      <c r="J106" s="1405"/>
      <c r="K106" s="1405"/>
      <c r="L106" s="1405"/>
      <c r="M106" s="1405"/>
    </row>
    <row r="107" spans="4:13" ht="24.75" customHeight="1">
      <c r="D107" s="1405"/>
      <c r="E107" s="1405"/>
      <c r="F107" s="1405"/>
      <c r="G107" s="1405"/>
      <c r="H107" s="1405"/>
      <c r="I107" s="1405"/>
      <c r="J107" s="1405"/>
      <c r="K107" s="1405"/>
      <c r="L107" s="1405"/>
      <c r="M107" s="1405"/>
    </row>
    <row r="108" spans="4:13" ht="24.75" customHeight="1">
      <c r="D108" s="1405"/>
      <c r="E108" s="1405"/>
      <c r="F108" s="1405"/>
      <c r="G108" s="1405"/>
      <c r="H108" s="1405"/>
      <c r="I108" s="1405"/>
      <c r="J108" s="1405"/>
      <c r="K108" s="1405"/>
      <c r="L108" s="1405"/>
      <c r="M108" s="1405"/>
    </row>
    <row r="109" spans="4:13" ht="24.75" customHeight="1">
      <c r="D109" s="1405"/>
      <c r="E109" s="1405"/>
      <c r="F109" s="1405"/>
      <c r="G109" s="1405"/>
      <c r="H109" s="1405"/>
      <c r="I109" s="1405"/>
      <c r="J109" s="1405"/>
      <c r="K109" s="1405"/>
      <c r="L109" s="1405"/>
      <c r="M109" s="1405"/>
    </row>
    <row r="110" spans="4:13" ht="24.75" customHeight="1">
      <c r="D110" s="1405"/>
      <c r="E110" s="1405"/>
      <c r="F110" s="1405"/>
      <c r="G110" s="1405"/>
      <c r="H110" s="1405"/>
      <c r="I110" s="1405"/>
      <c r="J110" s="1405"/>
      <c r="K110" s="1405"/>
      <c r="L110" s="1405"/>
      <c r="M110" s="1405"/>
    </row>
    <row r="111" spans="4:13" ht="24.75" customHeight="1">
      <c r="D111" s="1405"/>
      <c r="E111" s="1405"/>
      <c r="F111" s="1405"/>
      <c r="G111" s="1405"/>
      <c r="H111" s="1405"/>
      <c r="I111" s="1405"/>
      <c r="J111" s="1405"/>
      <c r="K111" s="1405"/>
      <c r="L111" s="1405"/>
      <c r="M111" s="1405"/>
    </row>
    <row r="112" spans="4:13" ht="24.75" customHeight="1">
      <c r="D112" s="1405"/>
      <c r="E112" s="1405"/>
      <c r="F112" s="1405"/>
      <c r="G112" s="1405"/>
      <c r="H112" s="1405"/>
      <c r="I112" s="1405"/>
      <c r="J112" s="1405"/>
      <c r="K112" s="1405"/>
      <c r="L112" s="1405"/>
      <c r="M112" s="1405"/>
    </row>
    <row r="113" spans="4:13" ht="24.75" customHeight="1">
      <c r="D113" s="1405"/>
      <c r="E113" s="1405"/>
      <c r="F113" s="1405"/>
      <c r="G113" s="1405"/>
      <c r="H113" s="1405"/>
      <c r="I113" s="1405"/>
      <c r="J113" s="1405"/>
      <c r="K113" s="1405"/>
      <c r="L113" s="1405"/>
      <c r="M113" s="1405"/>
    </row>
    <row r="114" spans="4:13" ht="24.75" customHeight="1">
      <c r="D114" s="1405"/>
      <c r="E114" s="1405"/>
      <c r="F114" s="1405"/>
      <c r="G114" s="1405"/>
      <c r="H114" s="1405"/>
      <c r="I114" s="1405"/>
      <c r="J114" s="1405"/>
      <c r="K114" s="1405"/>
      <c r="L114" s="1405"/>
      <c r="M114" s="1405"/>
    </row>
    <row r="115" spans="4:13" ht="24.75" customHeight="1">
      <c r="D115" s="1405"/>
      <c r="E115" s="1405"/>
      <c r="F115" s="1405"/>
      <c r="G115" s="1405"/>
      <c r="H115" s="1405"/>
      <c r="I115" s="1405"/>
      <c r="J115" s="1405"/>
      <c r="K115" s="1405"/>
      <c r="L115" s="1405"/>
      <c r="M115" s="1405"/>
    </row>
    <row r="116" spans="4:13" ht="24.75" customHeight="1">
      <c r="D116" s="1405"/>
      <c r="E116" s="1405"/>
      <c r="F116" s="1405"/>
      <c r="G116" s="1405"/>
      <c r="H116" s="1405"/>
      <c r="I116" s="1405"/>
      <c r="J116" s="1405"/>
      <c r="K116" s="1405"/>
      <c r="L116" s="1405"/>
      <c r="M116" s="1405"/>
    </row>
    <row r="117" spans="4:13" ht="24.75" customHeight="1">
      <c r="D117" s="1405"/>
      <c r="E117" s="1405"/>
      <c r="F117" s="1405"/>
      <c r="G117" s="1405"/>
      <c r="H117" s="1405"/>
      <c r="I117" s="1405"/>
      <c r="J117" s="1405"/>
      <c r="K117" s="1405"/>
      <c r="L117" s="1405"/>
      <c r="M117" s="1405"/>
    </row>
    <row r="118" spans="4:13" ht="24.75" customHeight="1">
      <c r="D118" s="1405"/>
      <c r="E118" s="1405"/>
      <c r="F118" s="1405"/>
      <c r="G118" s="1405"/>
      <c r="H118" s="1405"/>
      <c r="I118" s="1405"/>
      <c r="J118" s="1405"/>
      <c r="K118" s="1405"/>
      <c r="L118" s="1405"/>
      <c r="M118" s="1405"/>
    </row>
    <row r="119" spans="4:13" ht="24.75" customHeight="1">
      <c r="D119" s="1405"/>
      <c r="E119" s="1405"/>
      <c r="F119" s="1405"/>
      <c r="G119" s="1405"/>
      <c r="H119" s="1405"/>
      <c r="I119" s="1405"/>
      <c r="J119" s="1405"/>
      <c r="K119" s="1405"/>
      <c r="L119" s="1405"/>
      <c r="M119" s="1405"/>
    </row>
    <row r="120" spans="4:13" ht="24.75" customHeight="1">
      <c r="D120" s="1405"/>
      <c r="E120" s="1405"/>
      <c r="F120" s="1405"/>
      <c r="G120" s="1405"/>
      <c r="H120" s="1405"/>
      <c r="I120" s="1405"/>
      <c r="J120" s="1405"/>
      <c r="K120" s="1405"/>
      <c r="L120" s="1405"/>
      <c r="M120" s="1405"/>
    </row>
    <row r="121" spans="4:13" ht="24.75" customHeight="1">
      <c r="D121" s="1405"/>
      <c r="E121" s="1405"/>
      <c r="F121" s="1405"/>
      <c r="G121" s="1405"/>
      <c r="H121" s="1405"/>
      <c r="I121" s="1405"/>
      <c r="J121" s="1405"/>
      <c r="K121" s="1405"/>
      <c r="L121" s="1405"/>
      <c r="M121" s="1405"/>
    </row>
    <row r="122" spans="4:13" ht="24.75" customHeight="1">
      <c r="D122" s="1405"/>
      <c r="E122" s="1405"/>
      <c r="F122" s="1405"/>
      <c r="G122" s="1405"/>
      <c r="H122" s="1405"/>
      <c r="I122" s="1405"/>
      <c r="J122" s="1405"/>
      <c r="K122" s="1405"/>
      <c r="L122" s="1405"/>
      <c r="M122" s="1405"/>
    </row>
    <row r="123" spans="4:13" ht="24.75" customHeight="1">
      <c r="D123" s="1405"/>
      <c r="E123" s="1405"/>
      <c r="F123" s="1405"/>
      <c r="G123" s="1405"/>
      <c r="H123" s="1405"/>
      <c r="I123" s="1405"/>
      <c r="J123" s="1405"/>
      <c r="K123" s="1405"/>
      <c r="L123" s="1405"/>
      <c r="M123" s="1405"/>
    </row>
    <row r="124" spans="4:13" ht="24.75" customHeight="1">
      <c r="D124" s="1405"/>
      <c r="E124" s="1405"/>
      <c r="F124" s="1405"/>
      <c r="G124" s="1405"/>
      <c r="H124" s="1405"/>
      <c r="I124" s="1405"/>
      <c r="J124" s="1405"/>
      <c r="K124" s="1405"/>
      <c r="L124" s="1405"/>
      <c r="M124" s="1405"/>
    </row>
    <row r="125" spans="4:13" ht="24.75" customHeight="1">
      <c r="D125" s="1405"/>
      <c r="E125" s="1405"/>
      <c r="F125" s="1405"/>
      <c r="G125" s="1405"/>
      <c r="H125" s="1405"/>
      <c r="I125" s="1405"/>
      <c r="J125" s="1405"/>
      <c r="K125" s="1405"/>
      <c r="L125" s="1405"/>
      <c r="M125" s="1405"/>
    </row>
    <row r="126" spans="4:13" ht="24.75" customHeight="1">
      <c r="D126" s="1405"/>
      <c r="E126" s="1405"/>
      <c r="F126" s="1405"/>
      <c r="G126" s="1405"/>
      <c r="H126" s="1405"/>
      <c r="I126" s="1405"/>
      <c r="J126" s="1405"/>
      <c r="K126" s="1405"/>
      <c r="L126" s="1405"/>
      <c r="M126" s="1405"/>
    </row>
    <row r="127" spans="4:13" ht="24.75" customHeight="1">
      <c r="D127" s="1405"/>
      <c r="E127" s="1405"/>
      <c r="F127" s="1405"/>
      <c r="G127" s="1405"/>
      <c r="H127" s="1405"/>
      <c r="I127" s="1405"/>
      <c r="J127" s="1405"/>
      <c r="K127" s="1405"/>
      <c r="L127" s="1405"/>
      <c r="M127" s="1405"/>
    </row>
    <row r="128" spans="4:13" ht="24.75" customHeight="1">
      <c r="D128" s="1405"/>
      <c r="E128" s="1405"/>
      <c r="F128" s="1405"/>
      <c r="G128" s="1405"/>
      <c r="H128" s="1405"/>
      <c r="I128" s="1405"/>
      <c r="J128" s="1405"/>
      <c r="K128" s="1405"/>
      <c r="L128" s="1405"/>
      <c r="M128" s="1405"/>
    </row>
    <row r="129" spans="4:13" ht="24.75" customHeight="1">
      <c r="D129" s="1405"/>
      <c r="E129" s="1405"/>
      <c r="F129" s="1405"/>
      <c r="G129" s="1405"/>
      <c r="H129" s="1405"/>
      <c r="I129" s="1405"/>
      <c r="J129" s="1405"/>
      <c r="K129" s="1405"/>
      <c r="L129" s="1405"/>
      <c r="M129" s="1405"/>
    </row>
    <row r="130" spans="4:13" ht="24.75" customHeight="1">
      <c r="D130" s="1405"/>
      <c r="E130" s="1405"/>
      <c r="F130" s="1405"/>
      <c r="G130" s="1405"/>
      <c r="H130" s="1405"/>
      <c r="I130" s="1405"/>
      <c r="J130" s="1405"/>
      <c r="K130" s="1405"/>
      <c r="L130" s="1405"/>
      <c r="M130" s="1405"/>
    </row>
  </sheetData>
  <sheetProtection/>
  <mergeCells count="13">
    <mergeCell ref="A1:M1"/>
    <mergeCell ref="A2:M2"/>
    <mergeCell ref="A3:M3"/>
    <mergeCell ref="A4:M4"/>
    <mergeCell ref="A6:A8"/>
    <mergeCell ref="B6:B7"/>
    <mergeCell ref="E6:F6"/>
    <mergeCell ref="G6:I6"/>
    <mergeCell ref="J6:M6"/>
    <mergeCell ref="J7:J8"/>
    <mergeCell ref="K7:K8"/>
    <mergeCell ref="L7:L8"/>
    <mergeCell ref="M7:M8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7"/>
  <sheetViews>
    <sheetView zoomScalePageLayoutView="0" workbookViewId="0" topLeftCell="A22">
      <selection activeCell="L26" sqref="L26"/>
    </sheetView>
  </sheetViews>
  <sheetFormatPr defaultColWidth="11.00390625" defaultRowHeight="15"/>
  <cols>
    <col min="1" max="1" width="29.140625" style="1076" customWidth="1"/>
    <col min="2" max="2" width="12.421875" style="1076" bestFit="1" customWidth="1"/>
    <col min="3" max="3" width="11.00390625" style="1076" bestFit="1" customWidth="1"/>
    <col min="4" max="4" width="12.28125" style="1076" bestFit="1" customWidth="1"/>
    <col min="5" max="5" width="10.7109375" style="1076" customWidth="1"/>
    <col min="6" max="6" width="12.28125" style="1124" bestFit="1" customWidth="1"/>
    <col min="7" max="7" width="10.57421875" style="1076" customWidth="1"/>
    <col min="8" max="8" width="9.57421875" style="1076" customWidth="1"/>
    <col min="9" max="16384" width="11.00390625" style="1076" customWidth="1"/>
  </cols>
  <sheetData>
    <row r="1" spans="1:8" s="1074" customFormat="1" ht="18.75">
      <c r="A1" s="1836" t="s">
        <v>920</v>
      </c>
      <c r="B1" s="1836"/>
      <c r="C1" s="1836"/>
      <c r="D1" s="1836"/>
      <c r="E1" s="1836"/>
      <c r="F1" s="1836"/>
      <c r="G1" s="1836"/>
      <c r="H1" s="1836"/>
    </row>
    <row r="2" spans="1:8" s="1074" customFormat="1" ht="18.75">
      <c r="A2" s="1837" t="s">
        <v>921</v>
      </c>
      <c r="B2" s="1837"/>
      <c r="C2" s="1837"/>
      <c r="D2" s="1837"/>
      <c r="E2" s="1837"/>
      <c r="F2" s="1837"/>
      <c r="G2" s="1837"/>
      <c r="H2" s="1837"/>
    </row>
    <row r="3" spans="1:8" s="1074" customFormat="1" ht="17.25" customHeight="1">
      <c r="A3" s="1836" t="s">
        <v>922</v>
      </c>
      <c r="B3" s="1836"/>
      <c r="C3" s="1836"/>
      <c r="D3" s="1836"/>
      <c r="E3" s="1836"/>
      <c r="F3" s="1836"/>
      <c r="G3" s="1836"/>
      <c r="H3" s="1836"/>
    </row>
    <row r="4" spans="1:8" s="1074" customFormat="1" ht="17.25" customHeight="1">
      <c r="A4" s="1836" t="s">
        <v>456</v>
      </c>
      <c r="B4" s="1836"/>
      <c r="C4" s="1836"/>
      <c r="D4" s="1836"/>
      <c r="E4" s="1836"/>
      <c r="F4" s="1836"/>
      <c r="G4" s="1836"/>
      <c r="H4" s="1836"/>
    </row>
    <row r="5" spans="1:8" ht="17.25" customHeight="1" thickBot="1">
      <c r="A5" s="1075"/>
      <c r="B5" s="1838"/>
      <c r="C5" s="1838"/>
      <c r="D5" s="1838"/>
      <c r="E5" s="1075"/>
      <c r="F5" s="1075"/>
      <c r="G5" s="1839" t="s">
        <v>466</v>
      </c>
      <c r="H5" s="1839"/>
    </row>
    <row r="6" spans="1:8" ht="17.25" customHeight="1" thickTop="1">
      <c r="A6" s="1822" t="s">
        <v>923</v>
      </c>
      <c r="B6" s="1825" t="s">
        <v>473</v>
      </c>
      <c r="C6" s="1825"/>
      <c r="D6" s="1825"/>
      <c r="E6" s="1826"/>
      <c r="F6" s="1825"/>
      <c r="G6" s="1827" t="s">
        <v>924</v>
      </c>
      <c r="H6" s="1828"/>
    </row>
    <row r="7" spans="1:46" s="1078" customFormat="1" ht="16.5">
      <c r="A7" s="1823"/>
      <c r="B7" s="1831" t="s">
        <v>0</v>
      </c>
      <c r="C7" s="1832"/>
      <c r="D7" s="1833" t="s">
        <v>1</v>
      </c>
      <c r="E7" s="1834"/>
      <c r="F7" s="1077" t="s">
        <v>2</v>
      </c>
      <c r="G7" s="1829"/>
      <c r="H7" s="1830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6"/>
      <c r="AD7" s="1076"/>
      <c r="AE7" s="1076"/>
      <c r="AF7" s="1076"/>
      <c r="AG7" s="1076"/>
      <c r="AH7" s="1076"/>
      <c r="AI7" s="1076"/>
      <c r="AJ7" s="1076"/>
      <c r="AK7" s="1076"/>
      <c r="AL7" s="1076"/>
      <c r="AM7" s="1076"/>
      <c r="AN7" s="1076"/>
      <c r="AO7" s="1076"/>
      <c r="AP7" s="1076"/>
      <c r="AQ7" s="1076"/>
      <c r="AR7" s="1076"/>
      <c r="AS7" s="1076"/>
      <c r="AT7" s="1076"/>
    </row>
    <row r="8" spans="1:46" s="1078" customFormat="1" ht="12.75">
      <c r="A8" s="1824"/>
      <c r="B8" s="1079" t="s">
        <v>456</v>
      </c>
      <c r="C8" s="1077" t="s">
        <v>9</v>
      </c>
      <c r="D8" s="1079" t="str">
        <f>B8</f>
        <v>Eleven months</v>
      </c>
      <c r="E8" s="1077" t="s">
        <v>9</v>
      </c>
      <c r="F8" s="1080" t="str">
        <f>D8</f>
        <v>Eleven months</v>
      </c>
      <c r="G8" s="1081" t="s">
        <v>1</v>
      </c>
      <c r="H8" s="1082" t="s">
        <v>3</v>
      </c>
      <c r="I8" s="1076"/>
      <c r="J8" s="1076"/>
      <c r="K8" s="1076"/>
      <c r="L8" s="1076"/>
      <c r="M8" s="1076"/>
      <c r="N8" s="1076"/>
      <c r="O8" s="1076"/>
      <c r="P8" s="1076"/>
      <c r="Q8" s="1076"/>
      <c r="R8" s="1076"/>
      <c r="S8" s="1076"/>
      <c r="T8" s="1076"/>
      <c r="U8" s="1076"/>
      <c r="V8" s="1076"/>
      <c r="W8" s="1076"/>
      <c r="X8" s="1076"/>
      <c r="Y8" s="1076"/>
      <c r="Z8" s="1076"/>
      <c r="AA8" s="1076"/>
      <c r="AB8" s="1076"/>
      <c r="AC8" s="1076"/>
      <c r="AD8" s="1076"/>
      <c r="AE8" s="1076"/>
      <c r="AF8" s="1076"/>
      <c r="AG8" s="1076"/>
      <c r="AH8" s="1076"/>
      <c r="AI8" s="1076"/>
      <c r="AJ8" s="1076"/>
      <c r="AK8" s="1076"/>
      <c r="AL8" s="1076"/>
      <c r="AM8" s="1076"/>
      <c r="AN8" s="1076"/>
      <c r="AO8" s="1076"/>
      <c r="AP8" s="1076"/>
      <c r="AQ8" s="1076"/>
      <c r="AR8" s="1076"/>
      <c r="AS8" s="1076"/>
      <c r="AT8" s="1076"/>
    </row>
    <row r="9" spans="1:8" s="1086" customFormat="1" ht="12.75">
      <c r="A9" s="1083" t="s">
        <v>925</v>
      </c>
      <c r="B9" s="1084">
        <f>B10+B11+B14</f>
        <v>247510.4</v>
      </c>
      <c r="C9" s="1084">
        <f>C10+C11+C14</f>
        <v>347071.89999999997</v>
      </c>
      <c r="D9" s="1084">
        <f>D10+D11+D14</f>
        <v>306507.1</v>
      </c>
      <c r="E9" s="1084">
        <f>E10+E11+E14</f>
        <v>417327.5</v>
      </c>
      <c r="F9" s="1084">
        <f>F10+F11+F14</f>
        <v>371912.7</v>
      </c>
      <c r="G9" s="1084">
        <f>((D9-B9)/B9)*100</f>
        <v>23.836048909459958</v>
      </c>
      <c r="H9" s="1085">
        <f>((F9-D9)/D9)*100</f>
        <v>21.33901629032412</v>
      </c>
    </row>
    <row r="10" spans="1:8" s="1090" customFormat="1" ht="12.75">
      <c r="A10" s="1087" t="s">
        <v>926</v>
      </c>
      <c r="B10" s="1088">
        <v>191898</v>
      </c>
      <c r="C10" s="1088">
        <v>243669.3</v>
      </c>
      <c r="D10" s="1088">
        <v>240368.09999999998</v>
      </c>
      <c r="E10" s="1088">
        <v>296552.2</v>
      </c>
      <c r="F10" s="1088">
        <v>260813.6</v>
      </c>
      <c r="G10" s="1088">
        <f aca="true" t="shared" si="0" ref="G10:G51">((D10-B10)/B10)*100</f>
        <v>25.25826220179469</v>
      </c>
      <c r="H10" s="1089">
        <f aca="true" t="shared" si="1" ref="H10:H51">((F10-D10)/D10)*100</f>
        <v>8.50591239020487</v>
      </c>
    </row>
    <row r="11" spans="1:8" s="1090" customFormat="1" ht="12.75">
      <c r="A11" s="1087" t="s">
        <v>927</v>
      </c>
      <c r="B11" s="1088">
        <v>27592.6</v>
      </c>
      <c r="C11" s="1088">
        <v>51332.8</v>
      </c>
      <c r="D11" s="1088">
        <v>36361.299999999996</v>
      </c>
      <c r="E11" s="1088">
        <v>61360</v>
      </c>
      <c r="F11" s="1088">
        <v>46107.3</v>
      </c>
      <c r="G11" s="1088">
        <f t="shared" si="0"/>
        <v>31.77917267673216</v>
      </c>
      <c r="H11" s="1089">
        <f t="shared" si="1"/>
        <v>26.803222107020396</v>
      </c>
    </row>
    <row r="12" spans="1:8" s="1091" customFormat="1" ht="12.75">
      <c r="A12" s="1087" t="s">
        <v>928</v>
      </c>
      <c r="B12" s="1088">
        <v>23934.5</v>
      </c>
      <c r="C12" s="1088">
        <v>45204.200000000004</v>
      </c>
      <c r="D12" s="1088">
        <v>31854.999999999996</v>
      </c>
      <c r="E12" s="1088">
        <v>54250.8</v>
      </c>
      <c r="F12" s="1088">
        <v>43552</v>
      </c>
      <c r="G12" s="1088">
        <f t="shared" si="0"/>
        <v>33.09239800288285</v>
      </c>
      <c r="H12" s="1089">
        <f t="shared" si="1"/>
        <v>36.71951028096062</v>
      </c>
    </row>
    <row r="13" spans="1:8" s="1091" customFormat="1" ht="12.75">
      <c r="A13" s="1087" t="s">
        <v>929</v>
      </c>
      <c r="B13" s="1088">
        <v>3658.1</v>
      </c>
      <c r="C13" s="1088">
        <v>6128.6</v>
      </c>
      <c r="D13" s="1088">
        <v>4506.3</v>
      </c>
      <c r="E13" s="1088">
        <v>7109.2</v>
      </c>
      <c r="F13" s="1088">
        <v>2555.3</v>
      </c>
      <c r="G13" s="1092">
        <f t="shared" si="0"/>
        <v>23.186900303436218</v>
      </c>
      <c r="H13" s="1093">
        <f t="shared" si="1"/>
        <v>-43.29494263586534</v>
      </c>
    </row>
    <row r="14" spans="1:8" s="1091" customFormat="1" ht="12.75">
      <c r="A14" s="1087" t="s">
        <v>930</v>
      </c>
      <c r="B14" s="1088">
        <v>28019.8</v>
      </c>
      <c r="C14" s="1088">
        <v>52069.799999999996</v>
      </c>
      <c r="D14" s="1088">
        <v>29777.699999999997</v>
      </c>
      <c r="E14" s="1088">
        <v>59415.3</v>
      </c>
      <c r="F14" s="1088">
        <v>64991.8</v>
      </c>
      <c r="G14" s="1088">
        <f t="shared" si="0"/>
        <v>6.273777828535527</v>
      </c>
      <c r="H14" s="1089">
        <f t="shared" si="1"/>
        <v>118.25661484936718</v>
      </c>
    </row>
    <row r="15" spans="1:8" s="1091" customFormat="1" ht="12.75">
      <c r="A15" s="1087" t="s">
        <v>928</v>
      </c>
      <c r="B15" s="1088">
        <v>27540.399999999998</v>
      </c>
      <c r="C15" s="1088">
        <v>51304.1</v>
      </c>
      <c r="D15" s="1088">
        <v>29218.1</v>
      </c>
      <c r="E15" s="1088">
        <v>58256.700000000004</v>
      </c>
      <c r="F15" s="1088">
        <v>64094.8</v>
      </c>
      <c r="G15" s="1088">
        <f t="shared" si="0"/>
        <v>6.091777897198301</v>
      </c>
      <c r="H15" s="1089">
        <f t="shared" si="1"/>
        <v>119.36676238359101</v>
      </c>
    </row>
    <row r="16" spans="1:8" s="1091" customFormat="1" ht="12.75">
      <c r="A16" s="1094" t="s">
        <v>929</v>
      </c>
      <c r="B16" s="1095">
        <v>479.4</v>
      </c>
      <c r="C16" s="1095">
        <v>765.7</v>
      </c>
      <c r="D16" s="1095">
        <v>559.6</v>
      </c>
      <c r="E16" s="1095">
        <v>1158.6</v>
      </c>
      <c r="F16" s="1095">
        <v>897</v>
      </c>
      <c r="G16" s="1096">
        <f t="shared" si="0"/>
        <v>16.729244889445148</v>
      </c>
      <c r="H16" s="1097">
        <f t="shared" si="1"/>
        <v>60.293066476054314</v>
      </c>
    </row>
    <row r="17" spans="1:8" s="1086" customFormat="1" ht="12.75">
      <c r="A17" s="1098" t="s">
        <v>931</v>
      </c>
      <c r="B17" s="1099">
        <v>2194</v>
      </c>
      <c r="C17" s="1099">
        <v>146.79999999999998</v>
      </c>
      <c r="D17" s="1099">
        <v>0</v>
      </c>
      <c r="E17" s="1099">
        <v>0</v>
      </c>
      <c r="F17" s="1099">
        <v>0</v>
      </c>
      <c r="G17" s="1099">
        <f t="shared" si="0"/>
        <v>-100</v>
      </c>
      <c r="H17" s="1100" t="s">
        <v>4</v>
      </c>
    </row>
    <row r="18" spans="1:8" s="1090" customFormat="1" ht="12.75">
      <c r="A18" s="1087" t="s">
        <v>926</v>
      </c>
      <c r="B18" s="1088">
        <v>1677.3</v>
      </c>
      <c r="C18" s="1088">
        <v>17.6</v>
      </c>
      <c r="D18" s="1088">
        <v>0</v>
      </c>
      <c r="E18" s="1088">
        <v>0</v>
      </c>
      <c r="F18" s="1088">
        <v>0</v>
      </c>
      <c r="G18" s="1088">
        <f t="shared" si="0"/>
        <v>-100</v>
      </c>
      <c r="H18" s="1100" t="s">
        <v>4</v>
      </c>
    </row>
    <row r="19" spans="1:8" s="1090" customFormat="1" ht="12.75">
      <c r="A19" s="1087" t="s">
        <v>927</v>
      </c>
      <c r="B19" s="1088">
        <v>516.7</v>
      </c>
      <c r="C19" s="1088">
        <v>129.2</v>
      </c>
      <c r="D19" s="1088">
        <v>0</v>
      </c>
      <c r="E19" s="1088">
        <v>0</v>
      </c>
      <c r="F19" s="1088">
        <v>0</v>
      </c>
      <c r="G19" s="1088">
        <f t="shared" si="0"/>
        <v>-100</v>
      </c>
      <c r="H19" s="1100" t="s">
        <v>4</v>
      </c>
    </row>
    <row r="20" spans="1:8" s="1090" customFormat="1" ht="12.75">
      <c r="A20" s="1094" t="s">
        <v>932</v>
      </c>
      <c r="B20" s="1095">
        <v>0</v>
      </c>
      <c r="C20" s="1095">
        <v>0</v>
      </c>
      <c r="D20" s="1095">
        <v>0</v>
      </c>
      <c r="E20" s="1095">
        <v>0</v>
      </c>
      <c r="F20" s="1095">
        <v>0</v>
      </c>
      <c r="G20" s="1100" t="s">
        <v>4</v>
      </c>
      <c r="H20" s="1100" t="s">
        <v>4</v>
      </c>
    </row>
    <row r="21" spans="1:8" s="1086" customFormat="1" ht="12.75">
      <c r="A21" s="1083" t="s">
        <v>933</v>
      </c>
      <c r="B21" s="1084">
        <f>SUM(B22:B24)</f>
        <v>245316.4</v>
      </c>
      <c r="C21" s="1084">
        <f>SUM(C22:C24)</f>
        <v>346925.1</v>
      </c>
      <c r="D21" s="1084">
        <f>SUM(D22:D24)</f>
        <v>306507.10000000003</v>
      </c>
      <c r="E21" s="1084">
        <f>SUM(E22:E24)</f>
        <v>417327.5</v>
      </c>
      <c r="F21" s="1084">
        <f>SUM(F22:F24)</f>
        <v>371912.7</v>
      </c>
      <c r="G21" s="1084">
        <f t="shared" si="0"/>
        <v>24.943583062526614</v>
      </c>
      <c r="H21" s="1085">
        <f t="shared" si="1"/>
        <v>21.339016290324096</v>
      </c>
    </row>
    <row r="22" spans="1:8" s="1090" customFormat="1" ht="12.75">
      <c r="A22" s="1087" t="s">
        <v>926</v>
      </c>
      <c r="B22" s="1088">
        <v>190220.7</v>
      </c>
      <c r="C22" s="1088">
        <v>243651.69999999998</v>
      </c>
      <c r="D22" s="1088">
        <v>240368.1</v>
      </c>
      <c r="E22" s="1088">
        <v>296552.2</v>
      </c>
      <c r="F22" s="1088">
        <v>260813.6</v>
      </c>
      <c r="G22" s="1088">
        <f t="shared" si="0"/>
        <v>26.36274601029225</v>
      </c>
      <c r="H22" s="1089">
        <f t="shared" si="1"/>
        <v>8.505912390204855</v>
      </c>
    </row>
    <row r="23" spans="1:8" s="1090" customFormat="1" ht="12.75">
      <c r="A23" s="1087" t="s">
        <v>927</v>
      </c>
      <c r="B23" s="1088">
        <v>27075.9</v>
      </c>
      <c r="C23" s="1088">
        <v>51203.600000000006</v>
      </c>
      <c r="D23" s="1088">
        <v>36361.3</v>
      </c>
      <c r="E23" s="1088">
        <v>61360</v>
      </c>
      <c r="F23" s="1088">
        <v>46107.3</v>
      </c>
      <c r="G23" s="1088">
        <f t="shared" si="0"/>
        <v>34.29396622088278</v>
      </c>
      <c r="H23" s="1089">
        <f t="shared" si="1"/>
        <v>26.803222107020375</v>
      </c>
    </row>
    <row r="24" spans="1:8" s="1090" customFormat="1" ht="12.75">
      <c r="A24" s="1094" t="s">
        <v>930</v>
      </c>
      <c r="B24" s="1095">
        <v>28019.8</v>
      </c>
      <c r="C24" s="1095">
        <v>52069.8</v>
      </c>
      <c r="D24" s="1095">
        <v>29777.7</v>
      </c>
      <c r="E24" s="1095">
        <v>59415.3</v>
      </c>
      <c r="F24" s="1095">
        <v>64991.8</v>
      </c>
      <c r="G24" s="1095">
        <f t="shared" si="0"/>
        <v>6.2737778285355414</v>
      </c>
      <c r="H24" s="1101">
        <f t="shared" si="1"/>
        <v>118.25661484936715</v>
      </c>
    </row>
    <row r="25" spans="1:8" s="1090" customFormat="1" ht="12.75">
      <c r="A25" s="1083" t="s">
        <v>934</v>
      </c>
      <c r="B25" s="1084">
        <f>SUM(B26:B28)</f>
        <v>12115.6</v>
      </c>
      <c r="C25" s="1084">
        <f>SUM(C26:C28)</f>
        <v>12115.6</v>
      </c>
      <c r="D25" s="1084">
        <f>SUM(D26:D28)</f>
        <v>138.39999999999998</v>
      </c>
      <c r="E25" s="1084">
        <f>SUM(E26:E28)</f>
        <v>138.39999999999998</v>
      </c>
      <c r="F25" s="1084">
        <f>SUM(F26:F28)</f>
        <v>0</v>
      </c>
      <c r="G25" s="1084">
        <f t="shared" si="0"/>
        <v>-98.8576711017201</v>
      </c>
      <c r="H25" s="1085">
        <f t="shared" si="1"/>
        <v>-100</v>
      </c>
    </row>
    <row r="26" spans="1:8" s="1090" customFormat="1" ht="12.75">
      <c r="A26" s="1087" t="s">
        <v>935</v>
      </c>
      <c r="B26" s="1088">
        <v>3421</v>
      </c>
      <c r="C26" s="1088">
        <v>3421</v>
      </c>
      <c r="D26" s="1088">
        <v>9.2</v>
      </c>
      <c r="E26" s="1088">
        <v>9.200000000000001</v>
      </c>
      <c r="F26" s="1088">
        <v>0</v>
      </c>
      <c r="G26" s="1088">
        <f t="shared" si="0"/>
        <v>-99.73107278573518</v>
      </c>
      <c r="H26" s="1089">
        <f t="shared" si="1"/>
        <v>-100</v>
      </c>
    </row>
    <row r="27" spans="1:8" s="1090" customFormat="1" ht="12.75">
      <c r="A27" s="1087" t="s">
        <v>936</v>
      </c>
      <c r="B27" s="1088">
        <v>2976.8</v>
      </c>
      <c r="C27" s="1088">
        <v>2976.8</v>
      </c>
      <c r="D27" s="1088">
        <v>129.2</v>
      </c>
      <c r="E27" s="1088">
        <v>129.2</v>
      </c>
      <c r="F27" s="1088">
        <v>0</v>
      </c>
      <c r="G27" s="1088">
        <f t="shared" si="0"/>
        <v>-95.65976887933351</v>
      </c>
      <c r="H27" s="1089">
        <f t="shared" si="1"/>
        <v>-100</v>
      </c>
    </row>
    <row r="28" spans="1:8" s="1086" customFormat="1" ht="12.75">
      <c r="A28" s="1094" t="s">
        <v>937</v>
      </c>
      <c r="B28" s="1095">
        <v>5717.8</v>
      </c>
      <c r="C28" s="1095">
        <v>5717.8</v>
      </c>
      <c r="D28" s="1095">
        <v>0</v>
      </c>
      <c r="E28" s="1095">
        <v>0</v>
      </c>
      <c r="F28" s="1095">
        <v>0</v>
      </c>
      <c r="G28" s="1095">
        <f t="shared" si="0"/>
        <v>-100</v>
      </c>
      <c r="H28" s="1100" t="s">
        <v>4</v>
      </c>
    </row>
    <row r="29" spans="1:8" s="1086" customFormat="1" ht="12.75">
      <c r="A29" s="1102" t="s">
        <v>938</v>
      </c>
      <c r="B29" s="1103">
        <f>B25+B21</f>
        <v>257432</v>
      </c>
      <c r="C29" s="1103">
        <f>C25+C21</f>
        <v>359040.69999999995</v>
      </c>
      <c r="D29" s="1103">
        <f>D25+D21</f>
        <v>306645.50000000006</v>
      </c>
      <c r="E29" s="1103">
        <f>E25+E21</f>
        <v>417465.9</v>
      </c>
      <c r="F29" s="1103">
        <f>F25+F21</f>
        <v>371912.7</v>
      </c>
      <c r="G29" s="1103">
        <f t="shared" si="0"/>
        <v>19.11708723080272</v>
      </c>
      <c r="H29" s="1104">
        <f t="shared" si="1"/>
        <v>21.284251684763007</v>
      </c>
    </row>
    <row r="30" spans="1:8" s="1086" customFormat="1" ht="12.75">
      <c r="A30" s="1102" t="s">
        <v>939</v>
      </c>
      <c r="B30" s="1103">
        <v>290359.6</v>
      </c>
      <c r="C30" s="1103">
        <v>327833.10000000003</v>
      </c>
      <c r="D30" s="1103">
        <v>360335.0000000001</v>
      </c>
      <c r="E30" s="1103">
        <v>403715</v>
      </c>
      <c r="F30" s="1103">
        <v>403892.9000000001</v>
      </c>
      <c r="G30" s="1103">
        <f t="shared" si="0"/>
        <v>24.099564815490908</v>
      </c>
      <c r="H30" s="1104">
        <f t="shared" si="1"/>
        <v>12.088167954819806</v>
      </c>
    </row>
    <row r="31" spans="1:8" s="1090" customFormat="1" ht="12.75">
      <c r="A31" s="1098" t="s">
        <v>940</v>
      </c>
      <c r="B31" s="1099">
        <v>281169.3</v>
      </c>
      <c r="C31" s="1099">
        <v>320444.2</v>
      </c>
      <c r="D31" s="1099">
        <v>341892.70000000007</v>
      </c>
      <c r="E31" s="1099">
        <v>393560.30000000005</v>
      </c>
      <c r="F31" s="1099">
        <v>371464.4</v>
      </c>
      <c r="G31" s="1099">
        <f t="shared" si="0"/>
        <v>21.596739046546006</v>
      </c>
      <c r="H31" s="1105">
        <f t="shared" si="1"/>
        <v>8.649409595466633</v>
      </c>
    </row>
    <row r="32" spans="1:8" s="1090" customFormat="1" ht="12.75">
      <c r="A32" s="1087" t="s">
        <v>941</v>
      </c>
      <c r="B32" s="1088">
        <v>257461</v>
      </c>
      <c r="C32" s="1088">
        <v>296015.7</v>
      </c>
      <c r="D32" s="1088">
        <v>308210.80000000005</v>
      </c>
      <c r="E32" s="1088">
        <v>356619.60000000003</v>
      </c>
      <c r="F32" s="1088">
        <v>345359</v>
      </c>
      <c r="G32" s="1088">
        <f t="shared" si="0"/>
        <v>19.71164564730194</v>
      </c>
      <c r="H32" s="1089">
        <f t="shared" si="1"/>
        <v>12.0528547344869</v>
      </c>
    </row>
    <row r="33" spans="1:8" s="1090" customFormat="1" ht="12.75">
      <c r="A33" s="1087" t="s">
        <v>942</v>
      </c>
      <c r="B33" s="1088">
        <v>23708.3</v>
      </c>
      <c r="C33" s="1088">
        <v>24428.499999999993</v>
      </c>
      <c r="D33" s="1088">
        <v>33681.9</v>
      </c>
      <c r="E33" s="1088">
        <v>36940.7</v>
      </c>
      <c r="F33" s="1088">
        <v>26105.4</v>
      </c>
      <c r="G33" s="1088">
        <f t="shared" si="0"/>
        <v>42.06796775812691</v>
      </c>
      <c r="H33" s="1089">
        <f t="shared" si="1"/>
        <v>-22.494277341836415</v>
      </c>
    </row>
    <row r="34" spans="1:8" s="1090" customFormat="1" ht="12.75">
      <c r="A34" s="1087" t="s">
        <v>943</v>
      </c>
      <c r="B34" s="1088">
        <v>2744.3999999999996</v>
      </c>
      <c r="C34" s="1088">
        <v>6965.5</v>
      </c>
      <c r="D34" s="1088">
        <v>5284.5</v>
      </c>
      <c r="E34" s="1088">
        <v>8084.4</v>
      </c>
      <c r="F34" s="1088">
        <v>14932.1</v>
      </c>
      <c r="G34" s="1088">
        <f t="shared" si="0"/>
        <v>92.55574989068651</v>
      </c>
      <c r="H34" s="1089">
        <f t="shared" si="1"/>
        <v>182.56410256410257</v>
      </c>
    </row>
    <row r="35" spans="1:8" s="1090" customFormat="1" ht="12.75">
      <c r="A35" s="1087" t="s">
        <v>944</v>
      </c>
      <c r="B35" s="1088">
        <v>107.3</v>
      </c>
      <c r="C35" s="1088">
        <v>80.09999999999997</v>
      </c>
      <c r="D35" s="1088">
        <v>-49.1</v>
      </c>
      <c r="E35" s="1088">
        <v>-63.400000000000034</v>
      </c>
      <c r="F35" s="1088">
        <v>148.2</v>
      </c>
      <c r="G35" s="1088">
        <f t="shared" si="0"/>
        <v>-145.75955265610438</v>
      </c>
      <c r="H35" s="1089">
        <f t="shared" si="1"/>
        <v>-401.83299389002036</v>
      </c>
    </row>
    <row r="36" spans="1:8" s="1090" customFormat="1" ht="12.75">
      <c r="A36" s="1087" t="s">
        <v>945</v>
      </c>
      <c r="B36" s="1088">
        <v>404.7</v>
      </c>
      <c r="C36" s="1088">
        <v>-42.79999999999998</v>
      </c>
      <c r="D36" s="1088">
        <v>1435.4</v>
      </c>
      <c r="E36" s="1088">
        <v>-44.7</v>
      </c>
      <c r="F36" s="1088">
        <v>969.9</v>
      </c>
      <c r="G36" s="1088">
        <f t="shared" si="0"/>
        <v>254.68248085001238</v>
      </c>
      <c r="H36" s="1089">
        <f t="shared" si="1"/>
        <v>-32.429984673261814</v>
      </c>
    </row>
    <row r="37" spans="1:12" s="1090" customFormat="1" ht="12.75">
      <c r="A37" s="1087" t="s">
        <v>946</v>
      </c>
      <c r="B37" s="1088">
        <v>123.8</v>
      </c>
      <c r="C37" s="1088">
        <v>80.19999999999999</v>
      </c>
      <c r="D37" s="1088">
        <v>929.8</v>
      </c>
      <c r="E37" s="1088">
        <v>136.60000000000002</v>
      </c>
      <c r="F37" s="1088">
        <v>1410.9</v>
      </c>
      <c r="G37" s="1088">
        <f t="shared" si="0"/>
        <v>651.0500807754443</v>
      </c>
      <c r="H37" s="1089">
        <f t="shared" si="1"/>
        <v>51.74231017423103</v>
      </c>
      <c r="J37" s="1106"/>
      <c r="K37" s="1106"/>
      <c r="L37" s="1106"/>
    </row>
    <row r="38" spans="1:12" s="1090" customFormat="1" ht="12.75">
      <c r="A38" s="1094" t="s">
        <v>947</v>
      </c>
      <c r="B38" s="1095">
        <v>5810.1</v>
      </c>
      <c r="C38" s="1095">
        <v>305.90000000000055</v>
      </c>
      <c r="D38" s="1095">
        <v>10841.7</v>
      </c>
      <c r="E38" s="1095">
        <v>2041.7999999999993</v>
      </c>
      <c r="F38" s="1095">
        <v>14967.4</v>
      </c>
      <c r="G38" s="1095">
        <f t="shared" si="0"/>
        <v>86.60091908917231</v>
      </c>
      <c r="H38" s="1107">
        <f t="shared" si="1"/>
        <v>38.05399522215149</v>
      </c>
      <c r="J38" s="1106"/>
      <c r="K38" s="1106"/>
      <c r="L38" s="1106"/>
    </row>
    <row r="39" spans="1:8" s="1086" customFormat="1" ht="12.75">
      <c r="A39" s="1108" t="s">
        <v>948</v>
      </c>
      <c r="B39" s="1103">
        <f>B30-B29</f>
        <v>32927.59999999998</v>
      </c>
      <c r="C39" s="1103">
        <f>C30-C29</f>
        <v>-31207.59999999992</v>
      </c>
      <c r="D39" s="1103">
        <f>D30-D29</f>
        <v>53689.50000000006</v>
      </c>
      <c r="E39" s="1103">
        <f>E30-E29</f>
        <v>-13750.900000000023</v>
      </c>
      <c r="F39" s="1103">
        <f>F30-F29</f>
        <v>31980.20000000007</v>
      </c>
      <c r="G39" s="1103">
        <f t="shared" si="0"/>
        <v>63.0531833477086</v>
      </c>
      <c r="H39" s="1104">
        <f t="shared" si="1"/>
        <v>-40.43490812914995</v>
      </c>
    </row>
    <row r="40" spans="1:8" s="1086" customFormat="1" ht="12.75">
      <c r="A40" s="1098" t="s">
        <v>949</v>
      </c>
      <c r="B40" s="1099">
        <f>B41+B50+B51</f>
        <v>-32927.6</v>
      </c>
      <c r="C40" s="1099">
        <f>C41+C50+C51</f>
        <v>31207.599999999977</v>
      </c>
      <c r="D40" s="1099">
        <f>D41+D50+D51</f>
        <v>-53689.49500000001</v>
      </c>
      <c r="E40" s="1099">
        <f>E41+E50+E51</f>
        <v>13750.91499999996</v>
      </c>
      <c r="F40" s="1099">
        <f>F41+F50+F51</f>
        <v>-31980.200000000004</v>
      </c>
      <c r="G40" s="1099">
        <f t="shared" si="0"/>
        <v>63.05316816287859</v>
      </c>
      <c r="H40" s="1105">
        <f t="shared" si="1"/>
        <v>-40.43490258196692</v>
      </c>
    </row>
    <row r="41" spans="1:8" s="1090" customFormat="1" ht="12.75">
      <c r="A41" s="1087" t="s">
        <v>950</v>
      </c>
      <c r="B41" s="1088">
        <f>B42+B48+B49</f>
        <v>-42769.4</v>
      </c>
      <c r="C41" s="1088">
        <f>C42+C48+C49</f>
        <v>20910.499999999978</v>
      </c>
      <c r="D41" s="1088">
        <f>D42+D48+D49</f>
        <v>-68506.59500000002</v>
      </c>
      <c r="E41" s="1088">
        <f>E42+E48+E49</f>
        <v>-1901.7850000000399</v>
      </c>
      <c r="F41" s="1088">
        <f>F42+F48+F49</f>
        <v>-42445.5</v>
      </c>
      <c r="G41" s="1088">
        <f t="shared" si="0"/>
        <v>60.176656675099515</v>
      </c>
      <c r="H41" s="1089">
        <f t="shared" si="1"/>
        <v>-38.04173160262893</v>
      </c>
    </row>
    <row r="42" spans="1:8" s="1109" customFormat="1" ht="12.75">
      <c r="A42" s="1087" t="s">
        <v>951</v>
      </c>
      <c r="B42" s="1088">
        <f>SUM(B43:B47)</f>
        <v>0</v>
      </c>
      <c r="C42" s="1088">
        <f>SUM(C43:C47)</f>
        <v>19042.8</v>
      </c>
      <c r="D42" s="1088">
        <f>SUM(D43:D47)</f>
        <v>9982.805</v>
      </c>
      <c r="E42" s="1088">
        <f>SUM(E43:E47)</f>
        <v>19982.815000000002</v>
      </c>
      <c r="F42" s="1088">
        <f>SUM(F43:F47)</f>
        <v>15000</v>
      </c>
      <c r="G42" s="1592" t="s">
        <v>4</v>
      </c>
      <c r="H42" s="1589">
        <f t="shared" si="1"/>
        <v>50.25836926595281</v>
      </c>
    </row>
    <row r="43" spans="1:8" s="1091" customFormat="1" ht="12.75">
      <c r="A43" s="1087" t="s">
        <v>952</v>
      </c>
      <c r="B43" s="1088">
        <v>0</v>
      </c>
      <c r="C43" s="1088">
        <v>19000</v>
      </c>
      <c r="D43" s="1088">
        <v>0</v>
      </c>
      <c r="E43" s="1088">
        <v>10000</v>
      </c>
      <c r="F43" s="1088">
        <v>0</v>
      </c>
      <c r="G43" s="1592" t="s">
        <v>4</v>
      </c>
      <c r="H43" s="1590" t="s">
        <v>4</v>
      </c>
    </row>
    <row r="44" spans="1:8" s="1091" customFormat="1" ht="12.75">
      <c r="A44" s="1087" t="s">
        <v>953</v>
      </c>
      <c r="B44" s="1088">
        <v>0</v>
      </c>
      <c r="C44" s="1088">
        <v>0</v>
      </c>
      <c r="D44" s="1088">
        <v>9000</v>
      </c>
      <c r="E44" s="1088">
        <v>9000</v>
      </c>
      <c r="F44" s="1088">
        <v>15000</v>
      </c>
      <c r="G44" s="1592" t="s">
        <v>4</v>
      </c>
      <c r="H44" s="1591">
        <f t="shared" si="1"/>
        <v>66.66666666666666</v>
      </c>
    </row>
    <row r="45" spans="1:8" s="1091" customFormat="1" ht="11.25" customHeight="1">
      <c r="A45" s="1087" t="s">
        <v>954</v>
      </c>
      <c r="B45" s="1088">
        <v>0</v>
      </c>
      <c r="C45" s="1088">
        <v>0</v>
      </c>
      <c r="D45" s="1088">
        <v>906.4</v>
      </c>
      <c r="E45" s="1088">
        <v>906.4</v>
      </c>
      <c r="F45" s="1088">
        <v>0</v>
      </c>
      <c r="G45" s="1592" t="s">
        <v>4</v>
      </c>
      <c r="H45" s="1591">
        <f t="shared" si="1"/>
        <v>-100</v>
      </c>
    </row>
    <row r="46" spans="1:8" s="1091" customFormat="1" ht="12.75">
      <c r="A46" s="1087" t="s">
        <v>955</v>
      </c>
      <c r="B46" s="1088">
        <v>0</v>
      </c>
      <c r="C46" s="1088">
        <v>0</v>
      </c>
      <c r="D46" s="1088">
        <v>0</v>
      </c>
      <c r="E46" s="1088">
        <v>0</v>
      </c>
      <c r="F46" s="1088">
        <v>0</v>
      </c>
      <c r="G46" s="1592" t="s">
        <v>4</v>
      </c>
      <c r="H46" s="1590" t="s">
        <v>4</v>
      </c>
    </row>
    <row r="47" spans="1:8" s="1091" customFormat="1" ht="12.75">
      <c r="A47" s="1087" t="s">
        <v>956</v>
      </c>
      <c r="B47" s="1088">
        <v>0</v>
      </c>
      <c r="C47" s="1088">
        <v>42.8</v>
      </c>
      <c r="D47" s="1088">
        <v>76.405</v>
      </c>
      <c r="E47" s="1088">
        <v>76.415</v>
      </c>
      <c r="F47" s="1088">
        <v>0</v>
      </c>
      <c r="G47" s="1592" t="s">
        <v>4</v>
      </c>
      <c r="H47" s="1591">
        <f t="shared" si="1"/>
        <v>-100</v>
      </c>
    </row>
    <row r="48" spans="1:8" s="1091" customFormat="1" ht="12.75">
      <c r="A48" s="1087" t="s">
        <v>957</v>
      </c>
      <c r="B48" s="1088">
        <v>-42492.3</v>
      </c>
      <c r="C48" s="1088">
        <v>2175.5999999999767</v>
      </c>
      <c r="D48" s="1088">
        <v>-79339.1</v>
      </c>
      <c r="E48" s="1088">
        <v>-23316.300000000043</v>
      </c>
      <c r="F48" s="1088">
        <v>-57384</v>
      </c>
      <c r="G48" s="1088">
        <f t="shared" si="0"/>
        <v>86.7140634891498</v>
      </c>
      <c r="H48" s="1089">
        <f t="shared" si="1"/>
        <v>-27.672484311014372</v>
      </c>
    </row>
    <row r="49" spans="1:8" s="1091" customFormat="1" ht="12.75">
      <c r="A49" s="1087" t="s">
        <v>958</v>
      </c>
      <c r="B49" s="1088">
        <v>-277.1</v>
      </c>
      <c r="C49" s="1088">
        <v>-307.8999999999978</v>
      </c>
      <c r="D49" s="1088">
        <v>849.7000000000007</v>
      </c>
      <c r="E49" s="1088">
        <v>1431.7000000000007</v>
      </c>
      <c r="F49" s="1088">
        <v>-61.5</v>
      </c>
      <c r="G49" s="1088">
        <f t="shared" si="0"/>
        <v>-406.6402020931074</v>
      </c>
      <c r="H49" s="1089">
        <f t="shared" si="1"/>
        <v>-107.23784865246557</v>
      </c>
    </row>
    <row r="50" spans="1:8" s="1090" customFormat="1" ht="12.75">
      <c r="A50" s="1087" t="s">
        <v>959</v>
      </c>
      <c r="B50" s="1088">
        <v>497.9</v>
      </c>
      <c r="C50" s="1088">
        <v>755.3</v>
      </c>
      <c r="D50" s="1088">
        <v>314.3</v>
      </c>
      <c r="E50" s="1088">
        <v>569.8</v>
      </c>
      <c r="F50" s="1088">
        <v>5500.2</v>
      </c>
      <c r="G50" s="1088">
        <f t="shared" si="0"/>
        <v>-36.8748744727857</v>
      </c>
      <c r="H50" s="1089">
        <f t="shared" si="1"/>
        <v>1649.9840916321982</v>
      </c>
    </row>
    <row r="51" spans="1:8" s="1090" customFormat="1" ht="18" customHeight="1" thickBot="1">
      <c r="A51" s="1110" t="s">
        <v>960</v>
      </c>
      <c r="B51" s="1111">
        <v>9343.9</v>
      </c>
      <c r="C51" s="1111">
        <v>9541.8</v>
      </c>
      <c r="D51" s="1111">
        <v>14502.8</v>
      </c>
      <c r="E51" s="1111">
        <v>15082.900000000001</v>
      </c>
      <c r="F51" s="1111">
        <v>4965.1</v>
      </c>
      <c r="G51" s="1111">
        <f t="shared" si="0"/>
        <v>55.21142135510868</v>
      </c>
      <c r="H51" s="1112">
        <f t="shared" si="1"/>
        <v>-65.76454201947209</v>
      </c>
    </row>
    <row r="52" spans="1:8" s="1090" customFormat="1" ht="5.25" customHeight="1" thickTop="1">
      <c r="A52" s="1113"/>
      <c r="B52" s="1114"/>
      <c r="C52" s="1114"/>
      <c r="D52" s="1114"/>
      <c r="E52" s="1114"/>
      <c r="F52" s="1115"/>
      <c r="G52" s="1114"/>
      <c r="H52" s="1116"/>
    </row>
    <row r="53" spans="1:19" ht="54.75" customHeight="1">
      <c r="A53" s="1835" t="s">
        <v>961</v>
      </c>
      <c r="B53" s="1835"/>
      <c r="C53" s="1835"/>
      <c r="D53" s="1835"/>
      <c r="E53" s="1835"/>
      <c r="F53" s="1835"/>
      <c r="G53" s="1835"/>
      <c r="H53" s="1835"/>
      <c r="I53" s="1117"/>
      <c r="J53" s="1118"/>
      <c r="K53" s="1118"/>
      <c r="L53" s="1118"/>
      <c r="M53" s="1118"/>
      <c r="N53" s="1118"/>
      <c r="O53" s="1118"/>
      <c r="P53" s="1117"/>
      <c r="Q53" s="1117"/>
      <c r="R53" s="1117"/>
      <c r="S53" s="1117"/>
    </row>
    <row r="54" spans="1:19" ht="12.75" customHeight="1">
      <c r="A54" s="1119" t="s">
        <v>962</v>
      </c>
      <c r="B54" s="1120"/>
      <c r="C54" s="1120"/>
      <c r="D54" s="1121"/>
      <c r="E54" s="1121"/>
      <c r="F54" s="1120"/>
      <c r="G54" s="1121"/>
      <c r="H54" s="1120"/>
      <c r="I54" s="1122"/>
      <c r="J54" s="1122"/>
      <c r="K54" s="1123"/>
      <c r="L54" s="1123"/>
      <c r="M54" s="1123"/>
      <c r="N54" s="1123"/>
      <c r="O54" s="1123"/>
      <c r="P54" s="1123"/>
      <c r="Q54" s="1122"/>
      <c r="R54" s="1123"/>
      <c r="S54" s="1123"/>
    </row>
    <row r="55" spans="1:19" ht="12.75" customHeight="1">
      <c r="A55" s="1124" t="s">
        <v>963</v>
      </c>
      <c r="B55" s="1120"/>
      <c r="C55" s="1120"/>
      <c r="D55" s="1125"/>
      <c r="E55" s="1125"/>
      <c r="F55" s="1120"/>
      <c r="G55" s="1125"/>
      <c r="H55" s="1120"/>
      <c r="I55" s="1125"/>
      <c r="J55" s="1125"/>
      <c r="K55" s="1123"/>
      <c r="L55" s="1123"/>
      <c r="M55" s="1123"/>
      <c r="N55" s="1123"/>
      <c r="O55" s="1123"/>
      <c r="P55" s="1123"/>
      <c r="Q55" s="1122"/>
      <c r="R55" s="1123"/>
      <c r="S55" s="1123"/>
    </row>
    <row r="56" spans="1:13" ht="12.75">
      <c r="A56" s="1126" t="s">
        <v>964</v>
      </c>
      <c r="B56" s="1120"/>
      <c r="C56" s="1120"/>
      <c r="D56" s="1120"/>
      <c r="E56" s="1120"/>
      <c r="F56" s="1120"/>
      <c r="G56" s="1120"/>
      <c r="H56" s="1821"/>
      <c r="I56" s="1821"/>
      <c r="J56" s="1821"/>
      <c r="K56" s="1821"/>
      <c r="L56" s="1821"/>
      <c r="M56" s="1821"/>
    </row>
    <row r="57" spans="1:19" ht="12.75">
      <c r="A57" s="1076" t="s">
        <v>965</v>
      </c>
      <c r="B57" s="1117"/>
      <c r="C57" s="1117"/>
      <c r="D57" s="1117"/>
      <c r="E57" s="1117"/>
      <c r="F57" s="1117"/>
      <c r="G57" s="1117"/>
      <c r="H57" s="1117"/>
      <c r="I57" s="1117"/>
      <c r="J57" s="1117"/>
      <c r="K57" s="1117"/>
      <c r="L57" s="1117"/>
      <c r="M57" s="1117"/>
      <c r="N57" s="1117"/>
      <c r="O57" s="1117"/>
      <c r="P57" s="1117"/>
      <c r="Q57" s="1117"/>
      <c r="R57" s="1117"/>
      <c r="S57" s="1117"/>
    </row>
  </sheetData>
  <sheetProtection/>
  <mergeCells count="13">
    <mergeCell ref="A1:H1"/>
    <mergeCell ref="A2:H2"/>
    <mergeCell ref="A3:H3"/>
    <mergeCell ref="A4:H4"/>
    <mergeCell ref="B5:D5"/>
    <mergeCell ref="G5:H5"/>
    <mergeCell ref="H56:M56"/>
    <mergeCell ref="A6:A8"/>
    <mergeCell ref="B6:F6"/>
    <mergeCell ref="G6:H7"/>
    <mergeCell ref="B7:C7"/>
    <mergeCell ref="D7:E7"/>
    <mergeCell ref="A53:H53"/>
  </mergeCells>
  <printOptions/>
  <pageMargins left="1.73" right="0.75" top="1" bottom="1" header="0.5" footer="0.5"/>
  <pageSetup fitToHeight="1" fitToWidth="1" horizontalDpi="600" verticalDpi="600" orientation="portrait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20.7109375" style="1127" customWidth="1"/>
    <col min="2" max="2" width="12.140625" style="1127" bestFit="1" customWidth="1"/>
    <col min="3" max="3" width="12.28125" style="1127" customWidth="1"/>
    <col min="4" max="4" width="12.140625" style="1127" bestFit="1" customWidth="1"/>
    <col min="5" max="5" width="13.421875" style="1127" customWidth="1"/>
    <col min="6" max="6" width="12.140625" style="1127" bestFit="1" customWidth="1"/>
    <col min="7" max="16384" width="9.140625" style="1127" customWidth="1"/>
  </cols>
  <sheetData>
    <row r="1" spans="1:10" ht="12.75">
      <c r="A1" s="1848" t="s">
        <v>966</v>
      </c>
      <c r="B1" s="1848"/>
      <c r="C1" s="1848"/>
      <c r="D1" s="1848"/>
      <c r="E1" s="1848"/>
      <c r="F1" s="1848"/>
      <c r="G1" s="1848"/>
      <c r="H1" s="1848"/>
      <c r="I1" s="1848"/>
      <c r="J1" s="1848"/>
    </row>
    <row r="2" spans="1:10" ht="15.75">
      <c r="A2" s="1849" t="s">
        <v>5</v>
      </c>
      <c r="B2" s="1849"/>
      <c r="C2" s="1849"/>
      <c r="D2" s="1849"/>
      <c r="E2" s="1849"/>
      <c r="F2" s="1849"/>
      <c r="G2" s="1849"/>
      <c r="H2" s="1849"/>
      <c r="I2" s="1849"/>
      <c r="J2" s="1849"/>
    </row>
    <row r="3" spans="1:10" ht="13.5" thickBot="1">
      <c r="A3" s="1850" t="s">
        <v>967</v>
      </c>
      <c r="B3" s="1850"/>
      <c r="C3" s="1850"/>
      <c r="D3" s="1850"/>
      <c r="E3" s="1850"/>
      <c r="F3" s="1850"/>
      <c r="G3" s="1850"/>
      <c r="H3" s="1850"/>
      <c r="I3" s="1850"/>
      <c r="J3" s="1850"/>
    </row>
    <row r="4" spans="1:10" ht="13.5" customHeight="1" thickTop="1">
      <c r="A4" s="1851"/>
      <c r="B4" s="1853" t="s">
        <v>968</v>
      </c>
      <c r="C4" s="1854"/>
      <c r="D4" s="1854"/>
      <c r="E4" s="1854"/>
      <c r="F4" s="1855"/>
      <c r="G4" s="1840" t="s">
        <v>969</v>
      </c>
      <c r="H4" s="1856"/>
      <c r="I4" s="1840" t="s">
        <v>970</v>
      </c>
      <c r="J4" s="1841"/>
    </row>
    <row r="5" spans="1:10" ht="13.5" customHeight="1">
      <c r="A5" s="1852"/>
      <c r="B5" s="1842" t="s">
        <v>0</v>
      </c>
      <c r="C5" s="1843"/>
      <c r="D5" s="1842" t="s">
        <v>1</v>
      </c>
      <c r="E5" s="1843"/>
      <c r="F5" s="1128" t="s">
        <v>971</v>
      </c>
      <c r="G5" s="1844" t="str">
        <f>F6</f>
        <v>Eleven months</v>
      </c>
      <c r="H5" s="1845"/>
      <c r="I5" s="1844" t="str">
        <f>G5</f>
        <v>Eleven months</v>
      </c>
      <c r="J5" s="1846"/>
    </row>
    <row r="6" spans="1:10" ht="13.5">
      <c r="A6" s="1852"/>
      <c r="B6" s="1129" t="s">
        <v>456</v>
      </c>
      <c r="C6" s="1130" t="s">
        <v>9</v>
      </c>
      <c r="D6" s="1131" t="str">
        <f>B6</f>
        <v>Eleven months</v>
      </c>
      <c r="E6" s="1130" t="s">
        <v>9</v>
      </c>
      <c r="F6" s="1132" t="str">
        <f>B6</f>
        <v>Eleven months</v>
      </c>
      <c r="G6" s="1128" t="s">
        <v>1</v>
      </c>
      <c r="H6" s="1133" t="s">
        <v>3</v>
      </c>
      <c r="I6" s="1128" t="s">
        <v>1</v>
      </c>
      <c r="J6" s="1598" t="s">
        <v>3</v>
      </c>
    </row>
    <row r="7" spans="1:10" ht="18.75" customHeight="1">
      <c r="A7" s="1599" t="s">
        <v>972</v>
      </c>
      <c r="B7" s="1134">
        <v>75458.36</v>
      </c>
      <c r="C7" s="1134">
        <v>83505.829</v>
      </c>
      <c r="D7" s="1135">
        <v>90964.436</v>
      </c>
      <c r="E7" s="1135">
        <v>100966.88</v>
      </c>
      <c r="F7" s="1135">
        <v>100691.578</v>
      </c>
      <c r="G7" s="1136">
        <f>(D7-B7)/B7*100</f>
        <v>20.549182356997953</v>
      </c>
      <c r="H7" s="1136">
        <f>(F7-D7)/D7*100</f>
        <v>10.693346133647212</v>
      </c>
      <c r="I7" s="1137">
        <f>D7/D$17%</f>
        <v>29.51370815039576</v>
      </c>
      <c r="J7" s="1600">
        <f>F7/F$17%</f>
        <v>29.1556258849487</v>
      </c>
    </row>
    <row r="8" spans="1:10" ht="21.75" customHeight="1">
      <c r="A8" s="1601" t="s">
        <v>946</v>
      </c>
      <c r="B8" s="1138">
        <v>51357.944</v>
      </c>
      <c r="C8" s="1138">
        <v>67018.919</v>
      </c>
      <c r="D8" s="1139">
        <v>61314.737</v>
      </c>
      <c r="E8" s="1139">
        <v>77927.541</v>
      </c>
      <c r="F8" s="1139">
        <v>67658.357</v>
      </c>
      <c r="G8" s="1140">
        <f aca="true" t="shared" si="0" ref="G8:G17">(D8-B8)/B8*100</f>
        <v>19.38705529177725</v>
      </c>
      <c r="H8" s="1140">
        <f>(F8-D8)/D8*100</f>
        <v>10.345995612767616</v>
      </c>
      <c r="I8" s="1141">
        <f aca="true" t="shared" si="1" ref="I8:I17">D8/D$17%</f>
        <v>19.893766539005117</v>
      </c>
      <c r="J8" s="1602">
        <f>F8/F$17%</f>
        <v>19.590732252525633</v>
      </c>
    </row>
    <row r="9" spans="1:10" ht="21.75" customHeight="1">
      <c r="A9" s="1601" t="s">
        <v>973</v>
      </c>
      <c r="B9" s="1138">
        <v>54627.695</v>
      </c>
      <c r="C9" s="1138">
        <v>56893.929</v>
      </c>
      <c r="D9" s="1139">
        <v>61568.429</v>
      </c>
      <c r="E9" s="1139">
        <v>67882.009</v>
      </c>
      <c r="F9" s="1139">
        <v>69037.314</v>
      </c>
      <c r="G9" s="1140">
        <f t="shared" si="0"/>
        <v>12.705522354549275</v>
      </c>
      <c r="H9" s="1140">
        <f aca="true" t="shared" si="2" ref="H9:H17">(F9-D9)/D9*100</f>
        <v>12.131030661834822</v>
      </c>
      <c r="I9" s="1141">
        <f t="shared" si="1"/>
        <v>19.976077736406378</v>
      </c>
      <c r="J9" s="1602">
        <f aca="true" t="shared" si="3" ref="J9:J17">F9/F$17%</f>
        <v>19.990014448733056</v>
      </c>
    </row>
    <row r="10" spans="1:10" ht="18" customHeight="1">
      <c r="A10" s="1601" t="s">
        <v>974</v>
      </c>
      <c r="B10" s="1138">
        <v>32566.92</v>
      </c>
      <c r="C10" s="1138">
        <v>36664.89</v>
      </c>
      <c r="D10" s="1139">
        <v>40674.2</v>
      </c>
      <c r="E10" s="1139">
        <v>45395.355</v>
      </c>
      <c r="F10" s="1139">
        <v>46065.164</v>
      </c>
      <c r="G10" s="1140">
        <f t="shared" si="0"/>
        <v>24.894217813658763</v>
      </c>
      <c r="H10" s="1140">
        <f t="shared" si="2"/>
        <v>13.254013600759205</v>
      </c>
      <c r="I10" s="1141">
        <f t="shared" si="1"/>
        <v>13.196876942663913</v>
      </c>
      <c r="J10" s="1602">
        <f t="shared" si="3"/>
        <v>13.338341841388235</v>
      </c>
    </row>
    <row r="11" spans="1:10" ht="17.25" customHeight="1">
      <c r="A11" s="1601" t="s">
        <v>975</v>
      </c>
      <c r="B11" s="1138">
        <v>4636.042</v>
      </c>
      <c r="C11" s="1138">
        <v>5895.97</v>
      </c>
      <c r="D11" s="1139">
        <v>4453.9340004000005</v>
      </c>
      <c r="E11" s="1139">
        <v>7813.653</v>
      </c>
      <c r="F11" s="1139">
        <v>9500</v>
      </c>
      <c r="G11" s="1140">
        <f t="shared" si="0"/>
        <v>-3.9280921009775116</v>
      </c>
      <c r="H11" s="1140">
        <f t="shared" si="2"/>
        <v>113.29458404966981</v>
      </c>
      <c r="I11" s="1141">
        <f t="shared" si="1"/>
        <v>1.4450934232025612</v>
      </c>
      <c r="J11" s="1602">
        <f t="shared" si="3"/>
        <v>2.750760802527225</v>
      </c>
    </row>
    <row r="12" spans="1:10" ht="19.5" customHeight="1">
      <c r="A12" s="1601" t="s">
        <v>976</v>
      </c>
      <c r="B12" s="1138">
        <v>4093.85</v>
      </c>
      <c r="C12" s="1138">
        <v>4371.678</v>
      </c>
      <c r="D12" s="1139">
        <v>3978.862</v>
      </c>
      <c r="E12" s="1139">
        <v>4090</v>
      </c>
      <c r="F12" s="1139">
        <v>5735.7</v>
      </c>
      <c r="G12" s="1140">
        <f t="shared" si="0"/>
        <v>-2.808798563699203</v>
      </c>
      <c r="H12" s="1140">
        <f t="shared" si="2"/>
        <v>44.15428331015249</v>
      </c>
      <c r="I12" s="1141">
        <f t="shared" si="1"/>
        <v>1.2909547621303339</v>
      </c>
      <c r="J12" s="1602">
        <f>F12/F$17%</f>
        <v>1.6607935510584637</v>
      </c>
    </row>
    <row r="13" spans="1:10" ht="12.75">
      <c r="A13" s="1601" t="s">
        <v>977</v>
      </c>
      <c r="B13" s="1142">
        <v>275.913</v>
      </c>
      <c r="C13" s="1142">
        <v>320.686</v>
      </c>
      <c r="D13" s="1142">
        <v>396.975</v>
      </c>
      <c r="E13" s="1142">
        <v>434.906</v>
      </c>
      <c r="F13" s="1139">
        <v>422.716</v>
      </c>
      <c r="G13" s="1140">
        <f t="shared" si="0"/>
        <v>43.876874232094906</v>
      </c>
      <c r="H13" s="1140">
        <f t="shared" si="2"/>
        <v>6.484287423641283</v>
      </c>
      <c r="I13" s="1141">
        <f t="shared" si="1"/>
        <v>0.12879983439905413</v>
      </c>
      <c r="J13" s="1602">
        <f t="shared" si="3"/>
        <v>0.12239901088432616</v>
      </c>
    </row>
    <row r="14" spans="1:10" ht="12.75">
      <c r="A14" s="1601" t="s">
        <v>978</v>
      </c>
      <c r="B14" s="1142"/>
      <c r="C14" s="1142"/>
      <c r="D14" s="1142">
        <v>418.691</v>
      </c>
      <c r="E14" s="1142">
        <v>440.533</v>
      </c>
      <c r="F14" s="1139">
        <v>538.67</v>
      </c>
      <c r="G14" s="1140" t="s">
        <v>4</v>
      </c>
      <c r="H14" s="1140">
        <f t="shared" si="2"/>
        <v>28.655738957847195</v>
      </c>
      <c r="I14" s="1141">
        <f t="shared" si="1"/>
        <v>0.135845661475847</v>
      </c>
      <c r="J14" s="1602">
        <f t="shared" si="3"/>
        <v>0.1559739285786674</v>
      </c>
    </row>
    <row r="15" spans="1:10" ht="12.75">
      <c r="A15" s="1601" t="s">
        <v>979</v>
      </c>
      <c r="B15" s="1142">
        <v>2833.676</v>
      </c>
      <c r="C15" s="1142">
        <v>4942.999</v>
      </c>
      <c r="D15" s="1142">
        <v>6471.135999599993</v>
      </c>
      <c r="E15" s="1142">
        <v>6850.123</v>
      </c>
      <c r="F15" s="1139">
        <v>10616.301</v>
      </c>
      <c r="G15" s="1140">
        <f>(D15-B15)/B15*100</f>
        <v>128.3654164978633</v>
      </c>
      <c r="H15" s="1140">
        <f>(F15-D15)/D15*100</f>
        <v>64.05621826919162</v>
      </c>
      <c r="I15" s="1141">
        <f>D15/D$17%</f>
        <v>2.0995811955972963</v>
      </c>
      <c r="J15" s="1602">
        <f>F15/F$17%</f>
        <v>3.073989964066377</v>
      </c>
    </row>
    <row r="16" spans="1:10" ht="12.75">
      <c r="A16" s="1601" t="s">
        <v>980</v>
      </c>
      <c r="B16" s="1138">
        <v>31610.6</v>
      </c>
      <c r="C16" s="1138">
        <v>36396.5</v>
      </c>
      <c r="D16" s="1139">
        <v>37969.4</v>
      </c>
      <c r="E16" s="1139">
        <v>45045</v>
      </c>
      <c r="F16" s="1139">
        <v>35093.2</v>
      </c>
      <c r="G16" s="1140">
        <f t="shared" si="0"/>
        <v>20.11603702555473</v>
      </c>
      <c r="H16" s="1140">
        <f t="shared" si="2"/>
        <v>-7.575047274910861</v>
      </c>
      <c r="I16" s="1141">
        <f t="shared" si="1"/>
        <v>12.319295754723713</v>
      </c>
      <c r="J16" s="1602">
        <f t="shared" si="3"/>
        <v>10.161368315289307</v>
      </c>
    </row>
    <row r="17" spans="1:10" ht="18.75" customHeight="1" thickBot="1">
      <c r="A17" s="1603" t="s">
        <v>981</v>
      </c>
      <c r="B17" s="1604">
        <f>SUM(B7:B16)</f>
        <v>257461</v>
      </c>
      <c r="C17" s="1604">
        <f>SUM(C7:C16)</f>
        <v>296011.39999999997</v>
      </c>
      <c r="D17" s="1604">
        <f>SUM(D7:D16)</f>
        <v>308210.80000000005</v>
      </c>
      <c r="E17" s="1604">
        <f>SUM(E7:E16)</f>
        <v>356846</v>
      </c>
      <c r="F17" s="1604">
        <f>SUM(F7:F16)</f>
        <v>345359</v>
      </c>
      <c r="G17" s="1605">
        <f t="shared" si="0"/>
        <v>19.71164564730194</v>
      </c>
      <c r="H17" s="1605">
        <f t="shared" si="2"/>
        <v>12.0528547344869</v>
      </c>
      <c r="I17" s="1606">
        <f t="shared" si="1"/>
        <v>100</v>
      </c>
      <c r="J17" s="1607">
        <f t="shared" si="3"/>
        <v>100</v>
      </c>
    </row>
    <row r="18" spans="1:10" ht="12.75" customHeight="1" thickTop="1">
      <c r="A18" s="1593"/>
      <c r="B18" s="1594"/>
      <c r="C18" s="1594"/>
      <c r="D18" s="1595"/>
      <c r="E18" s="1595"/>
      <c r="F18" s="1595"/>
      <c r="G18" s="1596"/>
      <c r="H18" s="1596"/>
      <c r="I18" s="1597"/>
      <c r="J18" s="1597"/>
    </row>
    <row r="19" spans="1:10" ht="29.25" customHeight="1">
      <c r="A19" s="1847" t="s">
        <v>982</v>
      </c>
      <c r="B19" s="1847"/>
      <c r="C19" s="1847"/>
      <c r="D19" s="1847"/>
      <c r="E19" s="1847"/>
      <c r="F19" s="1847"/>
      <c r="G19" s="1847"/>
      <c r="H19" s="1847"/>
      <c r="I19" s="1847"/>
      <c r="J19" s="1847"/>
    </row>
    <row r="20" spans="1:10" ht="15.75">
      <c r="A20" s="1076" t="s">
        <v>983</v>
      </c>
      <c r="B20" s="1143"/>
      <c r="C20" s="1143"/>
      <c r="D20" s="1143"/>
      <c r="E20" s="1143"/>
      <c r="F20" s="1143"/>
      <c r="G20" s="1143"/>
      <c r="H20" s="1143"/>
      <c r="I20" s="1143"/>
      <c r="J20" s="1143"/>
    </row>
    <row r="21" spans="1:10" ht="15.75">
      <c r="A21" s="1076" t="s">
        <v>984</v>
      </c>
      <c r="B21" s="1143"/>
      <c r="C21" s="1143"/>
      <c r="D21" s="1143"/>
      <c r="E21" s="1143"/>
      <c r="F21" s="1143"/>
      <c r="G21" s="1144"/>
      <c r="H21" s="1143"/>
      <c r="I21" s="1143"/>
      <c r="J21" s="1143"/>
    </row>
  </sheetData>
  <sheetProtection/>
  <mergeCells count="12">
    <mergeCell ref="A1:J1"/>
    <mergeCell ref="A2:J2"/>
    <mergeCell ref="A3:J3"/>
    <mergeCell ref="A4:A6"/>
    <mergeCell ref="B4:F4"/>
    <mergeCell ref="G4:H4"/>
    <mergeCell ref="I4:J4"/>
    <mergeCell ref="B5:C5"/>
    <mergeCell ref="D5:E5"/>
    <mergeCell ref="G5:H5"/>
    <mergeCell ref="I5:J5"/>
    <mergeCell ref="A19:J19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pane xSplit="1" ySplit="5" topLeftCell="B6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C34" sqref="C34"/>
    </sheetView>
  </sheetViews>
  <sheetFormatPr defaultColWidth="9.140625" defaultRowHeight="15"/>
  <cols>
    <col min="1" max="1" width="12.7109375" style="698" customWidth="1"/>
    <col min="2" max="2" width="13.421875" style="698" bestFit="1" customWidth="1"/>
    <col min="3" max="3" width="15.00390625" style="698" customWidth="1"/>
    <col min="4" max="4" width="13.57421875" style="698" customWidth="1"/>
    <col min="5" max="5" width="14.57421875" style="698" customWidth="1"/>
    <col min="6" max="6" width="13.421875" style="698" customWidth="1"/>
    <col min="7" max="7" width="14.7109375" style="698" customWidth="1"/>
    <col min="8" max="16384" width="9.140625" style="698" customWidth="1"/>
  </cols>
  <sheetData>
    <row r="1" spans="1:7" ht="12.75">
      <c r="A1" s="1663" t="s">
        <v>916</v>
      </c>
      <c r="B1" s="1663"/>
      <c r="C1" s="1663"/>
      <c r="D1" s="1663"/>
      <c r="E1" s="1663"/>
      <c r="F1" s="1663"/>
      <c r="G1" s="1663"/>
    </row>
    <row r="2" spans="1:7" ht="16.5" customHeight="1">
      <c r="A2" s="1664" t="s">
        <v>917</v>
      </c>
      <c r="B2" s="1664"/>
      <c r="C2" s="1664"/>
      <c r="D2" s="1664"/>
      <c r="E2" s="1664"/>
      <c r="F2" s="1664"/>
      <c r="G2" s="1664"/>
    </row>
    <row r="3" spans="1:7" ht="13.5" thickBot="1">
      <c r="A3" s="297"/>
      <c r="G3" s="496" t="s">
        <v>7</v>
      </c>
    </row>
    <row r="4" spans="1:7" s="1015" customFormat="1" ht="18.75" customHeight="1" thickTop="1">
      <c r="A4" s="1857" t="s">
        <v>423</v>
      </c>
      <c r="B4" s="1859" t="s">
        <v>0</v>
      </c>
      <c r="C4" s="1860"/>
      <c r="D4" s="1859" t="s">
        <v>1</v>
      </c>
      <c r="E4" s="1860"/>
      <c r="F4" s="1859" t="s">
        <v>3</v>
      </c>
      <c r="G4" s="1861"/>
    </row>
    <row r="5" spans="1:7" s="1015" customFormat="1" ht="15.75" customHeight="1">
      <c r="A5" s="1858"/>
      <c r="B5" s="1050" t="s">
        <v>473</v>
      </c>
      <c r="C5" s="1050" t="s">
        <v>783</v>
      </c>
      <c r="D5" s="1050" t="s">
        <v>473</v>
      </c>
      <c r="E5" s="1050" t="s">
        <v>783</v>
      </c>
      <c r="F5" s="1050" t="s">
        <v>473</v>
      </c>
      <c r="G5" s="1051" t="s">
        <v>783</v>
      </c>
    </row>
    <row r="6" spans="1:7" ht="19.5" customHeight="1">
      <c r="A6" s="393" t="s">
        <v>429</v>
      </c>
      <c r="B6" s="1052">
        <v>0</v>
      </c>
      <c r="C6" s="1052">
        <v>0</v>
      </c>
      <c r="D6" s="1052">
        <v>0</v>
      </c>
      <c r="E6" s="1052">
        <v>0</v>
      </c>
      <c r="F6" s="1053">
        <v>0</v>
      </c>
      <c r="G6" s="1054">
        <v>0</v>
      </c>
    </row>
    <row r="7" spans="1:7" ht="19.5" customHeight="1">
      <c r="A7" s="393" t="s">
        <v>430</v>
      </c>
      <c r="B7" s="1055">
        <v>0</v>
      </c>
      <c r="C7" s="1052">
        <v>0</v>
      </c>
      <c r="D7" s="1052">
        <v>0</v>
      </c>
      <c r="E7" s="1052">
        <v>0</v>
      </c>
      <c r="F7" s="1053">
        <v>0</v>
      </c>
      <c r="G7" s="1054">
        <v>0</v>
      </c>
    </row>
    <row r="8" spans="1:7" ht="19.5" customHeight="1">
      <c r="A8" s="393" t="s">
        <v>431</v>
      </c>
      <c r="B8" s="1055">
        <v>0</v>
      </c>
      <c r="C8" s="1052">
        <v>0</v>
      </c>
      <c r="D8" s="1052">
        <v>0</v>
      </c>
      <c r="E8" s="1052">
        <v>0</v>
      </c>
      <c r="F8" s="1053">
        <v>0</v>
      </c>
      <c r="G8" s="1054">
        <v>0</v>
      </c>
    </row>
    <row r="9" spans="1:7" ht="19.5" customHeight="1">
      <c r="A9" s="393" t="s">
        <v>432</v>
      </c>
      <c r="B9" s="1055">
        <v>0</v>
      </c>
      <c r="C9" s="1052">
        <v>0</v>
      </c>
      <c r="D9" s="1055">
        <v>0</v>
      </c>
      <c r="E9" s="1052">
        <v>0</v>
      </c>
      <c r="F9" s="1053">
        <v>0</v>
      </c>
      <c r="G9" s="1054">
        <v>0</v>
      </c>
    </row>
    <row r="10" spans="1:7" ht="19.5" customHeight="1">
      <c r="A10" s="393" t="s">
        <v>433</v>
      </c>
      <c r="B10" s="1056">
        <v>0</v>
      </c>
      <c r="C10" s="1056">
        <v>0</v>
      </c>
      <c r="D10" s="1056">
        <v>0</v>
      </c>
      <c r="E10" s="1057">
        <v>0</v>
      </c>
      <c r="F10" s="1053">
        <v>0</v>
      </c>
      <c r="G10" s="1054">
        <v>0</v>
      </c>
    </row>
    <row r="11" spans="1:11" ht="19.5" customHeight="1">
      <c r="A11" s="393" t="s">
        <v>434</v>
      </c>
      <c r="B11" s="1055">
        <v>0</v>
      </c>
      <c r="C11" s="1052">
        <v>0</v>
      </c>
      <c r="D11" s="1055">
        <v>0</v>
      </c>
      <c r="E11" s="1052">
        <v>0</v>
      </c>
      <c r="F11" s="1053">
        <v>0</v>
      </c>
      <c r="G11" s="1054">
        <v>0</v>
      </c>
      <c r="K11" s="1049"/>
    </row>
    <row r="12" spans="1:7" ht="19.5" customHeight="1">
      <c r="A12" s="393" t="s">
        <v>435</v>
      </c>
      <c r="B12" s="1055">
        <v>0</v>
      </c>
      <c r="C12" s="1052">
        <v>0</v>
      </c>
      <c r="D12" s="1055">
        <v>0</v>
      </c>
      <c r="E12" s="1052">
        <v>0</v>
      </c>
      <c r="F12" s="1053">
        <v>0</v>
      </c>
      <c r="G12" s="1054">
        <v>0</v>
      </c>
    </row>
    <row r="13" spans="1:7" ht="19.5" customHeight="1">
      <c r="A13" s="393" t="s">
        <v>436</v>
      </c>
      <c r="B13" s="1055">
        <v>0</v>
      </c>
      <c r="C13" s="1052">
        <v>0</v>
      </c>
      <c r="D13" s="1055">
        <v>0</v>
      </c>
      <c r="E13" s="1058">
        <v>0</v>
      </c>
      <c r="F13" s="1053">
        <v>0</v>
      </c>
      <c r="G13" s="1054">
        <v>0</v>
      </c>
    </row>
    <row r="14" spans="1:7" ht="19.5" customHeight="1">
      <c r="A14" s="393" t="s">
        <v>437</v>
      </c>
      <c r="B14" s="1059">
        <v>0</v>
      </c>
      <c r="C14" s="1052">
        <v>0</v>
      </c>
      <c r="D14" s="1059">
        <v>0</v>
      </c>
      <c r="E14" s="1052">
        <v>0</v>
      </c>
      <c r="F14" s="1053">
        <v>0</v>
      </c>
      <c r="G14" s="1054">
        <v>0</v>
      </c>
    </row>
    <row r="15" spans="1:7" ht="19.5" customHeight="1">
      <c r="A15" s="393" t="s">
        <v>438</v>
      </c>
      <c r="B15" s="1060">
        <v>0</v>
      </c>
      <c r="C15" s="1060">
        <v>0</v>
      </c>
      <c r="D15" s="1060">
        <v>0</v>
      </c>
      <c r="E15" s="1060">
        <v>0</v>
      </c>
      <c r="F15" s="1053">
        <v>0</v>
      </c>
      <c r="G15" s="1054">
        <v>0</v>
      </c>
    </row>
    <row r="16" spans="1:7" ht="19.5" customHeight="1">
      <c r="A16" s="393" t="s">
        <v>439</v>
      </c>
      <c r="B16" s="1060">
        <v>0</v>
      </c>
      <c r="C16" s="1060">
        <v>0</v>
      </c>
      <c r="D16" s="1060">
        <v>0</v>
      </c>
      <c r="E16" s="1061">
        <v>0</v>
      </c>
      <c r="F16" s="1053">
        <v>0</v>
      </c>
      <c r="G16" s="1054">
        <v>0</v>
      </c>
    </row>
    <row r="17" spans="1:7" ht="19.5" customHeight="1">
      <c r="A17" s="396" t="s">
        <v>440</v>
      </c>
      <c r="B17" s="1062">
        <v>19000</v>
      </c>
      <c r="C17" s="1063">
        <v>1.48</v>
      </c>
      <c r="D17" s="1062">
        <v>10000</v>
      </c>
      <c r="E17" s="1064">
        <v>0.0004</v>
      </c>
      <c r="F17" s="1065"/>
      <c r="G17" s="1066"/>
    </row>
    <row r="18" spans="1:7" s="1072" customFormat="1" ht="19.5" customHeight="1" thickBot="1">
      <c r="A18" s="1067" t="s">
        <v>29</v>
      </c>
      <c r="B18" s="1068">
        <v>19000</v>
      </c>
      <c r="C18" s="1068">
        <v>1.48</v>
      </c>
      <c r="D18" s="1068">
        <v>10000</v>
      </c>
      <c r="E18" s="1069">
        <v>0.0004</v>
      </c>
      <c r="F18" s="1070">
        <f>SUM(F9:F17)</f>
        <v>0</v>
      </c>
      <c r="G18" s="1071"/>
    </row>
    <row r="19" ht="13.5" thickTop="1">
      <c r="A19" s="499" t="s">
        <v>918</v>
      </c>
    </row>
    <row r="20" s="774" customFormat="1" ht="12.75">
      <c r="A20" s="1073"/>
    </row>
    <row r="24" ht="12.75">
      <c r="H24" s="698" t="s">
        <v>919</v>
      </c>
    </row>
    <row r="29" ht="12.75">
      <c r="D29" s="1049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M29" sqref="M29"/>
    </sheetView>
  </sheetViews>
  <sheetFormatPr defaultColWidth="9.140625" defaultRowHeight="15"/>
  <cols>
    <col min="1" max="1" width="3.57421875" style="1145" bestFit="1" customWidth="1"/>
    <col min="2" max="2" width="34.140625" style="1145" customWidth="1"/>
    <col min="3" max="3" width="10.57421875" style="1191" customWidth="1"/>
    <col min="4" max="4" width="10.57421875" style="1192" customWidth="1"/>
    <col min="5" max="5" width="10.8515625" style="1191" customWidth="1"/>
    <col min="6" max="6" width="11.421875" style="1193" customWidth="1"/>
    <col min="7" max="8" width="12.421875" style="1145" customWidth="1"/>
    <col min="9" max="16384" width="9.140625" style="1145" customWidth="1"/>
  </cols>
  <sheetData>
    <row r="1" spans="1:8" ht="12.75">
      <c r="A1" s="1862" t="s">
        <v>985</v>
      </c>
      <c r="B1" s="1862"/>
      <c r="C1" s="1862"/>
      <c r="D1" s="1862"/>
      <c r="E1" s="1862"/>
      <c r="F1" s="1862"/>
      <c r="G1" s="1862"/>
      <c r="H1" s="1862"/>
    </row>
    <row r="2" spans="1:8" ht="15.75">
      <c r="A2" s="1849" t="s">
        <v>6</v>
      </c>
      <c r="B2" s="1849"/>
      <c r="C2" s="1849"/>
      <c r="D2" s="1849"/>
      <c r="E2" s="1849"/>
      <c r="F2" s="1849"/>
      <c r="G2" s="1849"/>
      <c r="H2" s="1849"/>
    </row>
    <row r="3" spans="1:8" ht="15.75">
      <c r="A3" s="1849"/>
      <c r="B3" s="1849"/>
      <c r="C3" s="1849"/>
      <c r="D3" s="1849"/>
      <c r="E3" s="1849"/>
      <c r="F3" s="1849"/>
      <c r="G3" s="1849"/>
      <c r="H3" s="1849"/>
    </row>
    <row r="4" spans="1:8" ht="13.5" thickBot="1">
      <c r="A4" s="1863" t="s">
        <v>7</v>
      </c>
      <c r="B4" s="1863"/>
      <c r="C4" s="1863"/>
      <c r="D4" s="1863"/>
      <c r="E4" s="1863"/>
      <c r="F4" s="1863"/>
      <c r="G4" s="1863"/>
      <c r="H4" s="1863"/>
    </row>
    <row r="5" spans="1:8" ht="13.5" thickTop="1">
      <c r="A5" s="1864" t="s">
        <v>986</v>
      </c>
      <c r="B5" s="1866" t="s">
        <v>987</v>
      </c>
      <c r="C5" s="1146"/>
      <c r="D5" s="1146"/>
      <c r="E5" s="1146"/>
      <c r="F5" s="1146"/>
      <c r="G5" s="1868" t="s">
        <v>988</v>
      </c>
      <c r="H5" s="1869"/>
    </row>
    <row r="6" spans="1:8" ht="12.75">
      <c r="A6" s="1865"/>
      <c r="B6" s="1867"/>
      <c r="C6" s="1147">
        <v>2013</v>
      </c>
      <c r="D6" s="1147">
        <v>2014</v>
      </c>
      <c r="E6" s="1147">
        <v>2014</v>
      </c>
      <c r="F6" s="1147">
        <v>2015</v>
      </c>
      <c r="G6" s="1870" t="s">
        <v>989</v>
      </c>
      <c r="H6" s="1871"/>
    </row>
    <row r="7" spans="1:8" ht="12.75">
      <c r="A7" s="1865"/>
      <c r="B7" s="1867"/>
      <c r="C7" s="1148" t="s">
        <v>8</v>
      </c>
      <c r="D7" s="1148" t="s">
        <v>990</v>
      </c>
      <c r="E7" s="1148" t="s">
        <v>8</v>
      </c>
      <c r="F7" s="1148" t="s">
        <v>990</v>
      </c>
      <c r="G7" s="1149" t="s">
        <v>1</v>
      </c>
      <c r="H7" s="1150" t="s">
        <v>3</v>
      </c>
    </row>
    <row r="8" spans="1:8" ht="12.75">
      <c r="A8" s="1151">
        <v>1</v>
      </c>
      <c r="B8" s="1152" t="s">
        <v>991</v>
      </c>
      <c r="C8" s="1153">
        <f>SUM(C9:C13)</f>
        <v>136468.10700000002</v>
      </c>
      <c r="D8" s="1153">
        <f>SUM(D9:D13)</f>
        <v>136468.106</v>
      </c>
      <c r="E8" s="1153">
        <f>SUM(E9:E13)</f>
        <v>136468.107</v>
      </c>
      <c r="F8" s="1153">
        <f>SUM(F9:F13)</f>
        <v>114758.107</v>
      </c>
      <c r="G8" s="1153">
        <f>D8-C8</f>
        <v>-0.0010000000183936208</v>
      </c>
      <c r="H8" s="1608">
        <f>F8-E8</f>
        <v>-21709.999999999985</v>
      </c>
    </row>
    <row r="9" spans="1:8" ht="12.75">
      <c r="A9" s="1154"/>
      <c r="B9" s="1155" t="s">
        <v>992</v>
      </c>
      <c r="C9" s="1156">
        <v>12968.932</v>
      </c>
      <c r="D9" s="1156">
        <v>22048.931</v>
      </c>
      <c r="E9" s="1156">
        <v>22048.932</v>
      </c>
      <c r="F9" s="1156">
        <v>17968.932</v>
      </c>
      <c r="G9" s="1157">
        <f aca="true" t="shared" si="0" ref="G9:G46">D9-C9</f>
        <v>9079.999</v>
      </c>
      <c r="H9" s="1158">
        <f>F9-E9</f>
        <v>-4080</v>
      </c>
    </row>
    <row r="10" spans="1:8" ht="12.75">
      <c r="A10" s="1154"/>
      <c r="B10" s="1155" t="s">
        <v>993</v>
      </c>
      <c r="C10" s="1156">
        <v>121491.425</v>
      </c>
      <c r="D10" s="1156">
        <v>113201.025</v>
      </c>
      <c r="E10" s="1156">
        <v>113360.25</v>
      </c>
      <c r="F10" s="1156">
        <v>95382.175</v>
      </c>
      <c r="G10" s="1157">
        <f t="shared" si="0"/>
        <v>-8290.400000000009</v>
      </c>
      <c r="H10" s="1158">
        <f aca="true" t="shared" si="1" ref="H10:H46">F10-E10</f>
        <v>-17978.074999999997</v>
      </c>
    </row>
    <row r="11" spans="1:8" ht="12.75">
      <c r="A11" s="1159"/>
      <c r="B11" s="1155" t="s">
        <v>994</v>
      </c>
      <c r="C11" s="1160">
        <v>1406</v>
      </c>
      <c r="D11" s="1160">
        <v>879.85</v>
      </c>
      <c r="E11" s="1160">
        <v>721.425</v>
      </c>
      <c r="F11" s="1160">
        <v>1052</v>
      </c>
      <c r="G11" s="1157">
        <f t="shared" si="0"/>
        <v>-526.15</v>
      </c>
      <c r="H11" s="1158">
        <f t="shared" si="1"/>
        <v>330.57500000000005</v>
      </c>
    </row>
    <row r="12" spans="1:8" ht="12.75">
      <c r="A12" s="1161"/>
      <c r="B12" s="1155" t="s">
        <v>995</v>
      </c>
      <c r="C12" s="1160">
        <v>551.75</v>
      </c>
      <c r="D12" s="1160">
        <v>338.3</v>
      </c>
      <c r="E12" s="1160">
        <v>337.5</v>
      </c>
      <c r="F12" s="1160">
        <v>355</v>
      </c>
      <c r="G12" s="1157">
        <f t="shared" si="0"/>
        <v>-213.45</v>
      </c>
      <c r="H12" s="1158">
        <f t="shared" si="1"/>
        <v>17.5</v>
      </c>
    </row>
    <row r="13" spans="1:8" ht="12.75">
      <c r="A13" s="1154"/>
      <c r="B13" s="1155" t="s">
        <v>996</v>
      </c>
      <c r="C13" s="1156">
        <v>50</v>
      </c>
      <c r="D13" s="1160">
        <v>0</v>
      </c>
      <c r="E13" s="1156">
        <v>0</v>
      </c>
      <c r="F13" s="1160">
        <v>0</v>
      </c>
      <c r="G13" s="1157">
        <f t="shared" si="0"/>
        <v>-50</v>
      </c>
      <c r="H13" s="1158">
        <f t="shared" si="1"/>
        <v>0</v>
      </c>
    </row>
    <row r="14" spans="1:8" ht="13.5">
      <c r="A14" s="1162">
        <v>2</v>
      </c>
      <c r="B14" s="1163" t="s">
        <v>997</v>
      </c>
      <c r="C14" s="1164">
        <f>SUM(C15:C19)</f>
        <v>51610.899999999994</v>
      </c>
      <c r="D14" s="1164">
        <f>SUM(D15:D19)</f>
        <v>52110.899999999994</v>
      </c>
      <c r="E14" s="1164">
        <f>SUM(E15:E19)</f>
        <v>47110.899999999994</v>
      </c>
      <c r="F14" s="1164">
        <f>SUM(F15:F19)</f>
        <v>47060.9</v>
      </c>
      <c r="G14" s="1164">
        <f t="shared" si="0"/>
        <v>500</v>
      </c>
      <c r="H14" s="1165">
        <f>F14-E14</f>
        <v>-49.999999999992724</v>
      </c>
    </row>
    <row r="15" spans="1:8" ht="12.75">
      <c r="A15" s="1159"/>
      <c r="B15" s="1155" t="s">
        <v>992</v>
      </c>
      <c r="C15" s="1160">
        <v>319.175</v>
      </c>
      <c r="D15" s="1160">
        <v>290.5</v>
      </c>
      <c r="E15" s="1160">
        <v>0</v>
      </c>
      <c r="F15" s="1160">
        <v>0</v>
      </c>
      <c r="G15" s="1157">
        <f t="shared" si="0"/>
        <v>-28.67500000000001</v>
      </c>
      <c r="H15" s="1158">
        <f t="shared" si="1"/>
        <v>0</v>
      </c>
    </row>
    <row r="16" spans="1:8" ht="12.75">
      <c r="A16" s="1161"/>
      <c r="B16" s="1155" t="s">
        <v>993</v>
      </c>
      <c r="C16" s="1166">
        <v>25738.725</v>
      </c>
      <c r="D16" s="1160">
        <v>25165.175</v>
      </c>
      <c r="E16" s="1166">
        <v>23006.775</v>
      </c>
      <c r="F16" s="1160">
        <v>26780.825</v>
      </c>
      <c r="G16" s="1157">
        <f t="shared" si="0"/>
        <v>-573.5499999999993</v>
      </c>
      <c r="H16" s="1158">
        <f t="shared" si="1"/>
        <v>3774.0499999999993</v>
      </c>
    </row>
    <row r="17" spans="1:8" ht="12.75">
      <c r="A17" s="1154"/>
      <c r="B17" s="1155" t="s">
        <v>994</v>
      </c>
      <c r="C17" s="1156">
        <v>1503.575</v>
      </c>
      <c r="D17" s="1156">
        <v>2115.675</v>
      </c>
      <c r="E17" s="1156">
        <v>2022.925</v>
      </c>
      <c r="F17" s="1156">
        <v>2135.575</v>
      </c>
      <c r="G17" s="1157">
        <f t="shared" si="0"/>
        <v>612.1000000000001</v>
      </c>
      <c r="H17" s="1158">
        <f t="shared" si="1"/>
        <v>112.64999999999986</v>
      </c>
    </row>
    <row r="18" spans="1:8" ht="12.75">
      <c r="A18" s="1161"/>
      <c r="B18" s="1155" t="s">
        <v>995</v>
      </c>
      <c r="C18" s="1156">
        <v>1551.375</v>
      </c>
      <c r="D18" s="1156">
        <v>2712.825</v>
      </c>
      <c r="E18" s="1156">
        <v>2702.475</v>
      </c>
      <c r="F18" s="1156">
        <v>2668.675</v>
      </c>
      <c r="G18" s="1157">
        <f t="shared" si="0"/>
        <v>1161.4499999999998</v>
      </c>
      <c r="H18" s="1158">
        <f t="shared" si="1"/>
        <v>-33.79999999999973</v>
      </c>
    </row>
    <row r="19" spans="1:8" ht="12.75">
      <c r="A19" s="1159"/>
      <c r="B19" s="1155" t="s">
        <v>996</v>
      </c>
      <c r="C19" s="1166">
        <v>22498.05</v>
      </c>
      <c r="D19" s="1156">
        <v>21826.725</v>
      </c>
      <c r="E19" s="1166">
        <v>19378.725</v>
      </c>
      <c r="F19" s="1156">
        <v>15475.825</v>
      </c>
      <c r="G19" s="1157">
        <f t="shared" si="0"/>
        <v>-671.3250000000007</v>
      </c>
      <c r="H19" s="1158">
        <f t="shared" si="1"/>
        <v>-3902.899999999998</v>
      </c>
    </row>
    <row r="20" spans="1:8" ht="12.75">
      <c r="A20" s="1159">
        <v>3</v>
      </c>
      <c r="B20" s="1163" t="s">
        <v>998</v>
      </c>
      <c r="C20" s="1164">
        <f>SUM(C21:C25)</f>
        <v>15679.99</v>
      </c>
      <c r="D20" s="1164">
        <f>SUM(D21:D25)</f>
        <v>16586.48</v>
      </c>
      <c r="E20" s="1164">
        <f>SUM(E21:E25)</f>
        <v>16586.48</v>
      </c>
      <c r="F20" s="1164">
        <f>SUM(F21:F25)</f>
        <v>16586.48</v>
      </c>
      <c r="G20" s="1164">
        <f t="shared" si="0"/>
        <v>906.4899999999998</v>
      </c>
      <c r="H20" s="1165">
        <f>F20-E20</f>
        <v>0</v>
      </c>
    </row>
    <row r="21" spans="1:8" ht="12.75">
      <c r="A21" s="1161"/>
      <c r="B21" s="1155" t="s">
        <v>992</v>
      </c>
      <c r="C21" s="1156">
        <v>17.36</v>
      </c>
      <c r="D21" s="1156">
        <v>18.37</v>
      </c>
      <c r="E21" s="1156">
        <v>18.67</v>
      </c>
      <c r="F21" s="1156">
        <v>21.37</v>
      </c>
      <c r="G21" s="1156">
        <f t="shared" si="0"/>
        <v>1.0100000000000016</v>
      </c>
      <c r="H21" s="1167">
        <f t="shared" si="1"/>
        <v>2.6999999999999993</v>
      </c>
    </row>
    <row r="22" spans="1:8" ht="12.75">
      <c r="A22" s="1161"/>
      <c r="B22" s="1155" t="s">
        <v>993</v>
      </c>
      <c r="C22" s="1156">
        <v>0</v>
      </c>
      <c r="D22" s="1156">
        <v>0</v>
      </c>
      <c r="E22" s="1156">
        <v>0</v>
      </c>
      <c r="F22" s="1156">
        <v>0</v>
      </c>
      <c r="G22" s="1156">
        <f t="shared" si="0"/>
        <v>0</v>
      </c>
      <c r="H22" s="1167">
        <f t="shared" si="1"/>
        <v>0</v>
      </c>
    </row>
    <row r="23" spans="1:8" ht="12.75">
      <c r="A23" s="1161"/>
      <c r="B23" s="1155" t="s">
        <v>994</v>
      </c>
      <c r="C23" s="1166">
        <v>0</v>
      </c>
      <c r="D23" s="1166">
        <v>0</v>
      </c>
      <c r="E23" s="1166">
        <v>0</v>
      </c>
      <c r="F23" s="1166">
        <v>0</v>
      </c>
      <c r="G23" s="1157">
        <f t="shared" si="0"/>
        <v>0</v>
      </c>
      <c r="H23" s="1158">
        <f t="shared" si="1"/>
        <v>0</v>
      </c>
    </row>
    <row r="24" spans="1:8" ht="12.75">
      <c r="A24" s="1154"/>
      <c r="B24" s="1155" t="s">
        <v>995</v>
      </c>
      <c r="C24" s="1156">
        <v>0</v>
      </c>
      <c r="D24" s="1166">
        <v>0</v>
      </c>
      <c r="E24" s="1156">
        <v>0</v>
      </c>
      <c r="F24" s="1166">
        <v>0</v>
      </c>
      <c r="G24" s="1157">
        <f t="shared" si="0"/>
        <v>0</v>
      </c>
      <c r="H24" s="1158">
        <f t="shared" si="1"/>
        <v>0</v>
      </c>
    </row>
    <row r="25" spans="1:8" ht="12.75">
      <c r="A25" s="1161"/>
      <c r="B25" s="1155" t="s">
        <v>996</v>
      </c>
      <c r="C25" s="1156">
        <v>15662.63</v>
      </c>
      <c r="D25" s="1166">
        <v>16568.11</v>
      </c>
      <c r="E25" s="1156">
        <v>16567.81</v>
      </c>
      <c r="F25" s="1166">
        <v>16565.11</v>
      </c>
      <c r="G25" s="1157">
        <f t="shared" si="0"/>
        <v>905.4800000000014</v>
      </c>
      <c r="H25" s="1158">
        <f t="shared" si="1"/>
        <v>-2.7000000000007276</v>
      </c>
    </row>
    <row r="26" spans="1:8" ht="12.75">
      <c r="A26" s="1159">
        <v>4</v>
      </c>
      <c r="B26" s="1163" t="s">
        <v>999</v>
      </c>
      <c r="C26" s="1164">
        <f>SUM(C27:C31)</f>
        <v>3183.827</v>
      </c>
      <c r="D26" s="1164">
        <f>SUM(D27:D31)</f>
        <v>2483.8070000000002</v>
      </c>
      <c r="E26" s="1164">
        <f>SUM(E27:E31)</f>
        <v>1516.7459999999999</v>
      </c>
      <c r="F26" s="1164">
        <f>SUM(F27:F31)</f>
        <v>716.746</v>
      </c>
      <c r="G26" s="1164">
        <f t="shared" si="0"/>
        <v>-700.02</v>
      </c>
      <c r="H26" s="1165">
        <f t="shared" si="1"/>
        <v>-799.9999999999999</v>
      </c>
    </row>
    <row r="27" spans="1:8" ht="12.75">
      <c r="A27" s="1159"/>
      <c r="B27" s="1155" t="s">
        <v>1000</v>
      </c>
      <c r="C27" s="1156">
        <v>2411.2580000000003</v>
      </c>
      <c r="D27" s="1156">
        <v>1865.717</v>
      </c>
      <c r="E27" s="1156">
        <v>1265.358</v>
      </c>
      <c r="F27" s="1156">
        <v>507.597</v>
      </c>
      <c r="G27" s="1157">
        <f t="shared" si="0"/>
        <v>-545.5410000000002</v>
      </c>
      <c r="H27" s="1158">
        <f t="shared" si="1"/>
        <v>-757.761</v>
      </c>
    </row>
    <row r="28" spans="1:8" ht="12.75">
      <c r="A28" s="1159"/>
      <c r="B28" s="1155" t="s">
        <v>993</v>
      </c>
      <c r="C28" s="1160">
        <v>0</v>
      </c>
      <c r="D28" s="1156">
        <v>0</v>
      </c>
      <c r="E28" s="1160">
        <v>0</v>
      </c>
      <c r="F28" s="1156">
        <v>0</v>
      </c>
      <c r="G28" s="1157">
        <f t="shared" si="0"/>
        <v>0</v>
      </c>
      <c r="H28" s="1158">
        <f t="shared" si="1"/>
        <v>0</v>
      </c>
    </row>
    <row r="29" spans="1:8" ht="12.75">
      <c r="A29" s="1161"/>
      <c r="B29" s="1155" t="s">
        <v>994</v>
      </c>
      <c r="C29" s="1160">
        <v>0</v>
      </c>
      <c r="D29" s="1160">
        <v>0</v>
      </c>
      <c r="E29" s="1160">
        <v>0</v>
      </c>
      <c r="F29" s="1160">
        <v>0</v>
      </c>
      <c r="G29" s="1157">
        <f t="shared" si="0"/>
        <v>0</v>
      </c>
      <c r="H29" s="1168">
        <f t="shared" si="1"/>
        <v>0</v>
      </c>
    </row>
    <row r="30" spans="1:8" ht="12.75">
      <c r="A30" s="1154"/>
      <c r="B30" s="1155" t="s">
        <v>995</v>
      </c>
      <c r="C30" s="1166">
        <v>13.174</v>
      </c>
      <c r="D30" s="1160">
        <v>21.009</v>
      </c>
      <c r="E30" s="1166">
        <v>6.349</v>
      </c>
      <c r="F30" s="1160">
        <v>0</v>
      </c>
      <c r="G30" s="1157">
        <f t="shared" si="0"/>
        <v>7.835000000000001</v>
      </c>
      <c r="H30" s="1169">
        <f t="shared" si="1"/>
        <v>-6.349</v>
      </c>
    </row>
    <row r="31" spans="1:8" ht="12.75">
      <c r="A31" s="1161"/>
      <c r="B31" s="1155" t="s">
        <v>996</v>
      </c>
      <c r="C31" s="1166">
        <v>759.395</v>
      </c>
      <c r="D31" s="1160">
        <v>597.081</v>
      </c>
      <c r="E31" s="1166">
        <v>245.039</v>
      </c>
      <c r="F31" s="1160">
        <v>209.149</v>
      </c>
      <c r="G31" s="1157">
        <f t="shared" si="0"/>
        <v>-162.31399999999996</v>
      </c>
      <c r="H31" s="1168">
        <f t="shared" si="1"/>
        <v>-35.889999999999986</v>
      </c>
    </row>
    <row r="32" spans="1:8" ht="12.75">
      <c r="A32" s="1159">
        <v>5</v>
      </c>
      <c r="B32" s="1163" t="s">
        <v>1001</v>
      </c>
      <c r="C32" s="1170">
        <f>C33+C34</f>
        <v>58.894999999999996</v>
      </c>
      <c r="D32" s="1170">
        <f>D33+D34</f>
        <v>135.31</v>
      </c>
      <c r="E32" s="1170">
        <f>E33+E34</f>
        <v>135.31</v>
      </c>
      <c r="F32" s="1170">
        <f>F33+F34</f>
        <v>135.31</v>
      </c>
      <c r="G32" s="1171">
        <f t="shared" si="0"/>
        <v>76.415</v>
      </c>
      <c r="H32" s="1172">
        <f t="shared" si="1"/>
        <v>0</v>
      </c>
    </row>
    <row r="33" spans="1:8" ht="12.75">
      <c r="A33" s="1161"/>
      <c r="B33" s="1173" t="s">
        <v>1002</v>
      </c>
      <c r="C33" s="1174">
        <v>0.01</v>
      </c>
      <c r="D33" s="1175">
        <v>0.04</v>
      </c>
      <c r="E33" s="1175">
        <v>0.04</v>
      </c>
      <c r="F33" s="1175">
        <v>0.055</v>
      </c>
      <c r="G33" s="1176">
        <f t="shared" si="0"/>
        <v>0.03</v>
      </c>
      <c r="H33" s="1177">
        <f t="shared" si="1"/>
        <v>0.015</v>
      </c>
    </row>
    <row r="34" spans="1:8" ht="12.75">
      <c r="A34" s="1154"/>
      <c r="B34" s="1173" t="s">
        <v>1003</v>
      </c>
      <c r="C34" s="1156">
        <v>58.885</v>
      </c>
      <c r="D34" s="1160">
        <v>135.27</v>
      </c>
      <c r="E34" s="1160">
        <v>135.27</v>
      </c>
      <c r="F34" s="1160">
        <v>135.255</v>
      </c>
      <c r="G34" s="1157">
        <f t="shared" si="0"/>
        <v>76.38500000000002</v>
      </c>
      <c r="H34" s="1178">
        <f t="shared" si="1"/>
        <v>-0.01500000000001478</v>
      </c>
    </row>
    <row r="35" spans="1:8" ht="12.75">
      <c r="A35" s="1179">
        <v>6</v>
      </c>
      <c r="B35" s="1180" t="s">
        <v>1004</v>
      </c>
      <c r="C35" s="1164">
        <f>SUM(C36:C38)</f>
        <v>0</v>
      </c>
      <c r="D35" s="1164">
        <f>SUM(D36:D38)</f>
        <v>0</v>
      </c>
      <c r="E35" s="1164">
        <f>SUM(E36:E38)</f>
        <v>0</v>
      </c>
      <c r="F35" s="1164">
        <f>SUM(F36:F38)</f>
        <v>0</v>
      </c>
      <c r="G35" s="1164">
        <f t="shared" si="0"/>
        <v>0</v>
      </c>
      <c r="H35" s="1165">
        <f t="shared" si="1"/>
        <v>0</v>
      </c>
    </row>
    <row r="36" spans="1:8" ht="12.75">
      <c r="A36" s="1181"/>
      <c r="B36" s="1173" t="s">
        <v>1002</v>
      </c>
      <c r="C36" s="1160">
        <v>0</v>
      </c>
      <c r="D36" s="1160">
        <v>0</v>
      </c>
      <c r="E36" s="1160">
        <v>0</v>
      </c>
      <c r="F36" s="1160">
        <v>0</v>
      </c>
      <c r="G36" s="1160">
        <f t="shared" si="0"/>
        <v>0</v>
      </c>
      <c r="H36" s="1182">
        <f t="shared" si="1"/>
        <v>0</v>
      </c>
    </row>
    <row r="37" spans="1:8" ht="12.75">
      <c r="A37" s="1181"/>
      <c r="B37" s="1173" t="s">
        <v>1005</v>
      </c>
      <c r="C37" s="1160">
        <v>0</v>
      </c>
      <c r="D37" s="1160">
        <v>0</v>
      </c>
      <c r="E37" s="1160">
        <v>0</v>
      </c>
      <c r="F37" s="1160">
        <v>0</v>
      </c>
      <c r="G37" s="1160">
        <f t="shared" si="0"/>
        <v>0</v>
      </c>
      <c r="H37" s="1182">
        <f t="shared" si="1"/>
        <v>0</v>
      </c>
    </row>
    <row r="38" spans="1:8" ht="12.75">
      <c r="A38" s="1181"/>
      <c r="B38" s="1173" t="s">
        <v>1006</v>
      </c>
      <c r="C38" s="1160">
        <v>0</v>
      </c>
      <c r="D38" s="1160">
        <v>0</v>
      </c>
      <c r="E38" s="1160">
        <v>0</v>
      </c>
      <c r="F38" s="1160">
        <v>0</v>
      </c>
      <c r="G38" s="1160">
        <f t="shared" si="0"/>
        <v>0</v>
      </c>
      <c r="H38" s="1182">
        <f t="shared" si="1"/>
        <v>0</v>
      </c>
    </row>
    <row r="39" spans="1:8" ht="12.75">
      <c r="A39" s="1179">
        <v>7</v>
      </c>
      <c r="B39" s="1180" t="s">
        <v>1007</v>
      </c>
      <c r="C39" s="1164">
        <v>-184.5</v>
      </c>
      <c r="D39" s="1164">
        <v>-79523.6</v>
      </c>
      <c r="E39" s="1164">
        <v>-23500.8</v>
      </c>
      <c r="F39" s="1164">
        <v>-80884.8</v>
      </c>
      <c r="G39" s="1164">
        <f t="shared" si="0"/>
        <v>-79339.1</v>
      </c>
      <c r="H39" s="1165">
        <f t="shared" si="1"/>
        <v>-57384</v>
      </c>
    </row>
    <row r="40" spans="1:8" ht="12.75">
      <c r="A40" s="1183"/>
      <c r="B40" s="1184" t="s">
        <v>992</v>
      </c>
      <c r="C40" s="1160">
        <v>-184.5</v>
      </c>
      <c r="D40" s="1160">
        <v>-79523.6</v>
      </c>
      <c r="E40" s="1160">
        <v>-23500.8</v>
      </c>
      <c r="F40" s="1160">
        <v>-80884.8</v>
      </c>
      <c r="G40" s="1160">
        <f t="shared" si="0"/>
        <v>-79339.1</v>
      </c>
      <c r="H40" s="1182">
        <f t="shared" si="1"/>
        <v>-57384</v>
      </c>
    </row>
    <row r="41" spans="1:8" ht="14.25">
      <c r="A41" s="1185"/>
      <c r="B41" s="1186" t="s">
        <v>1008</v>
      </c>
      <c r="C41" s="1164">
        <f>SUM(C42:C46)</f>
        <v>206817.219</v>
      </c>
      <c r="D41" s="1164">
        <f>SUM(D42:D46)</f>
        <v>128261.00299999997</v>
      </c>
      <c r="E41" s="1164">
        <f>SUM(E42:E46)</f>
        <v>178316.74300000002</v>
      </c>
      <c r="F41" s="1164">
        <f>SUM(F42:F46)</f>
        <v>98372.74299999999</v>
      </c>
      <c r="G41" s="1164">
        <f t="shared" si="0"/>
        <v>-78556.21600000004</v>
      </c>
      <c r="H41" s="1165">
        <f t="shared" si="1"/>
        <v>-79944.00000000003</v>
      </c>
    </row>
    <row r="42" spans="1:8" ht="12.75">
      <c r="A42" s="1183"/>
      <c r="B42" s="1184" t="s">
        <v>992</v>
      </c>
      <c r="C42" s="1160">
        <f>C40+C36+C33+C27+C21+C15+C9</f>
        <v>15532.235</v>
      </c>
      <c r="D42" s="1160">
        <f>D40+D36+D33+D27+D21+D15+D9</f>
        <v>-55300.042000000016</v>
      </c>
      <c r="E42" s="1160">
        <f>E40+E36+E33+E27+E21+E15+E9</f>
        <v>-167.79999999999927</v>
      </c>
      <c r="F42" s="1160">
        <f>F40+F36+F33+F27+F21+F15+F9</f>
        <v>-62386.84600000002</v>
      </c>
      <c r="G42" s="1160">
        <f t="shared" si="0"/>
        <v>-70832.27700000002</v>
      </c>
      <c r="H42" s="1182">
        <f t="shared" si="1"/>
        <v>-62219.04600000002</v>
      </c>
    </row>
    <row r="43" spans="1:8" ht="12.75">
      <c r="A43" s="1183"/>
      <c r="B43" s="1184" t="s">
        <v>993</v>
      </c>
      <c r="C43" s="1160">
        <f>C37+C28+C22+C16+C10</f>
        <v>147230.15</v>
      </c>
      <c r="D43" s="1160">
        <f>D37+D28+D22+D16+D10</f>
        <v>138366.19999999998</v>
      </c>
      <c r="E43" s="1160">
        <f>E37+E28+E22+E16+E10</f>
        <v>136367.025</v>
      </c>
      <c r="F43" s="1160">
        <f>F37+F28+F22+F16+F10</f>
        <v>122163</v>
      </c>
      <c r="G43" s="1160">
        <f t="shared" si="0"/>
        <v>-8863.950000000012</v>
      </c>
      <c r="H43" s="1182">
        <f t="shared" si="1"/>
        <v>-14204.024999999994</v>
      </c>
    </row>
    <row r="44" spans="1:8" ht="12.75">
      <c r="A44" s="1183"/>
      <c r="B44" s="1184" t="s">
        <v>994</v>
      </c>
      <c r="C44" s="1160">
        <f aca="true" t="shared" si="2" ref="C44:F45">C29+C23+C17+C11</f>
        <v>2909.575</v>
      </c>
      <c r="D44" s="1160">
        <f t="shared" si="2"/>
        <v>2995.525</v>
      </c>
      <c r="E44" s="1160">
        <f t="shared" si="2"/>
        <v>2744.35</v>
      </c>
      <c r="F44" s="1160">
        <f t="shared" si="2"/>
        <v>3187.575</v>
      </c>
      <c r="G44" s="1160">
        <f t="shared" si="0"/>
        <v>85.95000000000027</v>
      </c>
      <c r="H44" s="1182">
        <f t="shared" si="1"/>
        <v>443.2249999999999</v>
      </c>
    </row>
    <row r="45" spans="1:8" ht="12.75">
      <c r="A45" s="1183"/>
      <c r="B45" s="1184" t="s">
        <v>995</v>
      </c>
      <c r="C45" s="1160">
        <f t="shared" si="2"/>
        <v>2116.299</v>
      </c>
      <c r="D45" s="1160">
        <f t="shared" si="2"/>
        <v>3072.134</v>
      </c>
      <c r="E45" s="1160">
        <f t="shared" si="2"/>
        <v>3046.324</v>
      </c>
      <c r="F45" s="1160">
        <f t="shared" si="2"/>
        <v>3023.675</v>
      </c>
      <c r="G45" s="1160">
        <f t="shared" si="0"/>
        <v>955.835</v>
      </c>
      <c r="H45" s="1182">
        <f t="shared" si="1"/>
        <v>-22.648999999999887</v>
      </c>
    </row>
    <row r="46" spans="1:8" ht="13.5" thickBot="1">
      <c r="A46" s="1187"/>
      <c r="B46" s="1188" t="s">
        <v>996</v>
      </c>
      <c r="C46" s="1189">
        <f>C38+C34+C31+C25+C19+C13</f>
        <v>39028.96</v>
      </c>
      <c r="D46" s="1189">
        <f>D38+D34+D31+D25+D19+D13</f>
        <v>39127.186</v>
      </c>
      <c r="E46" s="1189">
        <f>E38+E34+E31+E25+E19+E13</f>
        <v>36326.844</v>
      </c>
      <c r="F46" s="1189">
        <f>F38+F34+F31+F25+F19+F13</f>
        <v>32385.339</v>
      </c>
      <c r="G46" s="1189">
        <f t="shared" si="0"/>
        <v>98.22600000000239</v>
      </c>
      <c r="H46" s="1190">
        <f t="shared" si="1"/>
        <v>-3941.5049999999974</v>
      </c>
    </row>
    <row r="47" ht="13.5" thickTop="1"/>
    <row r="48" spans="3:8" ht="12.75">
      <c r="C48" s="1194"/>
      <c r="D48" s="1195"/>
      <c r="E48" s="1194"/>
      <c r="F48" s="1194"/>
      <c r="G48" s="1194"/>
      <c r="H48" s="1194"/>
    </row>
    <row r="51" spans="3:8" ht="12.75">
      <c r="C51" s="1196"/>
      <c r="D51" s="1197"/>
      <c r="E51" s="1196"/>
      <c r="F51" s="1198"/>
      <c r="G51" s="1196"/>
      <c r="H51" s="1196"/>
    </row>
    <row r="54" spans="3:8" ht="12.75">
      <c r="C54" s="1196"/>
      <c r="D54" s="1197"/>
      <c r="E54" s="1196"/>
      <c r="F54" s="1198"/>
      <c r="G54" s="1196"/>
      <c r="H54" s="1196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1.14" right="0.61" top="0.49" bottom="0.47" header="0.5" footer="0.5"/>
  <pageSetup fitToHeight="1" fitToWidth="1" horizontalDpi="600" verticalDpi="600" orientation="portrait" scale="8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0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9.140625" style="296" customWidth="1"/>
    <col min="2" max="2" width="23.00390625" style="296" bestFit="1" customWidth="1"/>
    <col min="3" max="3" width="10.00390625" style="296" customWidth="1"/>
    <col min="4" max="5" width="13.7109375" style="296" bestFit="1" customWidth="1"/>
    <col min="6" max="6" width="13.7109375" style="296" customWidth="1"/>
    <col min="7" max="7" width="13.7109375" style="296" bestFit="1" customWidth="1"/>
    <col min="8" max="9" width="11.7109375" style="296" customWidth="1"/>
    <col min="10" max="16384" width="9.140625" style="296" customWidth="1"/>
  </cols>
  <sheetData>
    <row r="1" spans="2:9" ht="12.75">
      <c r="B1" s="1877" t="s">
        <v>80</v>
      </c>
      <c r="C1" s="1877"/>
      <c r="D1" s="1877"/>
      <c r="E1" s="1877"/>
      <c r="F1" s="1877"/>
      <c r="G1" s="1877"/>
      <c r="H1" s="1877"/>
      <c r="I1" s="1877"/>
    </row>
    <row r="2" spans="2:9" ht="15.75">
      <c r="B2" s="1878" t="s">
        <v>81</v>
      </c>
      <c r="C2" s="1878"/>
      <c r="D2" s="1878"/>
      <c r="E2" s="1878"/>
      <c r="F2" s="1878"/>
      <c r="G2" s="1878"/>
      <c r="H2" s="1878"/>
      <c r="I2" s="1878"/>
    </row>
    <row r="3" spans="2:9" ht="15.75" customHeight="1">
      <c r="B3" s="1879" t="s">
        <v>456</v>
      </c>
      <c r="C3" s="1879"/>
      <c r="D3" s="1879"/>
      <c r="E3" s="1879"/>
      <c r="F3" s="1879"/>
      <c r="G3" s="1879"/>
      <c r="H3" s="1879"/>
      <c r="I3" s="1879"/>
    </row>
    <row r="4" spans="2:9" ht="13.5" thickBot="1">
      <c r="B4" s="11" t="s">
        <v>54</v>
      </c>
      <c r="C4" s="11"/>
      <c r="D4" s="11"/>
      <c r="E4" s="11"/>
      <c r="F4" s="11"/>
      <c r="G4" s="12"/>
      <c r="H4" s="11"/>
      <c r="I4" s="13" t="s">
        <v>7</v>
      </c>
    </row>
    <row r="5" spans="2:9" ht="15" customHeight="1" thickTop="1">
      <c r="B5" s="1880"/>
      <c r="C5" s="1882" t="s">
        <v>0</v>
      </c>
      <c r="D5" s="1882"/>
      <c r="E5" s="1883" t="s">
        <v>82</v>
      </c>
      <c r="F5" s="1883"/>
      <c r="G5" s="294" t="s">
        <v>2</v>
      </c>
      <c r="H5" s="1884" t="s">
        <v>15</v>
      </c>
      <c r="I5" s="1885"/>
    </row>
    <row r="6" spans="2:9" ht="15" customHeight="1">
      <c r="B6" s="1881"/>
      <c r="C6" s="290" t="s">
        <v>9</v>
      </c>
      <c r="D6" s="290" t="s">
        <v>457</v>
      </c>
      <c r="E6" s="290" t="s">
        <v>9</v>
      </c>
      <c r="F6" s="290" t="str">
        <f>D6</f>
        <v>11 Months' Total </v>
      </c>
      <c r="G6" s="291" t="str">
        <f>F6</f>
        <v>11 Months' Total </v>
      </c>
      <c r="H6" s="292" t="s">
        <v>1</v>
      </c>
      <c r="I6" s="293" t="s">
        <v>3</v>
      </c>
    </row>
    <row r="7" spans="2:9" ht="15" customHeight="1">
      <c r="B7" s="14"/>
      <c r="C7" s="15"/>
      <c r="D7" s="16"/>
      <c r="E7" s="16"/>
      <c r="F7" s="16"/>
      <c r="G7" s="16"/>
      <c r="H7" s="17"/>
      <c r="I7" s="18"/>
    </row>
    <row r="8" spans="2:9" ht="15" customHeight="1">
      <c r="B8" s="19" t="s">
        <v>83</v>
      </c>
      <c r="C8" s="20">
        <v>76917.20000000001</v>
      </c>
      <c r="D8" s="20">
        <v>69926.746165</v>
      </c>
      <c r="E8" s="20">
        <v>91991.29999999999</v>
      </c>
      <c r="F8" s="20">
        <v>81730.517165</v>
      </c>
      <c r="G8" s="20">
        <v>77831.119894</v>
      </c>
      <c r="H8" s="20">
        <f>F8/D8*100-100</f>
        <v>16.88019484296848</v>
      </c>
      <c r="I8" s="21">
        <f>G8/F8*100-100</f>
        <v>-4.771041963588431</v>
      </c>
    </row>
    <row r="9" spans="2:9" ht="15" customHeight="1">
      <c r="B9" s="22"/>
      <c r="C9" s="20"/>
      <c r="D9" s="20"/>
      <c r="E9" s="20"/>
      <c r="F9" s="20"/>
      <c r="G9" s="20"/>
      <c r="H9" s="20"/>
      <c r="I9" s="21"/>
    </row>
    <row r="10" spans="2:9" ht="15" customHeight="1">
      <c r="B10" s="22" t="s">
        <v>84</v>
      </c>
      <c r="C10" s="23">
        <v>50999.8</v>
      </c>
      <c r="D10" s="23">
        <v>46434.897353</v>
      </c>
      <c r="E10" s="23">
        <v>59613.7</v>
      </c>
      <c r="F10" s="23">
        <v>54540.874167</v>
      </c>
      <c r="G10" s="23">
        <v>51108.013005</v>
      </c>
      <c r="H10" s="23">
        <f>F10/D10*100-100</f>
        <v>17.45664850377085</v>
      </c>
      <c r="I10" s="24">
        <f>G10/F10*100-100</f>
        <v>-6.294107335883254</v>
      </c>
    </row>
    <row r="11" spans="2:9" ht="15" customHeight="1">
      <c r="B11" s="22" t="s">
        <v>85</v>
      </c>
      <c r="C11" s="23">
        <v>2085.8</v>
      </c>
      <c r="D11" s="23">
        <v>1905.206845</v>
      </c>
      <c r="E11" s="23">
        <v>2840.7</v>
      </c>
      <c r="F11" s="23">
        <v>2175.262675</v>
      </c>
      <c r="G11" s="23">
        <v>2157.738355</v>
      </c>
      <c r="H11" s="23">
        <f>F11/D11*100-100</f>
        <v>14.174619974137244</v>
      </c>
      <c r="I11" s="24">
        <f>G11/F11*100-100</f>
        <v>-0.8056185674219734</v>
      </c>
    </row>
    <row r="12" spans="2:9" ht="15" customHeight="1">
      <c r="B12" s="25" t="s">
        <v>86</v>
      </c>
      <c r="C12" s="26">
        <v>23831.6</v>
      </c>
      <c r="D12" s="26">
        <v>21586.641967</v>
      </c>
      <c r="E12" s="26">
        <v>29536.9</v>
      </c>
      <c r="F12" s="26">
        <v>25014.380323</v>
      </c>
      <c r="G12" s="26">
        <v>24565.368534</v>
      </c>
      <c r="H12" s="26">
        <f>F12/D12*100-100</f>
        <v>15.878979052138192</v>
      </c>
      <c r="I12" s="27">
        <f>G12/F12*100-100</f>
        <v>-1.795014640387265</v>
      </c>
    </row>
    <row r="13" spans="2:9" ht="15" customHeight="1">
      <c r="B13" s="14"/>
      <c r="C13" s="23"/>
      <c r="D13" s="23"/>
      <c r="E13" s="23"/>
      <c r="F13" s="23"/>
      <c r="G13" s="23"/>
      <c r="H13" s="23"/>
      <c r="I13" s="21"/>
    </row>
    <row r="14" spans="2:9" ht="15" customHeight="1">
      <c r="B14" s="19" t="s">
        <v>87</v>
      </c>
      <c r="C14" s="20">
        <v>556740.243</v>
      </c>
      <c r="D14" s="20">
        <v>508600.0501678</v>
      </c>
      <c r="E14" s="20">
        <v>714365.8915752999</v>
      </c>
      <c r="F14" s="20">
        <v>645703.581715</v>
      </c>
      <c r="G14" s="20">
        <v>690696.8508089</v>
      </c>
      <c r="H14" s="20">
        <f>F14/D14*100-100</f>
        <v>26.957042474133857</v>
      </c>
      <c r="I14" s="21">
        <f>G14/F14*100-100</f>
        <v>6.9680996618289015</v>
      </c>
    </row>
    <row r="15" spans="2:9" ht="15" customHeight="1">
      <c r="B15" s="22"/>
      <c r="C15" s="20"/>
      <c r="D15" s="20"/>
      <c r="E15" s="20"/>
      <c r="F15" s="20"/>
      <c r="G15" s="20"/>
      <c r="H15" s="20"/>
      <c r="I15" s="21"/>
    </row>
    <row r="16" spans="2:9" ht="15" customHeight="1">
      <c r="B16" s="22" t="s">
        <v>88</v>
      </c>
      <c r="C16" s="23">
        <v>367031.2</v>
      </c>
      <c r="D16" s="23">
        <v>335731.14523087</v>
      </c>
      <c r="E16" s="23">
        <v>477947</v>
      </c>
      <c r="F16" s="23">
        <v>431621.1459217</v>
      </c>
      <c r="G16" s="23">
        <v>437728.58176500007</v>
      </c>
      <c r="H16" s="23">
        <f>F16/D16*100-100</f>
        <v>28.561544573080937</v>
      </c>
      <c r="I16" s="24">
        <f>G16/F16*100-100</f>
        <v>1.4149992188770284</v>
      </c>
    </row>
    <row r="17" spans="2:9" ht="15" customHeight="1">
      <c r="B17" s="22" t="s">
        <v>89</v>
      </c>
      <c r="C17" s="23">
        <v>62451.3</v>
      </c>
      <c r="D17" s="23">
        <v>57607.956324</v>
      </c>
      <c r="E17" s="23">
        <v>73318.645679</v>
      </c>
      <c r="F17" s="23">
        <v>65197.115290999995</v>
      </c>
      <c r="G17" s="23">
        <v>92171.38135</v>
      </c>
      <c r="H17" s="23">
        <f>F17/D17*100-100</f>
        <v>13.17380350088601</v>
      </c>
      <c r="I17" s="24">
        <f>G17/F17*100-100</f>
        <v>41.37340423514658</v>
      </c>
    </row>
    <row r="18" spans="2:9" ht="15" customHeight="1">
      <c r="B18" s="25" t="s">
        <v>90</v>
      </c>
      <c r="C18" s="26">
        <v>127257.8</v>
      </c>
      <c r="D18" s="26">
        <v>115260.9622267</v>
      </c>
      <c r="E18" s="26">
        <v>163100.2458963</v>
      </c>
      <c r="F18" s="26">
        <v>148885.3507207</v>
      </c>
      <c r="G18" s="26">
        <v>160796.87818899998</v>
      </c>
      <c r="H18" s="26">
        <f>F18/D18*100-100</f>
        <v>29.17239960904209</v>
      </c>
      <c r="I18" s="27">
        <f>G18/F18*100-100</f>
        <v>8.000469764580998</v>
      </c>
    </row>
    <row r="19" spans="2:9" ht="15" customHeight="1">
      <c r="B19" s="14"/>
      <c r="C19" s="20"/>
      <c r="D19" s="20"/>
      <c r="E19" s="20"/>
      <c r="F19" s="20"/>
      <c r="G19" s="20"/>
      <c r="H19" s="20"/>
      <c r="I19" s="21"/>
    </row>
    <row r="20" spans="2:9" ht="15" customHeight="1">
      <c r="B20" s="19" t="s">
        <v>91</v>
      </c>
      <c r="C20" s="20">
        <v>-479823</v>
      </c>
      <c r="D20" s="20">
        <v>-438673.355513</v>
      </c>
      <c r="E20" s="20">
        <v>-622374.5915753</v>
      </c>
      <c r="F20" s="20">
        <v>-563973.06455</v>
      </c>
      <c r="G20" s="20">
        <f>G22+G23+G24:G24</f>
        <v>-612865.776215</v>
      </c>
      <c r="H20" s="20">
        <f>F20/D20*100-100</f>
        <v>28.563327920947046</v>
      </c>
      <c r="I20" s="21">
        <f>G20/F20*100-100</f>
        <v>8.669334537104518</v>
      </c>
    </row>
    <row r="21" spans="2:9" ht="15" customHeight="1">
      <c r="B21" s="22"/>
      <c r="C21" s="23"/>
      <c r="D21" s="23"/>
      <c r="E21" s="23"/>
      <c r="F21" s="23"/>
      <c r="G21" s="23"/>
      <c r="H21" s="20"/>
      <c r="I21" s="21"/>
    </row>
    <row r="22" spans="2:9" ht="15" customHeight="1">
      <c r="B22" s="22" t="s">
        <v>92</v>
      </c>
      <c r="C22" s="23">
        <v>-316031.4</v>
      </c>
      <c r="D22" s="23">
        <v>-289296.225734</v>
      </c>
      <c r="E22" s="23">
        <v>-418333.3</v>
      </c>
      <c r="F22" s="23">
        <v>-377080.248505</v>
      </c>
      <c r="G22" s="23">
        <v>-386620.56876000005</v>
      </c>
      <c r="H22" s="23">
        <f>F22/D22*100-100</f>
        <v>30.343991715852894</v>
      </c>
      <c r="I22" s="24">
        <f>G22/F22*100-100</f>
        <v>2.5300503786194923</v>
      </c>
    </row>
    <row r="23" spans="2:9" ht="15" customHeight="1">
      <c r="B23" s="22" t="s">
        <v>93</v>
      </c>
      <c r="C23" s="23">
        <v>-60365.5</v>
      </c>
      <c r="D23" s="23">
        <v>-55702.79479</v>
      </c>
      <c r="E23" s="23">
        <v>-70477.945679</v>
      </c>
      <c r="F23" s="23">
        <v>-63021.8452616</v>
      </c>
      <c r="G23" s="23">
        <v>-90013.6978</v>
      </c>
      <c r="H23" s="23">
        <f>F23/D23*100-100</f>
        <v>13.139467237133928</v>
      </c>
      <c r="I23" s="24">
        <f>G23/F23*100-100</f>
        <v>42.82935929019277</v>
      </c>
    </row>
    <row r="24" spans="2:9" ht="15" customHeight="1">
      <c r="B24" s="25" t="s">
        <v>94</v>
      </c>
      <c r="C24" s="26">
        <v>-103426.1</v>
      </c>
      <c r="D24" s="26">
        <v>-93674.3803</v>
      </c>
      <c r="E24" s="26">
        <v>-133563.34589630002</v>
      </c>
      <c r="F24" s="26">
        <v>-123870.9526884</v>
      </c>
      <c r="G24" s="26">
        <v>-136231.50965499997</v>
      </c>
      <c r="H24" s="26">
        <f>F24/D24*100-100</f>
        <v>32.23567883950014</v>
      </c>
      <c r="I24" s="27">
        <f>G24/F24*100-100</f>
        <v>9.978575847150566</v>
      </c>
    </row>
    <row r="25" spans="2:9" ht="15" customHeight="1">
      <c r="B25" s="14"/>
      <c r="C25" s="23"/>
      <c r="D25" s="23"/>
      <c r="E25" s="23"/>
      <c r="F25" s="23"/>
      <c r="G25" s="23"/>
      <c r="H25" s="20"/>
      <c r="I25" s="21"/>
    </row>
    <row r="26" spans="2:9" ht="15" customHeight="1">
      <c r="B26" s="19" t="s">
        <v>95</v>
      </c>
      <c r="C26" s="20">
        <v>633657.4</v>
      </c>
      <c r="D26" s="20">
        <v>578526.7878429999</v>
      </c>
      <c r="E26" s="20">
        <v>806357.1915753</v>
      </c>
      <c r="F26" s="20">
        <v>727434.09888</v>
      </c>
      <c r="G26" s="20">
        <v>768527.97983</v>
      </c>
      <c r="H26" s="20">
        <f>F26/D26*100-100</f>
        <v>25.739052048426544</v>
      </c>
      <c r="I26" s="21">
        <f>G26/F26*100-100</f>
        <v>5.649155162408604</v>
      </c>
    </row>
    <row r="27" spans="2:9" ht="15" customHeight="1">
      <c r="B27" s="22"/>
      <c r="C27" s="23"/>
      <c r="D27" s="23"/>
      <c r="E27" s="23"/>
      <c r="F27" s="23"/>
      <c r="G27" s="23"/>
      <c r="H27" s="20"/>
      <c r="I27" s="21"/>
    </row>
    <row r="28" spans="2:9" ht="15" customHeight="1">
      <c r="B28" s="22" t="s">
        <v>92</v>
      </c>
      <c r="C28" s="23">
        <v>418031</v>
      </c>
      <c r="D28" s="23">
        <v>382166.02044</v>
      </c>
      <c r="E28" s="23">
        <v>537560.7</v>
      </c>
      <c r="F28" s="23">
        <v>486162.033384</v>
      </c>
      <c r="G28" s="23">
        <v>488836.5947700001</v>
      </c>
      <c r="H28" s="23">
        <f>F28/D28*100-100</f>
        <v>27.212260478905506</v>
      </c>
      <c r="I28" s="24">
        <f>G28/F28*100-100</f>
        <v>0.5501378557645467</v>
      </c>
    </row>
    <row r="29" spans="2:9" ht="15" customHeight="1">
      <c r="B29" s="22" t="s">
        <v>93</v>
      </c>
      <c r="C29" s="23">
        <v>64537.00000000001</v>
      </c>
      <c r="D29" s="23">
        <v>59513.203169</v>
      </c>
      <c r="E29" s="23">
        <v>76159.34567899999</v>
      </c>
      <c r="F29" s="23">
        <v>67372.377966</v>
      </c>
      <c r="G29" s="23">
        <v>94329.08648999997</v>
      </c>
      <c r="H29" s="23">
        <f>F29/D29*100-100</f>
        <v>13.205766751761374</v>
      </c>
      <c r="I29" s="24">
        <f>G29/F29*100-100</f>
        <v>40.01151412171305</v>
      </c>
    </row>
    <row r="30" spans="2:9" ht="15" customHeight="1" thickBot="1">
      <c r="B30" s="28" t="s">
        <v>94</v>
      </c>
      <c r="C30" s="29">
        <v>151089.4</v>
      </c>
      <c r="D30" s="29">
        <v>136847.564234</v>
      </c>
      <c r="E30" s="29">
        <v>192637.1458963</v>
      </c>
      <c r="F30" s="29">
        <v>173899.68752999997</v>
      </c>
      <c r="G30" s="29">
        <v>185362.26723</v>
      </c>
      <c r="H30" s="29">
        <f>F30/D30*100-100</f>
        <v>27.075471531698867</v>
      </c>
      <c r="I30" s="30">
        <f>G30/F30*100-100</f>
        <v>6.591489532160637</v>
      </c>
    </row>
    <row r="31" spans="2:9" ht="13.5" thickTop="1">
      <c r="B31" s="11"/>
      <c r="C31" s="11"/>
      <c r="D31" s="11"/>
      <c r="E31" s="31"/>
      <c r="F31" s="31"/>
      <c r="G31" s="31"/>
      <c r="H31" s="11"/>
      <c r="I31" s="11"/>
    </row>
    <row r="32" spans="2:9" ht="12.75">
      <c r="B32" s="11"/>
      <c r="C32" s="11"/>
      <c r="D32" s="11"/>
      <c r="E32" s="12"/>
      <c r="F32" s="12"/>
      <c r="G32" s="12"/>
      <c r="H32" s="11"/>
      <c r="I32" s="11"/>
    </row>
    <row r="33" spans="2:9" ht="12.75">
      <c r="B33" s="11"/>
      <c r="C33" s="11"/>
      <c r="D33" s="31"/>
      <c r="E33" s="31"/>
      <c r="F33" s="31"/>
      <c r="G33" s="32"/>
      <c r="H33" s="11"/>
      <c r="I33" s="11"/>
    </row>
    <row r="34" spans="2:9" ht="15" customHeight="1">
      <c r="B34" s="33" t="s">
        <v>96</v>
      </c>
      <c r="C34" s="34">
        <f>C8/C14*100</f>
        <v>13.81563502317184</v>
      </c>
      <c r="D34" s="34">
        <f>D8/D14*100</f>
        <v>13.748867335331447</v>
      </c>
      <c r="E34" s="34">
        <f>E8/E14*100</f>
        <v>12.877336542082563</v>
      </c>
      <c r="F34" s="34">
        <f>F8/F14*100</f>
        <v>12.657590801637234</v>
      </c>
      <c r="G34" s="35">
        <f>G8/G14*100</f>
        <v>11.268492074757425</v>
      </c>
      <c r="H34" s="11"/>
      <c r="I34" s="11"/>
    </row>
    <row r="35" spans="2:9" ht="15" customHeight="1">
      <c r="B35" s="36" t="s">
        <v>97</v>
      </c>
      <c r="C35" s="34">
        <f>C10/C16*100</f>
        <v>13.895221986577708</v>
      </c>
      <c r="D35" s="34">
        <f>D10/D16*100</f>
        <v>13.830976962553898</v>
      </c>
      <c r="E35" s="34">
        <f>E10/E16*100</f>
        <v>12.472868330588955</v>
      </c>
      <c r="F35" s="34">
        <f>F10/F16*100</f>
        <v>12.636284084397989</v>
      </c>
      <c r="G35" s="37">
        <f>G10/G16*100</f>
        <v>11.675731294247074</v>
      </c>
      <c r="H35" s="11"/>
      <c r="I35" s="11"/>
    </row>
    <row r="36" spans="2:9" ht="15" customHeight="1">
      <c r="B36" s="38" t="s">
        <v>98</v>
      </c>
      <c r="C36" s="39">
        <f aca="true" t="shared" si="0" ref="C36:G37">C11/C17*100</f>
        <v>3.339882436394439</v>
      </c>
      <c r="D36" s="39">
        <f t="shared" si="0"/>
        <v>3.3071939478024386</v>
      </c>
      <c r="E36" s="39">
        <f t="shared" si="0"/>
        <v>3.874457818597754</v>
      </c>
      <c r="F36" s="39">
        <f t="shared" si="0"/>
        <v>3.336440063783435</v>
      </c>
      <c r="G36" s="40">
        <f t="shared" si="0"/>
        <v>2.341006854184463</v>
      </c>
      <c r="H36" s="11"/>
      <c r="I36" s="11"/>
    </row>
    <row r="37" spans="2:9" ht="15" customHeight="1">
      <c r="B37" s="41" t="s">
        <v>99</v>
      </c>
      <c r="C37" s="42">
        <f t="shared" si="0"/>
        <v>18.727024983930256</v>
      </c>
      <c r="D37" s="42">
        <f t="shared" si="0"/>
        <v>18.72849362869495</v>
      </c>
      <c r="E37" s="42">
        <f t="shared" si="0"/>
        <v>18.10966000552796</v>
      </c>
      <c r="F37" s="42">
        <f t="shared" si="0"/>
        <v>16.80110246032565</v>
      </c>
      <c r="G37" s="43">
        <f t="shared" si="0"/>
        <v>15.277267077987652</v>
      </c>
      <c r="H37" s="11"/>
      <c r="I37" s="11"/>
    </row>
    <row r="38" spans="2:9" ht="15" customHeight="1">
      <c r="B38" s="1872" t="s">
        <v>100</v>
      </c>
      <c r="C38" s="1873"/>
      <c r="D38" s="1873"/>
      <c r="E38" s="1873"/>
      <c r="F38" s="1873"/>
      <c r="G38" s="1874"/>
      <c r="H38" s="11"/>
      <c r="I38" s="11"/>
    </row>
    <row r="39" spans="2:9" ht="15" customHeight="1">
      <c r="B39" s="44" t="s">
        <v>97</v>
      </c>
      <c r="C39" s="45">
        <f>C10/C8*100</f>
        <v>66.30480568715448</v>
      </c>
      <c r="D39" s="45">
        <f>D10/D8*100</f>
        <v>66.40505943667343</v>
      </c>
      <c r="E39" s="45">
        <f>E10/E8*100</f>
        <v>64.80362816918557</v>
      </c>
      <c r="F39" s="45">
        <f>F10/F8*100</f>
        <v>66.73256949652144</v>
      </c>
      <c r="G39" s="45">
        <f>G10/G8*100</f>
        <v>65.66526740795351</v>
      </c>
      <c r="H39" s="11"/>
      <c r="I39" s="11"/>
    </row>
    <row r="40" spans="2:9" ht="15" customHeight="1">
      <c r="B40" s="38" t="s">
        <v>98</v>
      </c>
      <c r="C40" s="46">
        <f>C11/C8*100</f>
        <v>2.7117471774843596</v>
      </c>
      <c r="D40" s="46">
        <f>D11/D8*100</f>
        <v>2.72457528697882</v>
      </c>
      <c r="E40" s="46">
        <f>E11/E8*100</f>
        <v>3.088009409585472</v>
      </c>
      <c r="F40" s="46">
        <f>F11/F8*100</f>
        <v>2.6615060695242088</v>
      </c>
      <c r="G40" s="46">
        <f>G11/G8*100</f>
        <v>2.772333685984056</v>
      </c>
      <c r="H40" s="11"/>
      <c r="I40" s="11"/>
    </row>
    <row r="41" spans="2:9" ht="15" customHeight="1">
      <c r="B41" s="47" t="s">
        <v>99</v>
      </c>
      <c r="C41" s="48">
        <f>C12/C8*100</f>
        <v>30.983447135361136</v>
      </c>
      <c r="D41" s="48">
        <f>D12/D8*100</f>
        <v>30.870365276347762</v>
      </c>
      <c r="E41" s="48">
        <f>E12/E8*100</f>
        <v>32.10836242122897</v>
      </c>
      <c r="F41" s="48">
        <f>F12/F8*100</f>
        <v>30.605924433954367</v>
      </c>
      <c r="G41" s="48">
        <f>G12/G8*100</f>
        <v>31.562398906062437</v>
      </c>
      <c r="H41" s="11"/>
      <c r="I41" s="11"/>
    </row>
    <row r="42" spans="2:9" ht="15" customHeight="1">
      <c r="B42" s="1872" t="s">
        <v>101</v>
      </c>
      <c r="C42" s="1873"/>
      <c r="D42" s="1875"/>
      <c r="E42" s="1875"/>
      <c r="F42" s="1875"/>
      <c r="G42" s="1876"/>
      <c r="H42" s="11"/>
      <c r="I42" s="11"/>
    </row>
    <row r="43" spans="2:9" ht="15" customHeight="1">
      <c r="B43" s="44" t="s">
        <v>97</v>
      </c>
      <c r="C43" s="45">
        <f>C16/C14*100</f>
        <v>65.92503498979147</v>
      </c>
      <c r="D43" s="45">
        <f>D16/D14*100</f>
        <v>66.0108360429976</v>
      </c>
      <c r="E43" s="45">
        <f>E16/E14*100</f>
        <v>66.90507002595609</v>
      </c>
      <c r="F43" s="45">
        <f>F16/F14*100</f>
        <v>66.8450908658903</v>
      </c>
      <c r="G43" s="45">
        <f>G16/G14*100</f>
        <v>63.37492074161919</v>
      </c>
      <c r="H43" s="11"/>
      <c r="I43" s="11"/>
    </row>
    <row r="44" spans="2:9" ht="15" customHeight="1">
      <c r="B44" s="49" t="s">
        <v>98</v>
      </c>
      <c r="C44" s="50">
        <f aca="true" t="shared" si="1" ref="C44:G45">C17/C$14*100</f>
        <v>11.217313780566784</v>
      </c>
      <c r="D44" s="50">
        <f t="shared" si="1"/>
        <v>11.32676968965962</v>
      </c>
      <c r="E44" s="50">
        <f t="shared" si="1"/>
        <v>10.263458340279902</v>
      </c>
      <c r="F44" s="50">
        <f t="shared" si="1"/>
        <v>10.097065764732994</v>
      </c>
      <c r="G44" s="50">
        <f t="shared" si="1"/>
        <v>13.344694020546752</v>
      </c>
      <c r="H44" s="11"/>
      <c r="I44" s="11"/>
    </row>
    <row r="45" spans="2:9" ht="15" customHeight="1">
      <c r="B45" s="47" t="s">
        <v>99</v>
      </c>
      <c r="C45" s="50">
        <f t="shared" si="1"/>
        <v>22.857661467809503</v>
      </c>
      <c r="D45" s="50">
        <f t="shared" si="1"/>
        <v>22.662396944057022</v>
      </c>
      <c r="E45" s="50">
        <f t="shared" si="1"/>
        <v>22.831471633764018</v>
      </c>
      <c r="F45" s="50">
        <f t="shared" si="1"/>
        <v>23.05784804929499</v>
      </c>
      <c r="G45" s="50">
        <f t="shared" si="1"/>
        <v>23.280383861702127</v>
      </c>
      <c r="H45" s="11"/>
      <c r="I45" s="11"/>
    </row>
    <row r="46" spans="2:9" ht="15" customHeight="1">
      <c r="B46" s="1872" t="s">
        <v>102</v>
      </c>
      <c r="C46" s="1873"/>
      <c r="D46" s="1875"/>
      <c r="E46" s="1875"/>
      <c r="F46" s="1875"/>
      <c r="G46" s="1876"/>
      <c r="H46" s="11"/>
      <c r="I46" s="11"/>
    </row>
    <row r="47" spans="2:9" ht="15" customHeight="1">
      <c r="B47" s="44" t="s">
        <v>97</v>
      </c>
      <c r="C47" s="45">
        <f>C22/C$20*100</f>
        <v>65.86416240988865</v>
      </c>
      <c r="D47" s="45">
        <f>D22/D$20*100</f>
        <v>65.94798204593184</v>
      </c>
      <c r="E47" s="45">
        <f>E22/E$20*100</f>
        <v>67.21567777070581</v>
      </c>
      <c r="F47" s="45">
        <f>F22/F$20*100</f>
        <v>66.86139324860777</v>
      </c>
      <c r="G47" s="45">
        <f>G22/G$20*100</f>
        <v>63.08405262041739</v>
      </c>
      <c r="H47" s="11"/>
      <c r="I47" s="11"/>
    </row>
    <row r="48" spans="2:9" ht="15" customHeight="1">
      <c r="B48" s="49" t="s">
        <v>98</v>
      </c>
      <c r="C48" s="50">
        <f aca="true" t="shared" si="2" ref="C48:G49">C23/C$20*100</f>
        <v>12.580784997801272</v>
      </c>
      <c r="D48" s="50">
        <f t="shared" si="2"/>
        <v>12.698011878305032</v>
      </c>
      <c r="E48" s="50">
        <f t="shared" si="2"/>
        <v>11.32403967530429</v>
      </c>
      <c r="F48" s="50">
        <f t="shared" si="2"/>
        <v>11.174619715550739</v>
      </c>
      <c r="G48" s="50">
        <f t="shared" si="2"/>
        <v>14.687342856035448</v>
      </c>
      <c r="H48" s="11"/>
      <c r="I48" s="11"/>
    </row>
    <row r="49" spans="2:9" ht="15" customHeight="1">
      <c r="B49" s="47" t="s">
        <v>99</v>
      </c>
      <c r="C49" s="48">
        <f t="shared" si="2"/>
        <v>21.55505259231008</v>
      </c>
      <c r="D49" s="48">
        <f t="shared" si="2"/>
        <v>21.35401640486095</v>
      </c>
      <c r="E49" s="48">
        <f t="shared" si="2"/>
        <v>21.460282553989902</v>
      </c>
      <c r="F49" s="48">
        <f t="shared" si="2"/>
        <v>21.963983827354934</v>
      </c>
      <c r="G49" s="48">
        <f t="shared" si="2"/>
        <v>22.228604523547173</v>
      </c>
      <c r="H49" s="11"/>
      <c r="I49" s="11"/>
    </row>
    <row r="50" spans="2:9" ht="15" customHeight="1">
      <c r="B50" s="1872" t="s">
        <v>103</v>
      </c>
      <c r="C50" s="1873"/>
      <c r="D50" s="1875"/>
      <c r="E50" s="1875"/>
      <c r="F50" s="1875"/>
      <c r="G50" s="1876"/>
      <c r="H50" s="11"/>
      <c r="I50" s="11"/>
    </row>
    <row r="51" spans="2:9" ht="15" customHeight="1">
      <c r="B51" s="44" t="s">
        <v>97</v>
      </c>
      <c r="C51" s="45">
        <f>C28/C$26*100</f>
        <v>65.9711383469995</v>
      </c>
      <c r="D51" s="45">
        <f>D28/D$26*100</f>
        <v>66.05848311102093</v>
      </c>
      <c r="E51" s="45">
        <f>E28/E$26*100</f>
        <v>66.66533214019223</v>
      </c>
      <c r="F51" s="45">
        <f>F28/F$26*100</f>
        <v>66.8324504078821</v>
      </c>
      <c r="G51" s="45">
        <f>G28/G$26*100</f>
        <v>63.60687022457293</v>
      </c>
      <c r="H51" s="11"/>
      <c r="I51" s="11"/>
    </row>
    <row r="52" spans="2:9" ht="15" customHeight="1">
      <c r="B52" s="49" t="s">
        <v>98</v>
      </c>
      <c r="C52" s="50">
        <f aca="true" t="shared" si="3" ref="C52:G53">C29/C$26*100</f>
        <v>10.18484120914551</v>
      </c>
      <c r="D52" s="50">
        <f t="shared" si="3"/>
        <v>10.287026360679196</v>
      </c>
      <c r="E52" s="50">
        <f t="shared" si="3"/>
        <v>9.444864692062216</v>
      </c>
      <c r="F52" s="50">
        <f t="shared" si="3"/>
        <v>9.261646940902338</v>
      </c>
      <c r="G52" s="50">
        <f t="shared" si="3"/>
        <v>12.273995087448315</v>
      </c>
      <c r="H52" s="11"/>
      <c r="I52" s="11"/>
    </row>
    <row r="53" spans="2:9" ht="15" customHeight="1">
      <c r="B53" s="47" t="s">
        <v>99</v>
      </c>
      <c r="C53" s="48">
        <f t="shared" si="3"/>
        <v>23.84402044385499</v>
      </c>
      <c r="D53" s="48">
        <f t="shared" si="3"/>
        <v>23.654490528299885</v>
      </c>
      <c r="E53" s="48">
        <f t="shared" si="3"/>
        <v>23.889803167745544</v>
      </c>
      <c r="F53" s="48">
        <f t="shared" si="3"/>
        <v>23.905902651215566</v>
      </c>
      <c r="G53" s="48">
        <f t="shared" si="3"/>
        <v>24.11913061005307</v>
      </c>
      <c r="H53" s="11"/>
      <c r="I53" s="11"/>
    </row>
    <row r="54" spans="2:9" ht="15" customHeight="1">
      <c r="B54" s="1872" t="s">
        <v>104</v>
      </c>
      <c r="C54" s="1873"/>
      <c r="D54" s="1875"/>
      <c r="E54" s="1875"/>
      <c r="F54" s="1875"/>
      <c r="G54" s="1876"/>
      <c r="H54" s="11"/>
      <c r="I54" s="11"/>
    </row>
    <row r="55" spans="2:9" ht="15" customHeight="1">
      <c r="B55" s="38" t="s">
        <v>105</v>
      </c>
      <c r="C55" s="39">
        <f>C8/C26*100</f>
        <v>12.138609917599007</v>
      </c>
      <c r="D55" s="39">
        <f>D8/D26*100</f>
        <v>12.087036872694764</v>
      </c>
      <c r="E55" s="39">
        <f>E8/E26*100</f>
        <v>11.408256906630388</v>
      </c>
      <c r="F55" s="39">
        <f>F8/F26*100</f>
        <v>11.235453120885738</v>
      </c>
      <c r="G55" s="51">
        <f>G8/G26*100</f>
        <v>10.127298151358968</v>
      </c>
      <c r="H55" s="11"/>
      <c r="I55" s="11"/>
    </row>
    <row r="56" spans="2:9" ht="15" customHeight="1">
      <c r="B56" s="41" t="s">
        <v>106</v>
      </c>
      <c r="C56" s="42">
        <f>C14/C26*100</f>
        <v>87.86139686840238</v>
      </c>
      <c r="D56" s="42">
        <f>D14/D26*100</f>
        <v>87.91296459479132</v>
      </c>
      <c r="E56" s="42">
        <f>E14/E26*100</f>
        <v>88.5917430933696</v>
      </c>
      <c r="F56" s="42">
        <f>F14/F26*100</f>
        <v>88.76454687911426</v>
      </c>
      <c r="G56" s="43">
        <f>G14/G26*100</f>
        <v>89.872700661033</v>
      </c>
      <c r="H56" s="11"/>
      <c r="I56" s="11"/>
    </row>
    <row r="57" spans="2:9" ht="12.75">
      <c r="B57" s="11" t="s">
        <v>107</v>
      </c>
      <c r="C57" s="11"/>
      <c r="D57" s="11"/>
      <c r="E57" s="11"/>
      <c r="F57" s="11"/>
      <c r="G57" s="11"/>
      <c r="H57" s="11"/>
      <c r="I57" s="11"/>
    </row>
    <row r="58" spans="2:9" ht="12.75">
      <c r="B58" s="11" t="s">
        <v>108</v>
      </c>
      <c r="C58" s="11"/>
      <c r="D58" s="11"/>
      <c r="E58" s="11"/>
      <c r="F58" s="11"/>
      <c r="G58" s="11"/>
      <c r="H58" s="11"/>
      <c r="I58" s="11"/>
    </row>
    <row r="59" spans="2:9" ht="12.75">
      <c r="B59" s="11" t="s">
        <v>109</v>
      </c>
      <c r="C59" s="11"/>
      <c r="D59" s="11"/>
      <c r="E59" s="11"/>
      <c r="F59" s="11"/>
      <c r="G59" s="11"/>
      <c r="H59" s="11"/>
      <c r="I59" s="11"/>
    </row>
    <row r="60" spans="4:9" ht="12.75">
      <c r="D60" s="11"/>
      <c r="E60" s="11"/>
      <c r="F60" s="11"/>
      <c r="G60" s="11"/>
      <c r="H60" s="11"/>
      <c r="I60" s="11"/>
    </row>
  </sheetData>
  <sheetProtection/>
  <mergeCells count="12">
    <mergeCell ref="E5:F5"/>
    <mergeCell ref="H5:I5"/>
    <mergeCell ref="B38:G38"/>
    <mergeCell ref="B42:G42"/>
    <mergeCell ref="B46:G46"/>
    <mergeCell ref="B50:G50"/>
    <mergeCell ref="B54:G54"/>
    <mergeCell ref="B1:I1"/>
    <mergeCell ref="B2:I2"/>
    <mergeCell ref="B3:I3"/>
    <mergeCell ref="B5:B6"/>
    <mergeCell ref="C5:D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9.140625" style="297" customWidth="1"/>
    <col min="2" max="2" width="5.00390625" style="297" customWidth="1"/>
    <col min="3" max="3" width="18.28125" style="297" bestFit="1" customWidth="1"/>
    <col min="4" max="8" width="11.7109375" style="297" customWidth="1"/>
    <col min="9" max="16384" width="9.140625" style="297" customWidth="1"/>
  </cols>
  <sheetData>
    <row r="1" spans="2:8" ht="15" customHeight="1">
      <c r="B1" s="1886" t="s">
        <v>110</v>
      </c>
      <c r="C1" s="1887"/>
      <c r="D1" s="1887"/>
      <c r="E1" s="1887"/>
      <c r="F1" s="1887"/>
      <c r="G1" s="1887"/>
      <c r="H1" s="1888"/>
    </row>
    <row r="2" spans="2:8" ht="15" customHeight="1">
      <c r="B2" s="1889" t="s">
        <v>111</v>
      </c>
      <c r="C2" s="1890"/>
      <c r="D2" s="1890"/>
      <c r="E2" s="1890"/>
      <c r="F2" s="1890"/>
      <c r="G2" s="1890"/>
      <c r="H2" s="1891"/>
    </row>
    <row r="3" spans="2:8" ht="15" customHeight="1" thickBot="1">
      <c r="B3" s="1892" t="s">
        <v>7</v>
      </c>
      <c r="C3" s="1893"/>
      <c r="D3" s="1893"/>
      <c r="E3" s="1893"/>
      <c r="F3" s="1893"/>
      <c r="G3" s="1893"/>
      <c r="H3" s="1894"/>
    </row>
    <row r="4" spans="2:8" ht="15" customHeight="1" thickTop="1">
      <c r="B4" s="298"/>
      <c r="C4" s="299"/>
      <c r="D4" s="1895" t="s">
        <v>456</v>
      </c>
      <c r="E4" s="1895"/>
      <c r="F4" s="1895"/>
      <c r="G4" s="1896" t="s">
        <v>15</v>
      </c>
      <c r="H4" s="1897"/>
    </row>
    <row r="5" spans="2:8" ht="15" customHeight="1">
      <c r="B5" s="300"/>
      <c r="C5" s="301"/>
      <c r="D5" s="302" t="s">
        <v>0</v>
      </c>
      <c r="E5" s="302" t="s">
        <v>82</v>
      </c>
      <c r="F5" s="302" t="s">
        <v>112</v>
      </c>
      <c r="G5" s="302" t="s">
        <v>1</v>
      </c>
      <c r="H5" s="303" t="s">
        <v>3</v>
      </c>
    </row>
    <row r="6" spans="2:8" ht="15" customHeight="1">
      <c r="B6" s="52"/>
      <c r="C6" s="53" t="s">
        <v>113</v>
      </c>
      <c r="D6" s="53">
        <v>41912.47224000001</v>
      </c>
      <c r="E6" s="53">
        <v>45044.950858000004</v>
      </c>
      <c r="F6" s="53">
        <v>42356.73611099999</v>
      </c>
      <c r="G6" s="54">
        <v>7.473857900967374</v>
      </c>
      <c r="H6" s="55">
        <v>-5.967849216828668</v>
      </c>
    </row>
    <row r="7" spans="2:8" ht="15" customHeight="1">
      <c r="B7" s="56">
        <v>1</v>
      </c>
      <c r="C7" s="57" t="s">
        <v>114</v>
      </c>
      <c r="D7" s="58">
        <v>340.35802600000005</v>
      </c>
      <c r="E7" s="58">
        <v>336.23105499999997</v>
      </c>
      <c r="F7" s="58">
        <v>410.753436</v>
      </c>
      <c r="G7" s="58">
        <v>-1.2125381759030631</v>
      </c>
      <c r="H7" s="59">
        <v>22.16403865490655</v>
      </c>
    </row>
    <row r="8" spans="2:8" ht="15" customHeight="1">
      <c r="B8" s="56">
        <v>2</v>
      </c>
      <c r="C8" s="57" t="s">
        <v>115</v>
      </c>
      <c r="D8" s="58">
        <v>0.50234</v>
      </c>
      <c r="E8" s="58">
        <v>0.847134</v>
      </c>
      <c r="F8" s="58">
        <v>2.060094</v>
      </c>
      <c r="G8" s="58">
        <v>68.63757614364775</v>
      </c>
      <c r="H8" s="59">
        <v>143.18395909029738</v>
      </c>
    </row>
    <row r="9" spans="2:8" ht="15" customHeight="1">
      <c r="B9" s="56">
        <v>3</v>
      </c>
      <c r="C9" s="57" t="s">
        <v>116</v>
      </c>
      <c r="D9" s="58">
        <v>179.72934899999998</v>
      </c>
      <c r="E9" s="58">
        <v>169.737245</v>
      </c>
      <c r="F9" s="58">
        <v>158.094904</v>
      </c>
      <c r="G9" s="58">
        <v>-5.559528288281939</v>
      </c>
      <c r="H9" s="59">
        <v>-6.859037331494321</v>
      </c>
    </row>
    <row r="10" spans="2:8" ht="15" customHeight="1">
      <c r="B10" s="56">
        <v>4</v>
      </c>
      <c r="C10" s="57" t="s">
        <v>117</v>
      </c>
      <c r="D10" s="58">
        <v>2.3704000000000005</v>
      </c>
      <c r="E10" s="58">
        <v>0.884</v>
      </c>
      <c r="F10" s="58">
        <v>1.1380000000000001</v>
      </c>
      <c r="G10" s="58">
        <v>-62.70671616604793</v>
      </c>
      <c r="H10" s="59">
        <v>28.73303167420815</v>
      </c>
    </row>
    <row r="11" spans="2:8" ht="15" customHeight="1">
      <c r="B11" s="56">
        <v>5</v>
      </c>
      <c r="C11" s="57" t="s">
        <v>118</v>
      </c>
      <c r="D11" s="58">
        <v>3442.277588</v>
      </c>
      <c r="E11" s="58">
        <v>4041.546505</v>
      </c>
      <c r="F11" s="58">
        <v>3619.8103119999996</v>
      </c>
      <c r="G11" s="58">
        <v>17.4090816815323</v>
      </c>
      <c r="H11" s="59">
        <v>-10.435020170577019</v>
      </c>
    </row>
    <row r="12" spans="2:8" ht="15" customHeight="1">
      <c r="B12" s="56">
        <v>6</v>
      </c>
      <c r="C12" s="57" t="s">
        <v>119</v>
      </c>
      <c r="D12" s="58">
        <v>0</v>
      </c>
      <c r="E12" s="58">
        <v>0</v>
      </c>
      <c r="F12" s="58">
        <v>0</v>
      </c>
      <c r="G12" s="58" t="s">
        <v>4</v>
      </c>
      <c r="H12" s="59" t="s">
        <v>4</v>
      </c>
    </row>
    <row r="13" spans="2:8" ht="15" customHeight="1">
      <c r="B13" s="56">
        <v>7</v>
      </c>
      <c r="C13" s="57" t="s">
        <v>120</v>
      </c>
      <c r="D13" s="58">
        <v>14.925301</v>
      </c>
      <c r="E13" s="58">
        <v>264.70210000000003</v>
      </c>
      <c r="F13" s="58">
        <v>560.301885</v>
      </c>
      <c r="G13" s="58" t="s">
        <v>4</v>
      </c>
      <c r="H13" s="59">
        <v>111.67262556662752</v>
      </c>
    </row>
    <row r="14" spans="2:8" ht="15" customHeight="1">
      <c r="B14" s="56">
        <v>8</v>
      </c>
      <c r="C14" s="57" t="s">
        <v>121</v>
      </c>
      <c r="D14" s="58">
        <v>0.167823</v>
      </c>
      <c r="E14" s="58">
        <v>0</v>
      </c>
      <c r="F14" s="58">
        <v>16.044025</v>
      </c>
      <c r="G14" s="58">
        <v>-100</v>
      </c>
      <c r="H14" s="59" t="s">
        <v>4</v>
      </c>
    </row>
    <row r="15" spans="2:8" ht="15" customHeight="1">
      <c r="B15" s="56">
        <v>9</v>
      </c>
      <c r="C15" s="57" t="s">
        <v>122</v>
      </c>
      <c r="D15" s="58">
        <v>47.552728</v>
      </c>
      <c r="E15" s="58">
        <v>56.780480999999995</v>
      </c>
      <c r="F15" s="58">
        <v>76.15857100000001</v>
      </c>
      <c r="G15" s="58">
        <v>19.405307304346437</v>
      </c>
      <c r="H15" s="59">
        <v>34.12808355744647</v>
      </c>
    </row>
    <row r="16" spans="2:8" ht="15" customHeight="1">
      <c r="B16" s="56">
        <v>10</v>
      </c>
      <c r="C16" s="57" t="s">
        <v>123</v>
      </c>
      <c r="D16" s="58">
        <v>1079.54916</v>
      </c>
      <c r="E16" s="58">
        <v>1332.893623</v>
      </c>
      <c r="F16" s="58">
        <v>1119.017374</v>
      </c>
      <c r="G16" s="58">
        <v>23.46761707452025</v>
      </c>
      <c r="H16" s="59">
        <v>-16.046010372427148</v>
      </c>
    </row>
    <row r="17" spans="2:8" ht="15" customHeight="1">
      <c r="B17" s="56">
        <v>11</v>
      </c>
      <c r="C17" s="57" t="s">
        <v>124</v>
      </c>
      <c r="D17" s="58">
        <v>8.767487000000001</v>
      </c>
      <c r="E17" s="58">
        <v>9.175005</v>
      </c>
      <c r="F17" s="58">
        <v>7.089711</v>
      </c>
      <c r="G17" s="58">
        <v>4.648059358399962</v>
      </c>
      <c r="H17" s="59">
        <v>-22.72798761417569</v>
      </c>
    </row>
    <row r="18" spans="2:8" ht="15" customHeight="1">
      <c r="B18" s="56">
        <v>12</v>
      </c>
      <c r="C18" s="57" t="s">
        <v>125</v>
      </c>
      <c r="D18" s="58">
        <v>3338.9956</v>
      </c>
      <c r="E18" s="58">
        <v>2696.944898</v>
      </c>
      <c r="F18" s="58">
        <v>2764.3757589999996</v>
      </c>
      <c r="G18" s="58">
        <v>-19.22885738453803</v>
      </c>
      <c r="H18" s="59">
        <v>2.500268398142083</v>
      </c>
    </row>
    <row r="19" spans="2:8" ht="15" customHeight="1">
      <c r="B19" s="56">
        <v>13</v>
      </c>
      <c r="C19" s="57" t="s">
        <v>126</v>
      </c>
      <c r="D19" s="58">
        <v>0</v>
      </c>
      <c r="E19" s="58">
        <v>0</v>
      </c>
      <c r="F19" s="58">
        <v>0</v>
      </c>
      <c r="G19" s="58" t="s">
        <v>4</v>
      </c>
      <c r="H19" s="59" t="s">
        <v>4</v>
      </c>
    </row>
    <row r="20" spans="2:8" ht="15" customHeight="1">
      <c r="B20" s="56">
        <v>14</v>
      </c>
      <c r="C20" s="57" t="s">
        <v>127</v>
      </c>
      <c r="D20" s="58">
        <v>130.15648000000002</v>
      </c>
      <c r="E20" s="58">
        <v>148.02018800000002</v>
      </c>
      <c r="F20" s="58">
        <v>154.53681600000002</v>
      </c>
      <c r="G20" s="58">
        <v>13.724793417892059</v>
      </c>
      <c r="H20" s="59">
        <v>4.402526498615174</v>
      </c>
    </row>
    <row r="21" spans="2:8" ht="15" customHeight="1">
      <c r="B21" s="56">
        <v>15</v>
      </c>
      <c r="C21" s="57" t="s">
        <v>128</v>
      </c>
      <c r="D21" s="58">
        <v>1183.0075379999998</v>
      </c>
      <c r="E21" s="58">
        <v>405.2758369999999</v>
      </c>
      <c r="F21" s="58">
        <v>363.70039999999995</v>
      </c>
      <c r="G21" s="58">
        <v>-65.74190577980916</v>
      </c>
      <c r="H21" s="59">
        <v>-10.258553114776475</v>
      </c>
    </row>
    <row r="22" spans="2:8" ht="15" customHeight="1">
      <c r="B22" s="56">
        <v>16</v>
      </c>
      <c r="C22" s="57" t="s">
        <v>129</v>
      </c>
      <c r="D22" s="58">
        <v>21.415489</v>
      </c>
      <c r="E22" s="58">
        <v>19.027361</v>
      </c>
      <c r="F22" s="58">
        <v>19.099062</v>
      </c>
      <c r="G22" s="58">
        <v>-11.151405415024612</v>
      </c>
      <c r="H22" s="59">
        <v>0.3768310276974347</v>
      </c>
    </row>
    <row r="23" spans="2:8" ht="15" customHeight="1">
      <c r="B23" s="56">
        <v>17</v>
      </c>
      <c r="C23" s="57" t="s">
        <v>130</v>
      </c>
      <c r="D23" s="58">
        <v>294.102598</v>
      </c>
      <c r="E23" s="58">
        <v>215.783319</v>
      </c>
      <c r="F23" s="58">
        <v>472.95285899999993</v>
      </c>
      <c r="G23" s="58">
        <v>-26.629917427659038</v>
      </c>
      <c r="H23" s="59">
        <v>119.17952749628432</v>
      </c>
    </row>
    <row r="24" spans="2:8" ht="15" customHeight="1">
      <c r="B24" s="56">
        <v>18</v>
      </c>
      <c r="C24" s="57" t="s">
        <v>131</v>
      </c>
      <c r="D24" s="58">
        <v>3484.979633</v>
      </c>
      <c r="E24" s="58">
        <v>4038.7909219999997</v>
      </c>
      <c r="F24" s="58">
        <v>4267.503604</v>
      </c>
      <c r="G24" s="58">
        <v>15.891378065910189</v>
      </c>
      <c r="H24" s="59">
        <v>5.662899774141877</v>
      </c>
    </row>
    <row r="25" spans="2:8" ht="15" customHeight="1">
      <c r="B25" s="56">
        <v>19</v>
      </c>
      <c r="C25" s="57" t="s">
        <v>132</v>
      </c>
      <c r="D25" s="58">
        <v>3836.808526</v>
      </c>
      <c r="E25" s="58">
        <v>4051.3292829999996</v>
      </c>
      <c r="F25" s="58">
        <v>3905.690042</v>
      </c>
      <c r="G25" s="58">
        <v>5.591124903583463</v>
      </c>
      <c r="H25" s="59">
        <v>-3.5948507471640028</v>
      </c>
    </row>
    <row r="26" spans="2:8" ht="15" customHeight="1">
      <c r="B26" s="56"/>
      <c r="C26" s="57" t="s">
        <v>133</v>
      </c>
      <c r="D26" s="58">
        <v>0</v>
      </c>
      <c r="E26" s="58">
        <v>2.645683</v>
      </c>
      <c r="F26" s="58">
        <v>10.736265</v>
      </c>
      <c r="G26" s="58" t="s">
        <v>4</v>
      </c>
      <c r="H26" s="59">
        <v>305.8031517759308</v>
      </c>
    </row>
    <row r="27" spans="2:8" ht="15" customHeight="1">
      <c r="B27" s="56"/>
      <c r="C27" s="57" t="s">
        <v>134</v>
      </c>
      <c r="D27" s="58">
        <v>3438.9426739999994</v>
      </c>
      <c r="E27" s="58">
        <v>3377.66043</v>
      </c>
      <c r="F27" s="58">
        <v>3412.378966</v>
      </c>
      <c r="G27" s="58">
        <v>-1.7820083034044671</v>
      </c>
      <c r="H27" s="59">
        <v>1.0278871046844813</v>
      </c>
    </row>
    <row r="28" spans="2:8" ht="15" customHeight="1">
      <c r="B28" s="56"/>
      <c r="C28" s="57" t="s">
        <v>135</v>
      </c>
      <c r="D28" s="58">
        <v>397.8658520000001</v>
      </c>
      <c r="E28" s="58">
        <v>671.0231699999999</v>
      </c>
      <c r="F28" s="58">
        <v>482.574811</v>
      </c>
      <c r="G28" s="58">
        <v>68.65563270305486</v>
      </c>
      <c r="H28" s="59">
        <v>-28.08373353188385</v>
      </c>
    </row>
    <row r="29" spans="2:8" ht="15" customHeight="1">
      <c r="B29" s="56">
        <v>20</v>
      </c>
      <c r="C29" s="57" t="s">
        <v>136</v>
      </c>
      <c r="D29" s="58">
        <v>408.47642499999995</v>
      </c>
      <c r="E29" s="58">
        <v>184.24048000000002</v>
      </c>
      <c r="F29" s="58">
        <v>155.261751</v>
      </c>
      <c r="G29" s="58">
        <v>-54.895688288497915</v>
      </c>
      <c r="H29" s="59">
        <v>-15.728752443545517</v>
      </c>
    </row>
    <row r="30" spans="2:8" ht="15" customHeight="1">
      <c r="B30" s="56">
        <v>21</v>
      </c>
      <c r="C30" s="57" t="s">
        <v>137</v>
      </c>
      <c r="D30" s="58">
        <v>0.008008</v>
      </c>
      <c r="E30" s="58">
        <v>192.090233</v>
      </c>
      <c r="F30" s="58">
        <v>171.17865999999998</v>
      </c>
      <c r="G30" s="58" t="s">
        <v>4</v>
      </c>
      <c r="H30" s="59">
        <v>-10.886328093526771</v>
      </c>
    </row>
    <row r="31" spans="2:8" ht="15" customHeight="1">
      <c r="B31" s="56">
        <v>22</v>
      </c>
      <c r="C31" s="57" t="s">
        <v>138</v>
      </c>
      <c r="D31" s="58">
        <v>139.477038</v>
      </c>
      <c r="E31" s="58">
        <v>23.297772000000002</v>
      </c>
      <c r="F31" s="58">
        <v>0</v>
      </c>
      <c r="G31" s="58">
        <v>-83.2963387134734</v>
      </c>
      <c r="H31" s="59">
        <v>-100</v>
      </c>
    </row>
    <row r="32" spans="2:8" ht="15" customHeight="1">
      <c r="B32" s="56">
        <v>23</v>
      </c>
      <c r="C32" s="57" t="s">
        <v>139</v>
      </c>
      <c r="D32" s="58">
        <v>554.578563</v>
      </c>
      <c r="E32" s="58">
        <v>784.8693959999999</v>
      </c>
      <c r="F32" s="58">
        <v>706.904493</v>
      </c>
      <c r="G32" s="58">
        <v>41.52537590963462</v>
      </c>
      <c r="H32" s="59">
        <v>-9.933487456300298</v>
      </c>
    </row>
    <row r="33" spans="2:8" ht="15" customHeight="1">
      <c r="B33" s="56">
        <v>24</v>
      </c>
      <c r="C33" s="57" t="s">
        <v>140</v>
      </c>
      <c r="D33" s="58">
        <v>2.87164</v>
      </c>
      <c r="E33" s="58">
        <v>17.47675</v>
      </c>
      <c r="F33" s="58">
        <v>47.251181</v>
      </c>
      <c r="G33" s="58">
        <v>508.59822261843397</v>
      </c>
      <c r="H33" s="59">
        <v>170.36594904659046</v>
      </c>
    </row>
    <row r="34" spans="2:8" ht="15" customHeight="1">
      <c r="B34" s="56">
        <v>25</v>
      </c>
      <c r="C34" s="57" t="s">
        <v>141</v>
      </c>
      <c r="D34" s="58">
        <v>314.12277400000005</v>
      </c>
      <c r="E34" s="58">
        <v>466.86223799999993</v>
      </c>
      <c r="F34" s="58">
        <v>572.7789170000001</v>
      </c>
      <c r="G34" s="58">
        <v>48.62412936669148</v>
      </c>
      <c r="H34" s="59">
        <v>22.686923545956233</v>
      </c>
    </row>
    <row r="35" spans="2:8" ht="15" customHeight="1">
      <c r="B35" s="56">
        <v>26</v>
      </c>
      <c r="C35" s="57" t="s">
        <v>142</v>
      </c>
      <c r="D35" s="58">
        <v>611.9188920000001</v>
      </c>
      <c r="E35" s="58">
        <v>640.044811</v>
      </c>
      <c r="F35" s="58">
        <v>556.332095</v>
      </c>
      <c r="G35" s="58">
        <v>4.596347549929831</v>
      </c>
      <c r="H35" s="59">
        <v>-13.079196106473873</v>
      </c>
    </row>
    <row r="36" spans="2:8" ht="15" customHeight="1">
      <c r="B36" s="56">
        <v>27</v>
      </c>
      <c r="C36" s="57" t="s">
        <v>143</v>
      </c>
      <c r="D36" s="58">
        <v>0.495</v>
      </c>
      <c r="E36" s="58">
        <v>0.07765999999999999</v>
      </c>
      <c r="F36" s="58">
        <v>1.08664</v>
      </c>
      <c r="G36" s="58">
        <v>-84.31111111111112</v>
      </c>
      <c r="H36" s="59" t="s">
        <v>4</v>
      </c>
    </row>
    <row r="37" spans="2:8" ht="15" customHeight="1">
      <c r="B37" s="56">
        <v>28</v>
      </c>
      <c r="C37" s="57" t="s">
        <v>144</v>
      </c>
      <c r="D37" s="58">
        <v>173.24218000000002</v>
      </c>
      <c r="E37" s="58">
        <v>146.07020599999998</v>
      </c>
      <c r="F37" s="58">
        <v>102.21713500000001</v>
      </c>
      <c r="G37" s="58">
        <v>-15.684387023991519</v>
      </c>
      <c r="H37" s="59">
        <v>-30.021913572162674</v>
      </c>
    </row>
    <row r="38" spans="2:8" ht="15" customHeight="1">
      <c r="B38" s="56">
        <v>29</v>
      </c>
      <c r="C38" s="57" t="s">
        <v>145</v>
      </c>
      <c r="D38" s="58">
        <v>50.949330999999994</v>
      </c>
      <c r="E38" s="58">
        <v>49.867581</v>
      </c>
      <c r="F38" s="58">
        <v>47.322097</v>
      </c>
      <c r="G38" s="58">
        <v>-2.1231878393064534</v>
      </c>
      <c r="H38" s="59">
        <v>-5.104486620275409</v>
      </c>
    </row>
    <row r="39" spans="2:8" ht="15" customHeight="1">
      <c r="B39" s="56">
        <v>30</v>
      </c>
      <c r="C39" s="57" t="s">
        <v>146</v>
      </c>
      <c r="D39" s="58">
        <v>908.9913130000001</v>
      </c>
      <c r="E39" s="58">
        <v>328.24605</v>
      </c>
      <c r="F39" s="58">
        <v>307.96172900000005</v>
      </c>
      <c r="G39" s="58">
        <v>-63.88897833174342</v>
      </c>
      <c r="H39" s="59">
        <v>-6.1796085588843965</v>
      </c>
    </row>
    <row r="40" spans="2:8" ht="15" customHeight="1">
      <c r="B40" s="56">
        <v>31</v>
      </c>
      <c r="C40" s="57" t="s">
        <v>147</v>
      </c>
      <c r="D40" s="58">
        <v>4350.623245</v>
      </c>
      <c r="E40" s="58">
        <v>4767.530153</v>
      </c>
      <c r="F40" s="58">
        <v>4644.9034010000005</v>
      </c>
      <c r="G40" s="58">
        <v>9.58269389286086</v>
      </c>
      <c r="H40" s="59">
        <v>-2.5721232601504482</v>
      </c>
    </row>
    <row r="41" spans="2:8" ht="15" customHeight="1">
      <c r="B41" s="56">
        <v>32</v>
      </c>
      <c r="C41" s="57" t="s">
        <v>148</v>
      </c>
      <c r="D41" s="58">
        <v>0.9</v>
      </c>
      <c r="E41" s="58">
        <v>3.836672</v>
      </c>
      <c r="F41" s="58">
        <v>126.421513</v>
      </c>
      <c r="G41" s="58">
        <v>326.2968888888889</v>
      </c>
      <c r="H41" s="59" t="s">
        <v>4</v>
      </c>
    </row>
    <row r="42" spans="2:8" ht="15" customHeight="1">
      <c r="B42" s="56">
        <v>33</v>
      </c>
      <c r="C42" s="57" t="s">
        <v>149</v>
      </c>
      <c r="D42" s="58">
        <v>36.806987</v>
      </c>
      <c r="E42" s="58">
        <v>40.71885299999999</v>
      </c>
      <c r="F42" s="58">
        <v>1.705306</v>
      </c>
      <c r="G42" s="58">
        <v>10.62805276617722</v>
      </c>
      <c r="H42" s="59">
        <v>-95.8119989283588</v>
      </c>
    </row>
    <row r="43" spans="2:8" ht="15" customHeight="1">
      <c r="B43" s="56">
        <v>34</v>
      </c>
      <c r="C43" s="57" t="s">
        <v>150</v>
      </c>
      <c r="D43" s="58">
        <v>141.119954</v>
      </c>
      <c r="E43" s="58">
        <v>292.641637</v>
      </c>
      <c r="F43" s="58">
        <v>255.11646299999998</v>
      </c>
      <c r="G43" s="58">
        <v>107.37084211351146</v>
      </c>
      <c r="H43" s="59">
        <v>-12.82291009054191</v>
      </c>
    </row>
    <row r="44" spans="2:8" ht="15" customHeight="1">
      <c r="B44" s="56">
        <v>35</v>
      </c>
      <c r="C44" s="57" t="s">
        <v>151</v>
      </c>
      <c r="D44" s="58">
        <v>114.348715</v>
      </c>
      <c r="E44" s="58">
        <v>195.388048</v>
      </c>
      <c r="F44" s="58">
        <v>56.728548</v>
      </c>
      <c r="G44" s="58">
        <v>70.87034865236569</v>
      </c>
      <c r="H44" s="59">
        <v>-70.96621385971366</v>
      </c>
    </row>
    <row r="45" spans="2:8" ht="15" customHeight="1">
      <c r="B45" s="56">
        <v>36</v>
      </c>
      <c r="C45" s="57" t="s">
        <v>152</v>
      </c>
      <c r="D45" s="58">
        <v>992.9049480000001</v>
      </c>
      <c r="E45" s="58">
        <v>1261.428121</v>
      </c>
      <c r="F45" s="58">
        <v>1711.627332</v>
      </c>
      <c r="G45" s="58">
        <v>27.044197286042703</v>
      </c>
      <c r="H45" s="59">
        <v>35.68964442009616</v>
      </c>
    </row>
    <row r="46" spans="2:8" ht="15" customHeight="1">
      <c r="B46" s="56">
        <v>39</v>
      </c>
      <c r="C46" s="57" t="s">
        <v>153</v>
      </c>
      <c r="D46" s="58">
        <v>0</v>
      </c>
      <c r="E46" s="58">
        <v>0</v>
      </c>
      <c r="F46" s="58">
        <v>0</v>
      </c>
      <c r="G46" s="58" t="s">
        <v>4</v>
      </c>
      <c r="H46" s="59" t="s">
        <v>4</v>
      </c>
    </row>
    <row r="47" spans="2:8" ht="15" customHeight="1">
      <c r="B47" s="56">
        <v>37</v>
      </c>
      <c r="C47" s="57" t="s">
        <v>154</v>
      </c>
      <c r="D47" s="58">
        <v>1543.3483780000001</v>
      </c>
      <c r="E47" s="58">
        <v>1803.3408649999997</v>
      </c>
      <c r="F47" s="58">
        <v>2087.473209</v>
      </c>
      <c r="G47" s="58">
        <v>16.846001246777448</v>
      </c>
      <c r="H47" s="59">
        <v>15.755886727493461</v>
      </c>
    </row>
    <row r="48" spans="2:8" ht="15" customHeight="1">
      <c r="B48" s="56">
        <v>38</v>
      </c>
      <c r="C48" s="57" t="s">
        <v>155</v>
      </c>
      <c r="D48" s="58">
        <v>224.103219</v>
      </c>
      <c r="E48" s="58">
        <v>202.068985</v>
      </c>
      <c r="F48" s="58">
        <v>284.71574200000003</v>
      </c>
      <c r="G48" s="58">
        <v>-9.832180946941236</v>
      </c>
      <c r="H48" s="59">
        <v>40.90026829203899</v>
      </c>
    </row>
    <row r="49" spans="2:8" ht="15" customHeight="1">
      <c r="B49" s="56">
        <v>40</v>
      </c>
      <c r="C49" s="57" t="s">
        <v>156</v>
      </c>
      <c r="D49" s="58">
        <v>56.428397000000004</v>
      </c>
      <c r="E49" s="58">
        <v>23.969564</v>
      </c>
      <c r="F49" s="58">
        <v>20.857207</v>
      </c>
      <c r="G49" s="58">
        <v>-57.5221603406526</v>
      </c>
      <c r="H49" s="59">
        <v>-12.984620829982546</v>
      </c>
    </row>
    <row r="50" spans="2:8" ht="15" customHeight="1">
      <c r="B50" s="56">
        <v>41</v>
      </c>
      <c r="C50" s="57" t="s">
        <v>157</v>
      </c>
      <c r="D50" s="58">
        <v>454.912867</v>
      </c>
      <c r="E50" s="58">
        <v>1459.725767</v>
      </c>
      <c r="F50" s="58">
        <v>0</v>
      </c>
      <c r="G50" s="58">
        <v>220.8802988199496</v>
      </c>
      <c r="H50" s="59">
        <v>-100</v>
      </c>
    </row>
    <row r="51" spans="2:8" ht="15" customHeight="1">
      <c r="B51" s="56">
        <v>42</v>
      </c>
      <c r="C51" s="57" t="s">
        <v>158</v>
      </c>
      <c r="D51" s="58">
        <v>215.03564000000003</v>
      </c>
      <c r="E51" s="58">
        <v>239.80632799999998</v>
      </c>
      <c r="F51" s="58">
        <v>284.056696</v>
      </c>
      <c r="G51" s="58">
        <v>11.519340700918207</v>
      </c>
      <c r="H51" s="59">
        <v>18.452543921192955</v>
      </c>
    </row>
    <row r="52" spans="2:8" ht="15" customHeight="1">
      <c r="B52" s="56">
        <v>43</v>
      </c>
      <c r="C52" s="57" t="s">
        <v>159</v>
      </c>
      <c r="D52" s="58">
        <v>5159.666146</v>
      </c>
      <c r="E52" s="58">
        <v>5094.83671</v>
      </c>
      <c r="F52" s="58">
        <v>4663.407456000001</v>
      </c>
      <c r="G52" s="58">
        <v>-1.2564657124232497</v>
      </c>
      <c r="H52" s="59">
        <v>-8.467970193297887</v>
      </c>
    </row>
    <row r="53" spans="2:8" ht="15" customHeight="1">
      <c r="B53" s="56">
        <v>44</v>
      </c>
      <c r="C53" s="57" t="s">
        <v>160</v>
      </c>
      <c r="D53" s="58">
        <v>97.163125</v>
      </c>
      <c r="E53" s="58">
        <v>157.585356</v>
      </c>
      <c r="F53" s="58">
        <v>154.753332</v>
      </c>
      <c r="G53" s="58">
        <v>62.18638089295706</v>
      </c>
      <c r="H53" s="59">
        <v>-1.797136530884245</v>
      </c>
    </row>
    <row r="54" spans="2:8" ht="15" customHeight="1">
      <c r="B54" s="56">
        <v>45</v>
      </c>
      <c r="C54" s="57" t="s">
        <v>161</v>
      </c>
      <c r="D54" s="58">
        <v>878.9856719999999</v>
      </c>
      <c r="E54" s="58">
        <v>1049.626768</v>
      </c>
      <c r="F54" s="58">
        <v>824.8756989999999</v>
      </c>
      <c r="G54" s="58">
        <v>19.413410415636463</v>
      </c>
      <c r="H54" s="59">
        <v>-21.412474972246528</v>
      </c>
    </row>
    <row r="55" spans="2:8" ht="15" customHeight="1">
      <c r="B55" s="56">
        <v>46</v>
      </c>
      <c r="C55" s="57" t="s">
        <v>162</v>
      </c>
      <c r="D55" s="58">
        <v>11.494239999999998</v>
      </c>
      <c r="E55" s="58">
        <v>4.4121440000000005</v>
      </c>
      <c r="F55" s="58">
        <v>0.486858</v>
      </c>
      <c r="G55" s="58">
        <v>-61.614304208020705</v>
      </c>
      <c r="H55" s="59">
        <v>-88.96550067268883</v>
      </c>
    </row>
    <row r="56" spans="2:8" ht="15" customHeight="1">
      <c r="B56" s="56">
        <v>47</v>
      </c>
      <c r="C56" s="57" t="s">
        <v>163</v>
      </c>
      <c r="D56" s="58">
        <v>64.453134</v>
      </c>
      <c r="E56" s="58">
        <v>114.55229</v>
      </c>
      <c r="F56" s="58">
        <v>232.51789699999998</v>
      </c>
      <c r="G56" s="58">
        <v>77.72958875824406</v>
      </c>
      <c r="H56" s="59">
        <v>102.97970210809405</v>
      </c>
    </row>
    <row r="57" spans="2:8" ht="15" customHeight="1">
      <c r="B57" s="56">
        <v>48</v>
      </c>
      <c r="C57" s="57" t="s">
        <v>164</v>
      </c>
      <c r="D57" s="58">
        <v>2492.8088489999996</v>
      </c>
      <c r="E57" s="58">
        <v>1927.2244950000002</v>
      </c>
      <c r="F57" s="58">
        <v>2032.948055</v>
      </c>
      <c r="G57" s="58">
        <v>-22.688637126223526</v>
      </c>
      <c r="H57" s="59">
        <v>5.485793703550868</v>
      </c>
    </row>
    <row r="58" spans="2:8" ht="15" customHeight="1">
      <c r="B58" s="56">
        <v>49</v>
      </c>
      <c r="C58" s="57" t="s">
        <v>165</v>
      </c>
      <c r="D58" s="58">
        <v>4506.571494</v>
      </c>
      <c r="E58" s="58">
        <v>5785.145969</v>
      </c>
      <c r="F58" s="58">
        <v>4387.519845</v>
      </c>
      <c r="G58" s="58">
        <v>28.37133454339468</v>
      </c>
      <c r="H58" s="59">
        <v>-24.158873976374167</v>
      </c>
    </row>
    <row r="59" spans="2:8" ht="15" customHeight="1">
      <c r="B59" s="60"/>
      <c r="C59" s="53" t="s">
        <v>166</v>
      </c>
      <c r="D59" s="53">
        <v>4522.42511299999</v>
      </c>
      <c r="E59" s="53">
        <v>9495.923308999998</v>
      </c>
      <c r="F59" s="53">
        <v>8751.27689400001</v>
      </c>
      <c r="G59" s="54">
        <v>109.97414156628884</v>
      </c>
      <c r="H59" s="55">
        <v>-7.841748408964406</v>
      </c>
    </row>
    <row r="60" spans="2:8" ht="15" customHeight="1" thickBot="1">
      <c r="B60" s="61"/>
      <c r="C60" s="62" t="s">
        <v>167</v>
      </c>
      <c r="D60" s="63">
        <v>46434.897353</v>
      </c>
      <c r="E60" s="63">
        <v>54540.874167</v>
      </c>
      <c r="F60" s="63">
        <v>51108.013005</v>
      </c>
      <c r="G60" s="64">
        <v>17.45664850377085</v>
      </c>
      <c r="H60" s="65">
        <v>-6.294107335883254</v>
      </c>
    </row>
    <row r="61" spans="2:8" ht="13.5" thickTop="1">
      <c r="B61" s="304" t="s">
        <v>168</v>
      </c>
      <c r="C61" s="305"/>
      <c r="D61" s="306"/>
      <c r="E61" s="306"/>
      <c r="F61" s="307"/>
      <c r="G61" s="308"/>
      <c r="H61" s="308"/>
    </row>
    <row r="62" spans="2:8" ht="15" customHeight="1">
      <c r="B62" s="297" t="s">
        <v>169</v>
      </c>
      <c r="C62" s="304"/>
      <c r="D62" s="304"/>
      <c r="E62" s="304"/>
      <c r="F62" s="304"/>
      <c r="G62" s="304"/>
      <c r="H62" s="304"/>
    </row>
    <row r="63" spans="2:8" ht="15" customHeight="1">
      <c r="B63" s="309"/>
      <c r="C63" s="309"/>
      <c r="D63" s="309"/>
      <c r="E63" s="309"/>
      <c r="F63" s="309"/>
      <c r="G63" s="309"/>
      <c r="H63" s="309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5.57421875" style="297" customWidth="1"/>
    <col min="2" max="2" width="5.00390625" style="297" customWidth="1"/>
    <col min="3" max="3" width="31.28125" style="297" bestFit="1" customWidth="1"/>
    <col min="4" max="6" width="11.7109375" style="297" customWidth="1"/>
    <col min="7" max="7" width="9.7109375" style="297" customWidth="1"/>
    <col min="8" max="8" width="9.57421875" style="297" customWidth="1"/>
    <col min="9" max="16384" width="9.140625" style="297" customWidth="1"/>
  </cols>
  <sheetData>
    <row r="1" spans="2:8" ht="15" customHeight="1">
      <c r="B1" s="1886" t="s">
        <v>170</v>
      </c>
      <c r="C1" s="1887"/>
      <c r="D1" s="1887"/>
      <c r="E1" s="1887"/>
      <c r="F1" s="1887"/>
      <c r="G1" s="1888"/>
      <c r="H1" s="1888"/>
    </row>
    <row r="2" spans="2:8" ht="15" customHeight="1">
      <c r="B2" s="1898" t="s">
        <v>171</v>
      </c>
      <c r="C2" s="1899"/>
      <c r="D2" s="1899"/>
      <c r="E2" s="1899"/>
      <c r="F2" s="1899"/>
      <c r="G2" s="1900"/>
      <c r="H2" s="1900"/>
    </row>
    <row r="3" spans="2:8" ht="15" customHeight="1" thickBot="1">
      <c r="B3" s="1901" t="s">
        <v>7</v>
      </c>
      <c r="C3" s="1902"/>
      <c r="D3" s="1902"/>
      <c r="E3" s="1902"/>
      <c r="F3" s="1902"/>
      <c r="G3" s="1903"/>
      <c r="H3" s="1903"/>
    </row>
    <row r="4" spans="2:8" ht="15" customHeight="1" thickTop="1">
      <c r="B4" s="310"/>
      <c r="C4" s="311"/>
      <c r="D4" s="1904" t="str">
        <f>'X-India'!D4:F4</f>
        <v>Eleven months</v>
      </c>
      <c r="E4" s="1904"/>
      <c r="F4" s="1904"/>
      <c r="G4" s="1905" t="s">
        <v>15</v>
      </c>
      <c r="H4" s="1906"/>
    </row>
    <row r="5" spans="2:8" ht="15" customHeight="1">
      <c r="B5" s="312"/>
      <c r="C5" s="313"/>
      <c r="D5" s="314" t="s">
        <v>0</v>
      </c>
      <c r="E5" s="314" t="s">
        <v>82</v>
      </c>
      <c r="F5" s="314" t="s">
        <v>112</v>
      </c>
      <c r="G5" s="314" t="s">
        <v>1</v>
      </c>
      <c r="H5" s="315" t="s">
        <v>3</v>
      </c>
    </row>
    <row r="6" spans="2:8" ht="15" customHeight="1">
      <c r="B6" s="52"/>
      <c r="C6" s="53" t="s">
        <v>172</v>
      </c>
      <c r="D6" s="53">
        <v>1017.874905</v>
      </c>
      <c r="E6" s="53">
        <v>835.526496</v>
      </c>
      <c r="F6" s="53">
        <v>856.4783290000001</v>
      </c>
      <c r="G6" s="66">
        <v>-17.91461879099967</v>
      </c>
      <c r="H6" s="55">
        <v>2.5076204166241354</v>
      </c>
    </row>
    <row r="7" spans="2:8" ht="15" customHeight="1">
      <c r="B7" s="56">
        <v>1</v>
      </c>
      <c r="C7" s="57" t="s">
        <v>173</v>
      </c>
      <c r="D7" s="58">
        <v>28.703463</v>
      </c>
      <c r="E7" s="58">
        <v>41.086912000000005</v>
      </c>
      <c r="F7" s="58">
        <v>13.768776</v>
      </c>
      <c r="G7" s="67">
        <v>43.14270023794694</v>
      </c>
      <c r="H7" s="59">
        <v>-66.48865702051302</v>
      </c>
    </row>
    <row r="8" spans="2:8" ht="15" customHeight="1">
      <c r="B8" s="56">
        <v>2</v>
      </c>
      <c r="C8" s="57" t="s">
        <v>174</v>
      </c>
      <c r="D8" s="58">
        <v>124.786193</v>
      </c>
      <c r="E8" s="58">
        <v>0</v>
      </c>
      <c r="F8" s="58">
        <v>0</v>
      </c>
      <c r="G8" s="316" t="s">
        <v>4</v>
      </c>
      <c r="H8" s="59" t="s">
        <v>4</v>
      </c>
    </row>
    <row r="9" spans="2:8" ht="15" customHeight="1">
      <c r="B9" s="56">
        <v>3</v>
      </c>
      <c r="C9" s="57" t="s">
        <v>175</v>
      </c>
      <c r="D9" s="58">
        <v>123.32474100000002</v>
      </c>
      <c r="E9" s="58">
        <v>250.57804099999998</v>
      </c>
      <c r="F9" s="58">
        <v>178.353768</v>
      </c>
      <c r="G9" s="67">
        <v>103.18554003693384</v>
      </c>
      <c r="H9" s="59">
        <v>-28.823065545476098</v>
      </c>
    </row>
    <row r="10" spans="2:8" ht="15" customHeight="1">
      <c r="B10" s="56">
        <v>4</v>
      </c>
      <c r="C10" s="57" t="s">
        <v>130</v>
      </c>
      <c r="D10" s="58">
        <v>0</v>
      </c>
      <c r="E10" s="58">
        <v>0</v>
      </c>
      <c r="F10" s="58">
        <v>0</v>
      </c>
      <c r="G10" s="67" t="s">
        <v>4</v>
      </c>
      <c r="H10" s="59" t="s">
        <v>4</v>
      </c>
    </row>
    <row r="11" spans="2:8" ht="15" customHeight="1">
      <c r="B11" s="56">
        <v>5</v>
      </c>
      <c r="C11" s="57" t="s">
        <v>176</v>
      </c>
      <c r="D11" s="58">
        <v>0.204373</v>
      </c>
      <c r="E11" s="58">
        <v>8.695432</v>
      </c>
      <c r="F11" s="58">
        <v>16.663878</v>
      </c>
      <c r="G11" s="67" t="s">
        <v>4</v>
      </c>
      <c r="H11" s="59">
        <v>91.63944931085655</v>
      </c>
    </row>
    <row r="12" spans="2:8" ht="15" customHeight="1">
      <c r="B12" s="56">
        <v>6</v>
      </c>
      <c r="C12" s="57" t="s">
        <v>177</v>
      </c>
      <c r="D12" s="58">
        <v>0.05</v>
      </c>
      <c r="E12" s="58">
        <v>0</v>
      </c>
      <c r="F12" s="58">
        <v>0.074141</v>
      </c>
      <c r="G12" s="67" t="s">
        <v>4</v>
      </c>
      <c r="H12" s="59" t="s">
        <v>4</v>
      </c>
    </row>
    <row r="13" spans="2:8" ht="15" customHeight="1">
      <c r="B13" s="56">
        <v>7</v>
      </c>
      <c r="C13" s="57" t="s">
        <v>178</v>
      </c>
      <c r="D13" s="58">
        <v>0.14688</v>
      </c>
      <c r="E13" s="58">
        <v>0</v>
      </c>
      <c r="F13" s="58">
        <v>0</v>
      </c>
      <c r="G13" s="67" t="s">
        <v>4</v>
      </c>
      <c r="H13" s="59" t="s">
        <v>4</v>
      </c>
    </row>
    <row r="14" spans="2:8" ht="15" customHeight="1">
      <c r="B14" s="56">
        <v>8</v>
      </c>
      <c r="C14" s="57" t="s">
        <v>141</v>
      </c>
      <c r="D14" s="58">
        <v>48.544954000000004</v>
      </c>
      <c r="E14" s="58">
        <v>42.64644299999999</v>
      </c>
      <c r="F14" s="58">
        <v>47.319586</v>
      </c>
      <c r="G14" s="67">
        <v>-12.150616107288954</v>
      </c>
      <c r="H14" s="59">
        <v>10.957872852373669</v>
      </c>
    </row>
    <row r="15" spans="2:8" ht="15" customHeight="1">
      <c r="B15" s="56">
        <v>9</v>
      </c>
      <c r="C15" s="57" t="s">
        <v>179</v>
      </c>
      <c r="D15" s="58">
        <v>25.902340000000006</v>
      </c>
      <c r="E15" s="58">
        <v>17.657980000000002</v>
      </c>
      <c r="F15" s="58">
        <v>44.9936</v>
      </c>
      <c r="G15" s="67">
        <v>-31.828630154650128</v>
      </c>
      <c r="H15" s="59" t="s">
        <v>4</v>
      </c>
    </row>
    <row r="16" spans="2:8" ht="15" customHeight="1">
      <c r="B16" s="56">
        <v>10</v>
      </c>
      <c r="C16" s="57" t="s">
        <v>145</v>
      </c>
      <c r="D16" s="58">
        <v>22.675784999999998</v>
      </c>
      <c r="E16" s="58">
        <v>35.958159</v>
      </c>
      <c r="F16" s="58">
        <v>24.306914</v>
      </c>
      <c r="G16" s="67">
        <v>58.575145248554804</v>
      </c>
      <c r="H16" s="59">
        <v>-32.40222893502418</v>
      </c>
    </row>
    <row r="17" spans="2:8" ht="15" customHeight="1">
      <c r="B17" s="56">
        <v>11</v>
      </c>
      <c r="C17" s="57" t="s">
        <v>180</v>
      </c>
      <c r="D17" s="58">
        <v>86.087697</v>
      </c>
      <c r="E17" s="58">
        <v>27.832476999999997</v>
      </c>
      <c r="F17" s="58">
        <v>43.878972000000005</v>
      </c>
      <c r="G17" s="67">
        <v>-67.66962298921761</v>
      </c>
      <c r="H17" s="59">
        <v>57.65385164963942</v>
      </c>
    </row>
    <row r="18" spans="2:8" ht="15" customHeight="1">
      <c r="B18" s="56">
        <v>12</v>
      </c>
      <c r="C18" s="57" t="s">
        <v>181</v>
      </c>
      <c r="D18" s="58">
        <v>0.82739</v>
      </c>
      <c r="E18" s="58">
        <v>1.390764</v>
      </c>
      <c r="F18" s="58">
        <v>0.39155</v>
      </c>
      <c r="G18" s="67">
        <v>68.09050145638696</v>
      </c>
      <c r="H18" s="59">
        <v>-71.84640959932814</v>
      </c>
    </row>
    <row r="19" spans="2:8" ht="15" customHeight="1">
      <c r="B19" s="56">
        <v>13</v>
      </c>
      <c r="C19" s="57" t="s">
        <v>182</v>
      </c>
      <c r="D19" s="58">
        <v>8.690193</v>
      </c>
      <c r="E19" s="58">
        <v>0</v>
      </c>
      <c r="F19" s="58">
        <v>10.122132</v>
      </c>
      <c r="G19" s="67">
        <v>-100</v>
      </c>
      <c r="H19" s="59" t="s">
        <v>4</v>
      </c>
    </row>
    <row r="20" spans="2:8" ht="15" customHeight="1">
      <c r="B20" s="56">
        <v>14</v>
      </c>
      <c r="C20" s="57" t="s">
        <v>183</v>
      </c>
      <c r="D20" s="58">
        <v>0.5092</v>
      </c>
      <c r="E20" s="58">
        <v>6.755847</v>
      </c>
      <c r="F20" s="58">
        <v>4.3182</v>
      </c>
      <c r="G20" s="67">
        <v>1226.75706991359</v>
      </c>
      <c r="H20" s="59">
        <v>-36.08203382936293</v>
      </c>
    </row>
    <row r="21" spans="2:8" ht="15" customHeight="1">
      <c r="B21" s="56">
        <v>15</v>
      </c>
      <c r="C21" s="57" t="s">
        <v>184</v>
      </c>
      <c r="D21" s="58">
        <v>358.937443</v>
      </c>
      <c r="E21" s="58">
        <v>214.250884</v>
      </c>
      <c r="F21" s="58">
        <v>301.787107</v>
      </c>
      <c r="G21" s="67">
        <v>-40.30968677736971</v>
      </c>
      <c r="H21" s="59">
        <v>40.856878331479805</v>
      </c>
    </row>
    <row r="22" spans="2:8" ht="15" customHeight="1">
      <c r="B22" s="56">
        <v>16</v>
      </c>
      <c r="C22" s="57" t="s">
        <v>185</v>
      </c>
      <c r="D22" s="58">
        <v>4.709218999999999</v>
      </c>
      <c r="E22" s="58">
        <v>8.189932</v>
      </c>
      <c r="F22" s="58">
        <v>13.430605000000002</v>
      </c>
      <c r="G22" s="67">
        <v>73.91274434253327</v>
      </c>
      <c r="H22" s="59">
        <v>63.989212608847055</v>
      </c>
    </row>
    <row r="23" spans="2:8" ht="15" customHeight="1">
      <c r="B23" s="56">
        <v>17</v>
      </c>
      <c r="C23" s="57" t="s">
        <v>186</v>
      </c>
      <c r="D23" s="58">
        <v>1.4512</v>
      </c>
      <c r="E23" s="58">
        <v>0</v>
      </c>
      <c r="F23" s="58">
        <v>0</v>
      </c>
      <c r="G23" s="67" t="s">
        <v>4</v>
      </c>
      <c r="H23" s="59" t="s">
        <v>4</v>
      </c>
    </row>
    <row r="24" spans="2:8" ht="15" customHeight="1">
      <c r="B24" s="56">
        <v>18</v>
      </c>
      <c r="C24" s="57" t="s">
        <v>187</v>
      </c>
      <c r="D24" s="58">
        <v>101.93209499999999</v>
      </c>
      <c r="E24" s="58">
        <v>69.260305</v>
      </c>
      <c r="F24" s="58">
        <v>22.295610999999997</v>
      </c>
      <c r="G24" s="67">
        <v>-32.052505150610315</v>
      </c>
      <c r="H24" s="59">
        <v>-67.80896214649935</v>
      </c>
    </row>
    <row r="25" spans="2:8" ht="15" customHeight="1">
      <c r="B25" s="56">
        <v>19</v>
      </c>
      <c r="C25" s="57" t="s">
        <v>188</v>
      </c>
      <c r="D25" s="58">
        <v>80.39173900000003</v>
      </c>
      <c r="E25" s="58">
        <v>111.22332</v>
      </c>
      <c r="F25" s="58">
        <v>134.773489</v>
      </c>
      <c r="G25" s="67">
        <v>38.35167814941775</v>
      </c>
      <c r="H25" s="59">
        <v>21.173769134026927</v>
      </c>
    </row>
    <row r="26" spans="2:8" ht="15" customHeight="1">
      <c r="B26" s="68"/>
      <c r="C26" s="53" t="s">
        <v>189</v>
      </c>
      <c r="D26" s="69">
        <v>887.3319399999999</v>
      </c>
      <c r="E26" s="69">
        <v>1339.736179</v>
      </c>
      <c r="F26" s="69">
        <v>1301.260026</v>
      </c>
      <c r="G26" s="70">
        <v>50.984780171442964</v>
      </c>
      <c r="H26" s="71">
        <v>-2.8719201289853373</v>
      </c>
    </row>
    <row r="27" spans="2:8" ht="15" customHeight="1" thickBot="1">
      <c r="B27" s="72"/>
      <c r="C27" s="73" t="s">
        <v>190</v>
      </c>
      <c r="D27" s="74">
        <v>1905.206845</v>
      </c>
      <c r="E27" s="74">
        <v>2175.262675</v>
      </c>
      <c r="F27" s="74">
        <v>2157.738355</v>
      </c>
      <c r="G27" s="75">
        <v>14.174619974137244</v>
      </c>
      <c r="H27" s="76">
        <v>-0.8056185674219734</v>
      </c>
    </row>
    <row r="28" spans="2:8" ht="15" customHeight="1" thickTop="1">
      <c r="B28" s="317" t="s">
        <v>169</v>
      </c>
      <c r="C28" s="318"/>
      <c r="D28" s="318"/>
      <c r="E28" s="318"/>
      <c r="F28" s="318"/>
      <c r="G28" s="318"/>
      <c r="H28" s="318"/>
    </row>
    <row r="29" spans="2:8" ht="15" customHeight="1">
      <c r="B29" s="309"/>
      <c r="C29" s="309"/>
      <c r="D29" s="309"/>
      <c r="E29" s="309"/>
      <c r="F29" s="309"/>
      <c r="G29" s="309"/>
      <c r="H29" s="309"/>
    </row>
  </sheetData>
  <sheetProtection/>
  <mergeCells count="5">
    <mergeCell ref="B1:H1"/>
    <mergeCell ref="B2:H2"/>
    <mergeCell ref="B3:H3"/>
    <mergeCell ref="D4:F4"/>
    <mergeCell ref="G4:H4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4.00390625" style="297" customWidth="1"/>
    <col min="2" max="2" width="6.00390625" style="297" customWidth="1"/>
    <col min="3" max="3" width="24.8515625" style="297" bestFit="1" customWidth="1"/>
    <col min="4" max="8" width="10.7109375" style="297" customWidth="1"/>
    <col min="9" max="16384" width="9.140625" style="297" customWidth="1"/>
  </cols>
  <sheetData>
    <row r="1" spans="2:8" ht="15" customHeight="1">
      <c r="B1" s="1728" t="s">
        <v>191</v>
      </c>
      <c r="C1" s="1728"/>
      <c r="D1" s="1728"/>
      <c r="E1" s="1728"/>
      <c r="F1" s="1728"/>
      <c r="G1" s="1728"/>
      <c r="H1" s="1728"/>
    </row>
    <row r="2" spans="2:8" ht="15" customHeight="1">
      <c r="B2" s="1907" t="s">
        <v>192</v>
      </c>
      <c r="C2" s="1907"/>
      <c r="D2" s="1907"/>
      <c r="E2" s="1907"/>
      <c r="F2" s="1907"/>
      <c r="G2" s="1907"/>
      <c r="H2" s="1907"/>
    </row>
    <row r="3" spans="2:8" ht="15" customHeight="1" thickBot="1">
      <c r="B3" s="1908" t="s">
        <v>7</v>
      </c>
      <c r="C3" s="1908"/>
      <c r="D3" s="1908"/>
      <c r="E3" s="1908"/>
      <c r="F3" s="1908"/>
      <c r="G3" s="1908"/>
      <c r="H3" s="1908"/>
    </row>
    <row r="4" spans="2:8" ht="15" customHeight="1" thickTop="1">
      <c r="B4" s="320"/>
      <c r="C4" s="321"/>
      <c r="D4" s="1909" t="str">
        <f>'X-India'!D4:F4</f>
        <v>Eleven months</v>
      </c>
      <c r="E4" s="1909"/>
      <c r="F4" s="1909"/>
      <c r="G4" s="1910" t="s">
        <v>15</v>
      </c>
      <c r="H4" s="1911"/>
    </row>
    <row r="5" spans="2:8" ht="15" customHeight="1">
      <c r="B5" s="322"/>
      <c r="C5" s="323"/>
      <c r="D5" s="324" t="s">
        <v>0</v>
      </c>
      <c r="E5" s="324" t="s">
        <v>193</v>
      </c>
      <c r="F5" s="324" t="s">
        <v>2</v>
      </c>
      <c r="G5" s="325" t="s">
        <v>193</v>
      </c>
      <c r="H5" s="326" t="s">
        <v>3</v>
      </c>
    </row>
    <row r="6" spans="2:8" ht="15" customHeight="1">
      <c r="B6" s="77"/>
      <c r="C6" s="78" t="s">
        <v>113</v>
      </c>
      <c r="D6" s="78">
        <v>13352.858424</v>
      </c>
      <c r="E6" s="79">
        <v>15430.474408000002</v>
      </c>
      <c r="F6" s="79">
        <v>14081.838062000003</v>
      </c>
      <c r="G6" s="80">
        <v>15.559335072899145</v>
      </c>
      <c r="H6" s="81">
        <v>-8.740083488948287</v>
      </c>
    </row>
    <row r="7" spans="2:8" ht="15" customHeight="1">
      <c r="B7" s="82">
        <v>1</v>
      </c>
      <c r="C7" s="83" t="s">
        <v>194</v>
      </c>
      <c r="D7" s="83">
        <v>74.987362</v>
      </c>
      <c r="E7" s="84">
        <v>100.219491</v>
      </c>
      <c r="F7" s="84">
        <v>80.112866</v>
      </c>
      <c r="G7" s="85">
        <v>33.648508664700074</v>
      </c>
      <c r="H7" s="86">
        <v>-20.062589421852095</v>
      </c>
    </row>
    <row r="8" spans="2:8" ht="15" customHeight="1">
      <c r="B8" s="82">
        <v>2</v>
      </c>
      <c r="C8" s="83" t="s">
        <v>130</v>
      </c>
      <c r="D8" s="83">
        <v>8.840454000000001</v>
      </c>
      <c r="E8" s="84">
        <v>58.014996</v>
      </c>
      <c r="F8" s="84">
        <v>57.16689300000001</v>
      </c>
      <c r="G8" s="85">
        <v>556.2445322378238</v>
      </c>
      <c r="H8" s="86">
        <v>-1.4618685830814968</v>
      </c>
    </row>
    <row r="9" spans="2:8" ht="15" customHeight="1">
      <c r="B9" s="82">
        <v>3</v>
      </c>
      <c r="C9" s="83" t="s">
        <v>178</v>
      </c>
      <c r="D9" s="83">
        <v>222.689276</v>
      </c>
      <c r="E9" s="84">
        <v>248.22670399999998</v>
      </c>
      <c r="F9" s="84">
        <v>204.46155199999998</v>
      </c>
      <c r="G9" s="85">
        <v>11.467740368422568</v>
      </c>
      <c r="H9" s="86">
        <v>-17.631121589561133</v>
      </c>
    </row>
    <row r="10" spans="2:8" ht="15" customHeight="1">
      <c r="B10" s="82">
        <v>4</v>
      </c>
      <c r="C10" s="83" t="s">
        <v>195</v>
      </c>
      <c r="D10" s="83">
        <v>0.031128</v>
      </c>
      <c r="E10" s="84">
        <v>0</v>
      </c>
      <c r="F10" s="84">
        <v>0</v>
      </c>
      <c r="G10" s="327" t="s">
        <v>4</v>
      </c>
      <c r="H10" s="87" t="s">
        <v>4</v>
      </c>
    </row>
    <row r="11" spans="2:8" ht="15" customHeight="1">
      <c r="B11" s="82">
        <v>5</v>
      </c>
      <c r="C11" s="83" t="s">
        <v>145</v>
      </c>
      <c r="D11" s="83">
        <v>1401.832976</v>
      </c>
      <c r="E11" s="84">
        <v>1801.5713959999998</v>
      </c>
      <c r="F11" s="84">
        <v>1867.085591</v>
      </c>
      <c r="G11" s="85">
        <v>28.51540995565793</v>
      </c>
      <c r="H11" s="86">
        <v>3.6365028411008353</v>
      </c>
    </row>
    <row r="12" spans="2:8" ht="15" customHeight="1">
      <c r="B12" s="82">
        <v>6</v>
      </c>
      <c r="C12" s="83" t="s">
        <v>148</v>
      </c>
      <c r="D12" s="83">
        <v>2573.6484199999995</v>
      </c>
      <c r="E12" s="84">
        <v>1787.762101</v>
      </c>
      <c r="F12" s="84">
        <v>1007.4738850000001</v>
      </c>
      <c r="G12" s="85">
        <v>-30.535884889825</v>
      </c>
      <c r="H12" s="86">
        <v>-43.64608778559178</v>
      </c>
    </row>
    <row r="13" spans="2:8" ht="15" customHeight="1">
      <c r="B13" s="82">
        <v>7</v>
      </c>
      <c r="C13" s="83" t="s">
        <v>180</v>
      </c>
      <c r="D13" s="83">
        <v>2731.805428</v>
      </c>
      <c r="E13" s="84">
        <v>3719.0857969999997</v>
      </c>
      <c r="F13" s="84">
        <v>3585.8265380000003</v>
      </c>
      <c r="G13" s="85">
        <v>36.14021551025337</v>
      </c>
      <c r="H13" s="86">
        <v>-3.5831187091056904</v>
      </c>
    </row>
    <row r="14" spans="2:8" ht="15" customHeight="1">
      <c r="B14" s="82">
        <v>8</v>
      </c>
      <c r="C14" s="83" t="s">
        <v>181</v>
      </c>
      <c r="D14" s="83">
        <v>180.257908</v>
      </c>
      <c r="E14" s="84">
        <v>186.70775999999998</v>
      </c>
      <c r="F14" s="84">
        <v>241.37853099999998</v>
      </c>
      <c r="G14" s="85">
        <v>3.5781242951072016</v>
      </c>
      <c r="H14" s="86">
        <v>29.281466929923</v>
      </c>
    </row>
    <row r="15" spans="2:8" ht="15" customHeight="1">
      <c r="B15" s="82">
        <v>9</v>
      </c>
      <c r="C15" s="83" t="s">
        <v>196</v>
      </c>
      <c r="D15" s="83">
        <v>72.42861800000001</v>
      </c>
      <c r="E15" s="84">
        <v>94.508079</v>
      </c>
      <c r="F15" s="84">
        <v>93.61032299999998</v>
      </c>
      <c r="G15" s="85">
        <v>30.484443317695195</v>
      </c>
      <c r="H15" s="86">
        <v>-0.949925138146142</v>
      </c>
    </row>
    <row r="16" spans="2:8" ht="15" customHeight="1">
      <c r="B16" s="82">
        <v>10</v>
      </c>
      <c r="C16" s="83" t="s">
        <v>184</v>
      </c>
      <c r="D16" s="83">
        <v>447.002475</v>
      </c>
      <c r="E16" s="84">
        <v>728.065961</v>
      </c>
      <c r="F16" s="84">
        <v>593.5058490000001</v>
      </c>
      <c r="G16" s="85">
        <v>62.87738921356086</v>
      </c>
      <c r="H16" s="86">
        <v>-18.481857305233902</v>
      </c>
    </row>
    <row r="17" spans="2:8" ht="15" customHeight="1">
      <c r="B17" s="82">
        <v>11</v>
      </c>
      <c r="C17" s="83" t="s">
        <v>185</v>
      </c>
      <c r="D17" s="83">
        <v>191.143733</v>
      </c>
      <c r="E17" s="84">
        <v>181.204836</v>
      </c>
      <c r="F17" s="84">
        <v>195.053973</v>
      </c>
      <c r="G17" s="85">
        <v>-5.19969807223552</v>
      </c>
      <c r="H17" s="86">
        <v>7.642807612485598</v>
      </c>
    </row>
    <row r="18" spans="2:8" ht="15" customHeight="1">
      <c r="B18" s="82">
        <v>12</v>
      </c>
      <c r="C18" s="83" t="s">
        <v>197</v>
      </c>
      <c r="D18" s="83">
        <v>5448.190646000001</v>
      </c>
      <c r="E18" s="84">
        <v>6525.107287000001</v>
      </c>
      <c r="F18" s="84">
        <v>6156.162061000001</v>
      </c>
      <c r="G18" s="85">
        <v>19.76650067836117</v>
      </c>
      <c r="H18" s="86">
        <v>-5.654239995946895</v>
      </c>
    </row>
    <row r="19" spans="2:8" ht="15" customHeight="1">
      <c r="B19" s="77"/>
      <c r="C19" s="78" t="s">
        <v>166</v>
      </c>
      <c r="D19" s="78">
        <v>8233.783543</v>
      </c>
      <c r="E19" s="88">
        <v>9583.905915</v>
      </c>
      <c r="F19" s="88">
        <v>10483.530471999999</v>
      </c>
      <c r="G19" s="89">
        <v>16.397350804149013</v>
      </c>
      <c r="H19" s="81">
        <v>9.386825840933753</v>
      </c>
    </row>
    <row r="20" spans="2:8" ht="15" customHeight="1" thickBot="1">
      <c r="B20" s="90"/>
      <c r="C20" s="91" t="s">
        <v>198</v>
      </c>
      <c r="D20" s="91">
        <v>21586.641967</v>
      </c>
      <c r="E20" s="92">
        <v>25014.380323</v>
      </c>
      <c r="F20" s="92">
        <v>24565.368534</v>
      </c>
      <c r="G20" s="93">
        <v>15.878979052138192</v>
      </c>
      <c r="H20" s="94">
        <v>-1.795014640387265</v>
      </c>
    </row>
    <row r="21" ht="13.5" thickTop="1">
      <c r="B21" s="297" t="s">
        <v>169</v>
      </c>
    </row>
    <row r="23" ht="12.75">
      <c r="E23" s="328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8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9.140625" style="297" customWidth="1"/>
    <col min="2" max="2" width="6.140625" style="297" customWidth="1"/>
    <col min="3" max="3" width="29.421875" style="297" bestFit="1" customWidth="1"/>
    <col min="4" max="6" width="11.7109375" style="297" customWidth="1"/>
    <col min="7" max="7" width="9.00390625" style="297" customWidth="1"/>
    <col min="8" max="20" width="8.421875" style="297" customWidth="1"/>
    <col min="21" max="22" width="9.140625" style="297" customWidth="1"/>
    <col min="23" max="23" width="16.8515625" style="297" bestFit="1" customWidth="1"/>
    <col min="24" max="16384" width="9.140625" style="297" customWidth="1"/>
  </cols>
  <sheetData>
    <row r="1" spans="2:20" ht="12.75">
      <c r="B1" s="1728" t="s">
        <v>199</v>
      </c>
      <c r="C1" s="1728"/>
      <c r="D1" s="1728"/>
      <c r="E1" s="1728"/>
      <c r="F1" s="1728"/>
      <c r="G1" s="1728"/>
      <c r="H1" s="1728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</row>
    <row r="2" spans="2:20" ht="15" customHeight="1">
      <c r="B2" s="1912" t="s">
        <v>200</v>
      </c>
      <c r="C2" s="1912"/>
      <c r="D2" s="1912"/>
      <c r="E2" s="1912"/>
      <c r="F2" s="1912"/>
      <c r="G2" s="1912"/>
      <c r="H2" s="1912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</row>
    <row r="3" spans="2:20" ht="15" customHeight="1" thickBot="1">
      <c r="B3" s="1913" t="s">
        <v>7</v>
      </c>
      <c r="C3" s="1913"/>
      <c r="D3" s="1913"/>
      <c r="E3" s="1913"/>
      <c r="F3" s="1913"/>
      <c r="G3" s="1913"/>
      <c r="H3" s="1913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</row>
    <row r="4" spans="2:20" ht="15" customHeight="1" thickTop="1">
      <c r="B4" s="331"/>
      <c r="C4" s="332"/>
      <c r="D4" s="1914" t="str">
        <f>'X-India'!D4:F4</f>
        <v>Eleven months</v>
      </c>
      <c r="E4" s="1914"/>
      <c r="F4" s="1914"/>
      <c r="G4" s="1915" t="s">
        <v>15</v>
      </c>
      <c r="H4" s="1916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</row>
    <row r="5" spans="2:20" ht="15" customHeight="1">
      <c r="B5" s="334"/>
      <c r="C5" s="335"/>
      <c r="D5" s="95" t="s">
        <v>0</v>
      </c>
      <c r="E5" s="95" t="s">
        <v>82</v>
      </c>
      <c r="F5" s="95" t="s">
        <v>112</v>
      </c>
      <c r="G5" s="96" t="s">
        <v>1</v>
      </c>
      <c r="H5" s="97" t="s">
        <v>3</v>
      </c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2:20" ht="15" customHeight="1">
      <c r="B6" s="99"/>
      <c r="C6" s="100" t="s">
        <v>113</v>
      </c>
      <c r="D6" s="101">
        <v>271457.5552889999</v>
      </c>
      <c r="E6" s="101">
        <v>340879.890218</v>
      </c>
      <c r="F6" s="101">
        <v>339458.68032799993</v>
      </c>
      <c r="G6" s="102">
        <v>25.573918860019006</v>
      </c>
      <c r="H6" s="103">
        <v>-0.41692394617093953</v>
      </c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</row>
    <row r="7" spans="2:20" ht="15" customHeight="1">
      <c r="B7" s="105">
        <v>1</v>
      </c>
      <c r="C7" s="106" t="s">
        <v>201</v>
      </c>
      <c r="D7" s="107">
        <v>6789.908479999999</v>
      </c>
      <c r="E7" s="107">
        <v>7670.358638999999</v>
      </c>
      <c r="F7" s="107">
        <v>8244.934369999999</v>
      </c>
      <c r="G7" s="108">
        <v>12.967040153684081</v>
      </c>
      <c r="H7" s="109">
        <v>7.490858746533235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</row>
    <row r="8" spans="2:26" ht="15" customHeight="1">
      <c r="B8" s="105">
        <v>2</v>
      </c>
      <c r="C8" s="106" t="s">
        <v>202</v>
      </c>
      <c r="D8" s="107">
        <v>1457.1937000000003</v>
      </c>
      <c r="E8" s="107">
        <v>1720.0045680000003</v>
      </c>
      <c r="F8" s="107">
        <v>2878.6265450000005</v>
      </c>
      <c r="G8" s="108">
        <v>18.035410666406264</v>
      </c>
      <c r="H8" s="109">
        <v>67.36156394905575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W8" s="106" t="s">
        <v>203</v>
      </c>
      <c r="X8" s="297">
        <v>3374.433478</v>
      </c>
      <c r="Y8" s="297">
        <v>6592.159254999999</v>
      </c>
      <c r="Z8" s="297">
        <v>8512.235342</v>
      </c>
    </row>
    <row r="9" spans="2:26" ht="15" customHeight="1">
      <c r="B9" s="105">
        <v>3</v>
      </c>
      <c r="C9" s="106" t="s">
        <v>204</v>
      </c>
      <c r="D9" s="107">
        <v>3334.3272429999997</v>
      </c>
      <c r="E9" s="107">
        <v>4277.485492999999</v>
      </c>
      <c r="F9" s="107">
        <v>4315.6763710000005</v>
      </c>
      <c r="G9" s="108">
        <v>28.286313287936593</v>
      </c>
      <c r="H9" s="109">
        <v>0.8928347755357606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W9" s="297" t="s">
        <v>202</v>
      </c>
      <c r="X9" s="297">
        <v>1021.8463490000001</v>
      </c>
      <c r="Y9" s="297">
        <v>1172.9670520000002</v>
      </c>
      <c r="Z9" s="297">
        <v>1983.2649170000002</v>
      </c>
    </row>
    <row r="10" spans="2:26" ht="15" customHeight="1">
      <c r="B10" s="105">
        <v>4</v>
      </c>
      <c r="C10" s="106" t="s">
        <v>205</v>
      </c>
      <c r="D10" s="107">
        <v>568.5556929999999</v>
      </c>
      <c r="E10" s="107">
        <v>675.2963609999999</v>
      </c>
      <c r="F10" s="107">
        <v>570.863351</v>
      </c>
      <c r="G10" s="108">
        <v>18.7740039039588</v>
      </c>
      <c r="H10" s="109">
        <v>-15.464767179457667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W10" s="297" t="s">
        <v>206</v>
      </c>
      <c r="X10" s="297">
        <v>1290.0760940000002</v>
      </c>
      <c r="Y10" s="297">
        <v>4417.751405</v>
      </c>
      <c r="Z10" s="297">
        <v>4929.188715</v>
      </c>
    </row>
    <row r="11" spans="2:26" ht="15" customHeight="1">
      <c r="B11" s="105">
        <v>5</v>
      </c>
      <c r="C11" s="106" t="s">
        <v>207</v>
      </c>
      <c r="D11" s="107">
        <v>1264.349414</v>
      </c>
      <c r="E11" s="107">
        <v>1288.985375</v>
      </c>
      <c r="F11" s="107">
        <v>1500.285267</v>
      </c>
      <c r="G11" s="108">
        <v>1.9485089111608573</v>
      </c>
      <c r="H11" s="109">
        <v>16.392729979577922</v>
      </c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W11" s="297" t="s">
        <v>208</v>
      </c>
      <c r="X11" s="297">
        <v>14419.625415</v>
      </c>
      <c r="Y11" s="297">
        <v>14481.437372</v>
      </c>
      <c r="Z11" s="297">
        <v>17657.955496</v>
      </c>
    </row>
    <row r="12" spans="2:26" ht="15" customHeight="1">
      <c r="B12" s="105">
        <v>6</v>
      </c>
      <c r="C12" s="106" t="s">
        <v>209</v>
      </c>
      <c r="D12" s="107">
        <v>8707.726840000001</v>
      </c>
      <c r="E12" s="107">
        <v>8904.261982</v>
      </c>
      <c r="F12" s="107">
        <v>9389.5533</v>
      </c>
      <c r="G12" s="108">
        <v>2.2570200651815355</v>
      </c>
      <c r="H12" s="109">
        <v>5.450101524202893</v>
      </c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W12" s="297" t="s">
        <v>210</v>
      </c>
      <c r="X12" s="297">
        <v>2678.225284</v>
      </c>
      <c r="Y12" s="297">
        <v>4548.39026</v>
      </c>
      <c r="Z12" s="297">
        <v>2749.112312</v>
      </c>
    </row>
    <row r="13" spans="2:20" ht="15" customHeight="1">
      <c r="B13" s="105">
        <v>7</v>
      </c>
      <c r="C13" s="106" t="s">
        <v>211</v>
      </c>
      <c r="D13" s="107">
        <v>7037.441145999999</v>
      </c>
      <c r="E13" s="107">
        <v>7992.679282</v>
      </c>
      <c r="F13" s="107">
        <v>5502.562293</v>
      </c>
      <c r="G13" s="108">
        <v>13.573657188493101</v>
      </c>
      <c r="H13" s="109">
        <v>-31.154971958000303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</row>
    <row r="14" spans="2:26" ht="15" customHeight="1">
      <c r="B14" s="105">
        <v>8</v>
      </c>
      <c r="C14" s="106" t="s">
        <v>121</v>
      </c>
      <c r="D14" s="107">
        <v>2361.7635189999996</v>
      </c>
      <c r="E14" s="107">
        <v>2676.662824</v>
      </c>
      <c r="F14" s="107">
        <v>2734.3995189999996</v>
      </c>
      <c r="G14" s="108">
        <v>13.333227584670837</v>
      </c>
      <c r="H14" s="109">
        <v>2.157040269783323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X14" s="336">
        <f>SUM(X8:X12)</f>
        <v>22784.20662</v>
      </c>
      <c r="Y14" s="336">
        <f>SUM(Y8:Y12)</f>
        <v>31212.705343999998</v>
      </c>
      <c r="Z14" s="336">
        <f>SUM(Z8:Z12)</f>
        <v>35831.756782</v>
      </c>
    </row>
    <row r="15" spans="2:20" ht="15" customHeight="1">
      <c r="B15" s="105">
        <v>9</v>
      </c>
      <c r="C15" s="106" t="s">
        <v>212</v>
      </c>
      <c r="D15" s="107">
        <v>6754.82017</v>
      </c>
      <c r="E15" s="107">
        <v>8350.489265</v>
      </c>
      <c r="F15" s="107">
        <v>5937.400061</v>
      </c>
      <c r="G15" s="108">
        <v>23.62267321470381</v>
      </c>
      <c r="H15" s="109">
        <v>-28.89757866181749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</row>
    <row r="16" spans="2:26" ht="15" customHeight="1">
      <c r="B16" s="105">
        <v>10</v>
      </c>
      <c r="C16" s="106" t="s">
        <v>206</v>
      </c>
      <c r="D16" s="107">
        <v>2467.796351</v>
      </c>
      <c r="E16" s="107">
        <v>6217.068165</v>
      </c>
      <c r="F16" s="107">
        <v>5852.073074000001</v>
      </c>
      <c r="G16" s="108">
        <v>151.92792600089228</v>
      </c>
      <c r="H16" s="109">
        <v>-5.870855543370084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Y16" s="297">
        <v>457852.9917770999</v>
      </c>
      <c r="Z16" s="297">
        <v>505918.50000000006</v>
      </c>
    </row>
    <row r="17" spans="2:20" ht="15" customHeight="1">
      <c r="B17" s="105">
        <v>11</v>
      </c>
      <c r="C17" s="106" t="s">
        <v>213</v>
      </c>
      <c r="D17" s="107">
        <v>142.778414</v>
      </c>
      <c r="E17" s="107">
        <v>216.352957</v>
      </c>
      <c r="F17" s="107">
        <v>213.156858</v>
      </c>
      <c r="G17" s="108">
        <v>51.53057870498549</v>
      </c>
      <c r="H17" s="109">
        <v>-1.4772615287157862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</row>
    <row r="18" spans="2:26" ht="15" customHeight="1">
      <c r="B18" s="105">
        <v>12</v>
      </c>
      <c r="C18" s="106" t="s">
        <v>214</v>
      </c>
      <c r="D18" s="107">
        <v>1066.021187</v>
      </c>
      <c r="E18" s="107">
        <v>1369.2777179999998</v>
      </c>
      <c r="F18" s="107">
        <v>1700.2722760000001</v>
      </c>
      <c r="G18" s="108">
        <v>28.44751443012359</v>
      </c>
      <c r="H18" s="109">
        <v>24.17293100215339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Y18" s="336">
        <f>Y14/Y16*100</f>
        <v>6.817189339060937</v>
      </c>
      <c r="Z18" s="336">
        <f>Z14/Z16*100</f>
        <v>7.082515619017686</v>
      </c>
    </row>
    <row r="19" spans="2:20" ht="15" customHeight="1">
      <c r="B19" s="105">
        <v>13</v>
      </c>
      <c r="C19" s="106" t="s">
        <v>215</v>
      </c>
      <c r="D19" s="107">
        <v>1081.764321</v>
      </c>
      <c r="E19" s="107">
        <v>1188.8848309999998</v>
      </c>
      <c r="F19" s="107">
        <v>1052.5006790000002</v>
      </c>
      <c r="G19" s="108">
        <v>9.90238889566777</v>
      </c>
      <c r="H19" s="109">
        <v>-11.471603341535072</v>
      </c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</row>
    <row r="20" spans="2:20" ht="15" customHeight="1">
      <c r="B20" s="105">
        <v>14</v>
      </c>
      <c r="C20" s="106" t="s">
        <v>216</v>
      </c>
      <c r="D20" s="107">
        <v>2663.0664089999996</v>
      </c>
      <c r="E20" s="107">
        <v>3014.4862120000007</v>
      </c>
      <c r="F20" s="107">
        <v>3429.4290549999996</v>
      </c>
      <c r="G20" s="108">
        <v>13.19605856663415</v>
      </c>
      <c r="H20" s="109">
        <v>13.764960720278083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</row>
    <row r="21" spans="2:20" ht="15" customHeight="1">
      <c r="B21" s="105">
        <v>15</v>
      </c>
      <c r="C21" s="106" t="s">
        <v>217</v>
      </c>
      <c r="D21" s="107">
        <v>6067.457344999999</v>
      </c>
      <c r="E21" s="107">
        <v>6734.0727050000005</v>
      </c>
      <c r="F21" s="107">
        <v>9750.797513000001</v>
      </c>
      <c r="G21" s="108">
        <v>10.986733356260658</v>
      </c>
      <c r="H21" s="109">
        <v>44.797924527308766</v>
      </c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</row>
    <row r="22" spans="2:20" ht="15" customHeight="1">
      <c r="B22" s="105">
        <v>16</v>
      </c>
      <c r="C22" s="106" t="s">
        <v>218</v>
      </c>
      <c r="D22" s="107">
        <v>1215.6380609999999</v>
      </c>
      <c r="E22" s="107">
        <v>1705.8256319999998</v>
      </c>
      <c r="F22" s="107">
        <v>1709.856321</v>
      </c>
      <c r="G22" s="108">
        <v>40.32348004937961</v>
      </c>
      <c r="H22" s="109">
        <v>0.23628962564446</v>
      </c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</row>
    <row r="23" spans="2:20" ht="15" customHeight="1">
      <c r="B23" s="105">
        <v>17</v>
      </c>
      <c r="C23" s="106" t="s">
        <v>124</v>
      </c>
      <c r="D23" s="107">
        <v>1227.122711</v>
      </c>
      <c r="E23" s="107">
        <v>2024.295005</v>
      </c>
      <c r="F23" s="107">
        <v>3207.6783949999995</v>
      </c>
      <c r="G23" s="108">
        <v>64.9627202605005</v>
      </c>
      <c r="H23" s="109">
        <v>58.4590381874701</v>
      </c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</row>
    <row r="24" spans="2:20" ht="15" customHeight="1">
      <c r="B24" s="105">
        <v>18</v>
      </c>
      <c r="C24" s="106" t="s">
        <v>219</v>
      </c>
      <c r="D24" s="107">
        <v>2280.0772500000003</v>
      </c>
      <c r="E24" s="107">
        <v>2726.898825</v>
      </c>
      <c r="F24" s="107">
        <v>2746.7812390000004</v>
      </c>
      <c r="G24" s="108">
        <v>19.5967735303705</v>
      </c>
      <c r="H24" s="109">
        <v>0.7291218074436614</v>
      </c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</row>
    <row r="25" spans="2:20" ht="15" customHeight="1">
      <c r="B25" s="105">
        <v>19</v>
      </c>
      <c r="C25" s="106" t="s">
        <v>203</v>
      </c>
      <c r="D25" s="107">
        <v>5063.5826369999995</v>
      </c>
      <c r="E25" s="107">
        <v>10549.385154</v>
      </c>
      <c r="F25" s="107">
        <v>11800.77262</v>
      </c>
      <c r="G25" s="108">
        <v>108.33836258373282</v>
      </c>
      <c r="H25" s="109">
        <v>11.862183887802331</v>
      </c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</row>
    <row r="26" spans="2:20" ht="15" customHeight="1">
      <c r="B26" s="105">
        <v>20</v>
      </c>
      <c r="C26" s="106" t="s">
        <v>220</v>
      </c>
      <c r="D26" s="107">
        <v>507.68437500000005</v>
      </c>
      <c r="E26" s="107">
        <v>612.720493</v>
      </c>
      <c r="F26" s="107">
        <v>655.503193</v>
      </c>
      <c r="G26" s="108">
        <v>20.689255602952116</v>
      </c>
      <c r="H26" s="109">
        <v>6.9824170219160635</v>
      </c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</row>
    <row r="27" spans="2:20" ht="15" customHeight="1">
      <c r="B27" s="105">
        <v>21</v>
      </c>
      <c r="C27" s="106" t="s">
        <v>221</v>
      </c>
      <c r="D27" s="107">
        <v>962.216616</v>
      </c>
      <c r="E27" s="107">
        <v>1249.2025939999999</v>
      </c>
      <c r="F27" s="107">
        <v>1348.4854980000002</v>
      </c>
      <c r="G27" s="108">
        <v>29.82550635978623</v>
      </c>
      <c r="H27" s="109">
        <v>7.947702356436224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</row>
    <row r="28" spans="2:20" ht="15" customHeight="1">
      <c r="B28" s="105">
        <v>22</v>
      </c>
      <c r="C28" s="106" t="s">
        <v>136</v>
      </c>
      <c r="D28" s="107">
        <v>914.7392580000001</v>
      </c>
      <c r="E28" s="107">
        <v>1301.5027380000001</v>
      </c>
      <c r="F28" s="107">
        <v>1600.976653</v>
      </c>
      <c r="G28" s="108">
        <v>42.281281427193306</v>
      </c>
      <c r="H28" s="109">
        <v>23.009856703044434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</row>
    <row r="29" spans="2:20" ht="15" customHeight="1">
      <c r="B29" s="105">
        <v>23</v>
      </c>
      <c r="C29" s="106" t="s">
        <v>208</v>
      </c>
      <c r="D29" s="107">
        <v>19830.082689000003</v>
      </c>
      <c r="E29" s="107">
        <v>21789.857259</v>
      </c>
      <c r="F29" s="107">
        <v>23786.006147999997</v>
      </c>
      <c r="G29" s="108">
        <v>9.8828360967305</v>
      </c>
      <c r="H29" s="109">
        <v>9.160908514788531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</row>
    <row r="30" spans="2:20" ht="15" customHeight="1">
      <c r="B30" s="105">
        <v>24</v>
      </c>
      <c r="C30" s="106" t="s">
        <v>210</v>
      </c>
      <c r="D30" s="107">
        <v>3723.6820020000005</v>
      </c>
      <c r="E30" s="107">
        <v>5999.85261</v>
      </c>
      <c r="F30" s="107">
        <v>3694.924791</v>
      </c>
      <c r="G30" s="108">
        <v>61.12687943754224</v>
      </c>
      <c r="H30" s="109">
        <v>-38.41640734904653</v>
      </c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  <row r="31" spans="2:20" ht="15" customHeight="1">
      <c r="B31" s="105">
        <v>25</v>
      </c>
      <c r="C31" s="106" t="s">
        <v>222</v>
      </c>
      <c r="D31" s="107">
        <v>12076.210811</v>
      </c>
      <c r="E31" s="107">
        <v>13563.879237999998</v>
      </c>
      <c r="F31" s="107">
        <v>15855.291573000002</v>
      </c>
      <c r="G31" s="108">
        <v>12.319000142370044</v>
      </c>
      <c r="H31" s="109">
        <v>16.893488173947162</v>
      </c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</row>
    <row r="32" spans="2:20" ht="15" customHeight="1">
      <c r="B32" s="105">
        <v>26</v>
      </c>
      <c r="C32" s="106" t="s">
        <v>223</v>
      </c>
      <c r="D32" s="107">
        <v>74.323763</v>
      </c>
      <c r="E32" s="107">
        <v>59.689293</v>
      </c>
      <c r="F32" s="107">
        <v>28.473598000000003</v>
      </c>
      <c r="G32" s="108">
        <v>-19.690162889088384</v>
      </c>
      <c r="H32" s="109">
        <v>-52.29697560666365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</row>
    <row r="33" spans="2:20" ht="15" customHeight="1">
      <c r="B33" s="105">
        <v>27</v>
      </c>
      <c r="C33" s="106" t="s">
        <v>224</v>
      </c>
      <c r="D33" s="107">
        <v>11089.291717</v>
      </c>
      <c r="E33" s="107">
        <v>14184.37289</v>
      </c>
      <c r="F33" s="107">
        <v>16286.001440000002</v>
      </c>
      <c r="G33" s="108">
        <v>27.91053975300521</v>
      </c>
      <c r="H33" s="109">
        <v>14.816506632321051</v>
      </c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</row>
    <row r="34" spans="2:20" ht="15" customHeight="1">
      <c r="B34" s="105">
        <v>28</v>
      </c>
      <c r="C34" s="106" t="s">
        <v>225</v>
      </c>
      <c r="D34" s="107">
        <v>231.83534799999998</v>
      </c>
      <c r="E34" s="107">
        <v>267.703237</v>
      </c>
      <c r="F34" s="107">
        <v>439.28273199999995</v>
      </c>
      <c r="G34" s="108">
        <v>15.47127705478286</v>
      </c>
      <c r="H34" s="109">
        <v>64.09317157416365</v>
      </c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</row>
    <row r="35" spans="2:20" ht="15" customHeight="1">
      <c r="B35" s="105">
        <v>29</v>
      </c>
      <c r="C35" s="106" t="s">
        <v>143</v>
      </c>
      <c r="D35" s="107">
        <v>3367.5848570000003</v>
      </c>
      <c r="E35" s="107">
        <v>4274.1528610000005</v>
      </c>
      <c r="F35" s="107">
        <v>4711.769404</v>
      </c>
      <c r="G35" s="108">
        <v>26.920420494098934</v>
      </c>
      <c r="H35" s="109">
        <v>10.238673188155744</v>
      </c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</row>
    <row r="36" spans="2:20" ht="15" customHeight="1">
      <c r="B36" s="105">
        <v>30</v>
      </c>
      <c r="C36" s="106" t="s">
        <v>226</v>
      </c>
      <c r="D36" s="107">
        <v>98055.299651</v>
      </c>
      <c r="E36" s="107">
        <v>121362.23471300001</v>
      </c>
      <c r="F36" s="107">
        <v>99358.923625</v>
      </c>
      <c r="G36" s="108">
        <v>23.76917427712162</v>
      </c>
      <c r="H36" s="109">
        <v>-18.130278451145784</v>
      </c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</row>
    <row r="37" spans="2:20" ht="15" customHeight="1">
      <c r="B37" s="105">
        <v>31</v>
      </c>
      <c r="C37" s="106" t="s">
        <v>227</v>
      </c>
      <c r="D37" s="107">
        <v>750.8153609999999</v>
      </c>
      <c r="E37" s="107">
        <v>799.6219259999999</v>
      </c>
      <c r="F37" s="107">
        <v>1229.337914</v>
      </c>
      <c r="G37" s="108">
        <v>6.500475021581238</v>
      </c>
      <c r="H37" s="109">
        <v>53.73989557159794</v>
      </c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</row>
    <row r="38" spans="2:20" ht="15" customHeight="1">
      <c r="B38" s="105">
        <v>32</v>
      </c>
      <c r="C38" s="106" t="s">
        <v>146</v>
      </c>
      <c r="D38" s="107">
        <v>1602.9036589999998</v>
      </c>
      <c r="E38" s="107">
        <v>1987.7111670000002</v>
      </c>
      <c r="F38" s="107">
        <v>1857.681528</v>
      </c>
      <c r="G38" s="108">
        <v>24.00690183963205</v>
      </c>
      <c r="H38" s="109">
        <v>-6.541676736477285</v>
      </c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</row>
    <row r="39" spans="2:20" ht="15" customHeight="1">
      <c r="B39" s="105">
        <v>33</v>
      </c>
      <c r="C39" s="106" t="s">
        <v>228</v>
      </c>
      <c r="D39" s="107">
        <v>1079.997605</v>
      </c>
      <c r="E39" s="107">
        <v>936.407768</v>
      </c>
      <c r="F39" s="107">
        <v>1055.9123739999998</v>
      </c>
      <c r="G39" s="108">
        <v>-13.295384761524545</v>
      </c>
      <c r="H39" s="109">
        <v>12.762026339789998</v>
      </c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</row>
    <row r="40" spans="2:20" ht="15" customHeight="1">
      <c r="B40" s="105">
        <v>34</v>
      </c>
      <c r="C40" s="106" t="s">
        <v>229</v>
      </c>
      <c r="D40" s="107">
        <v>353.01081200000004</v>
      </c>
      <c r="E40" s="107">
        <v>184.094477</v>
      </c>
      <c r="F40" s="107">
        <v>105.20638599999998</v>
      </c>
      <c r="G40" s="108">
        <v>-47.85018737613057</v>
      </c>
      <c r="H40" s="109">
        <v>-42.85195964895787</v>
      </c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</row>
    <row r="41" spans="2:20" ht="15" customHeight="1">
      <c r="B41" s="105">
        <v>35</v>
      </c>
      <c r="C41" s="106" t="s">
        <v>180</v>
      </c>
      <c r="D41" s="107">
        <v>2661.2543899999996</v>
      </c>
      <c r="E41" s="107">
        <v>3499.0813009999997</v>
      </c>
      <c r="F41" s="107">
        <v>3924.8761280000003</v>
      </c>
      <c r="G41" s="108">
        <v>31.48240597171923</v>
      </c>
      <c r="H41" s="109">
        <v>12.168760608057696</v>
      </c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</row>
    <row r="42" spans="2:20" ht="15" customHeight="1">
      <c r="B42" s="105">
        <v>36</v>
      </c>
      <c r="C42" s="106" t="s">
        <v>230</v>
      </c>
      <c r="D42" s="107">
        <v>7962.9024309999995</v>
      </c>
      <c r="E42" s="107">
        <v>11077.107691</v>
      </c>
      <c r="F42" s="107">
        <v>13743.765066</v>
      </c>
      <c r="G42" s="108">
        <v>39.10892148918256</v>
      </c>
      <c r="H42" s="109">
        <v>24.073588967331474</v>
      </c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</row>
    <row r="43" spans="2:20" ht="15" customHeight="1">
      <c r="B43" s="105">
        <v>37</v>
      </c>
      <c r="C43" s="106" t="s">
        <v>231</v>
      </c>
      <c r="D43" s="107">
        <v>893.2286629999999</v>
      </c>
      <c r="E43" s="107">
        <v>1158.6160049999999</v>
      </c>
      <c r="F43" s="107">
        <v>1082.725359</v>
      </c>
      <c r="G43" s="108">
        <v>29.711019472737178</v>
      </c>
      <c r="H43" s="109">
        <v>-6.550112001948378</v>
      </c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</row>
    <row r="44" spans="2:20" ht="15" customHeight="1">
      <c r="B44" s="105">
        <v>38</v>
      </c>
      <c r="C44" s="106" t="s">
        <v>232</v>
      </c>
      <c r="D44" s="107">
        <v>2170.922166</v>
      </c>
      <c r="E44" s="107">
        <v>2506.2542689999996</v>
      </c>
      <c r="F44" s="107">
        <v>3001.452091</v>
      </c>
      <c r="G44" s="108">
        <v>15.446528127623324</v>
      </c>
      <c r="H44" s="109">
        <v>19.758482933081865</v>
      </c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</row>
    <row r="45" spans="2:20" ht="15" customHeight="1">
      <c r="B45" s="105">
        <v>39</v>
      </c>
      <c r="C45" s="106" t="s">
        <v>233</v>
      </c>
      <c r="D45" s="107">
        <v>400.054219</v>
      </c>
      <c r="E45" s="107">
        <v>543.299038</v>
      </c>
      <c r="F45" s="107">
        <v>677.0103280000001</v>
      </c>
      <c r="G45" s="108">
        <v>35.806351288598705</v>
      </c>
      <c r="H45" s="109">
        <v>24.61099332923908</v>
      </c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</row>
    <row r="46" spans="2:20" ht="15" customHeight="1">
      <c r="B46" s="105">
        <v>40</v>
      </c>
      <c r="C46" s="106" t="s">
        <v>234</v>
      </c>
      <c r="D46" s="107">
        <v>17.105953</v>
      </c>
      <c r="E46" s="107">
        <v>41.601718000000005</v>
      </c>
      <c r="F46" s="107">
        <v>32.079575000000006</v>
      </c>
      <c r="G46" s="108">
        <v>143.20023561388254</v>
      </c>
      <c r="H46" s="109">
        <v>-22.888821562609508</v>
      </c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</row>
    <row r="47" spans="2:20" ht="15" customHeight="1">
      <c r="B47" s="105">
        <v>41</v>
      </c>
      <c r="C47" s="106" t="s">
        <v>235</v>
      </c>
      <c r="D47" s="107">
        <v>1059.502384</v>
      </c>
      <c r="E47" s="107">
        <v>59.593105</v>
      </c>
      <c r="F47" s="107">
        <v>15.543792</v>
      </c>
      <c r="G47" s="108">
        <v>-94.37536848430537</v>
      </c>
      <c r="H47" s="109">
        <v>-73.91679456876764</v>
      </c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</row>
    <row r="48" spans="2:20" ht="15" customHeight="1">
      <c r="B48" s="105">
        <v>42</v>
      </c>
      <c r="C48" s="106" t="s">
        <v>185</v>
      </c>
      <c r="D48" s="107">
        <v>48.13564</v>
      </c>
      <c r="E48" s="107">
        <v>42.291467000000004</v>
      </c>
      <c r="F48" s="107">
        <v>61.095575999999994</v>
      </c>
      <c r="G48" s="108">
        <v>-12.141051827710186</v>
      </c>
      <c r="H48" s="109">
        <v>44.46312775104252</v>
      </c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</row>
    <row r="49" spans="2:20" ht="15" customHeight="1">
      <c r="B49" s="105">
        <v>43</v>
      </c>
      <c r="C49" s="106" t="s">
        <v>236</v>
      </c>
      <c r="D49" s="107">
        <v>2712.8858610000007</v>
      </c>
      <c r="E49" s="107">
        <v>3347.971837</v>
      </c>
      <c r="F49" s="107">
        <v>3347.467592</v>
      </c>
      <c r="G49" s="108">
        <v>23.409977733670644</v>
      </c>
      <c r="H49" s="109">
        <v>-0.015061207935730181</v>
      </c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</row>
    <row r="50" spans="2:20" ht="15" customHeight="1">
      <c r="B50" s="105">
        <v>44</v>
      </c>
      <c r="C50" s="106" t="s">
        <v>160</v>
      </c>
      <c r="D50" s="107">
        <v>3581.1096020000005</v>
      </c>
      <c r="E50" s="107">
        <v>8793.659138</v>
      </c>
      <c r="F50" s="107">
        <v>6820.3935409999995</v>
      </c>
      <c r="G50" s="108">
        <v>145.55682778010657</v>
      </c>
      <c r="H50" s="109">
        <v>-22.439641633059637</v>
      </c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</row>
    <row r="51" spans="2:20" ht="15" customHeight="1">
      <c r="B51" s="105">
        <v>45</v>
      </c>
      <c r="C51" s="106" t="s">
        <v>237</v>
      </c>
      <c r="D51" s="107">
        <v>1885.2015090000002</v>
      </c>
      <c r="E51" s="107">
        <v>1875.2869190000001</v>
      </c>
      <c r="F51" s="107">
        <v>1769.9060370000002</v>
      </c>
      <c r="G51" s="108">
        <v>-0.5259167231018864</v>
      </c>
      <c r="H51" s="109">
        <v>-5.6194537983656545</v>
      </c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</row>
    <row r="52" spans="2:20" ht="15" customHeight="1">
      <c r="B52" s="105">
        <v>46</v>
      </c>
      <c r="C52" s="106" t="s">
        <v>238</v>
      </c>
      <c r="D52" s="107">
        <v>2599.0626819999998</v>
      </c>
      <c r="E52" s="107">
        <v>3296.2621369999997</v>
      </c>
      <c r="F52" s="107">
        <v>3853.8091139999997</v>
      </c>
      <c r="G52" s="108">
        <v>26.82503426441025</v>
      </c>
      <c r="H52" s="109">
        <v>16.9145217773073</v>
      </c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</row>
    <row r="53" spans="2:20" ht="15" customHeight="1">
      <c r="B53" s="105">
        <v>47</v>
      </c>
      <c r="C53" s="106" t="s">
        <v>186</v>
      </c>
      <c r="D53" s="107">
        <v>4164.185849</v>
      </c>
      <c r="E53" s="107">
        <v>5703.79049</v>
      </c>
      <c r="F53" s="107">
        <v>6500.6190480000005</v>
      </c>
      <c r="G53" s="108">
        <v>36.97252468618146</v>
      </c>
      <c r="H53" s="109">
        <v>13.970158255234239</v>
      </c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</row>
    <row r="54" spans="2:20" ht="15" customHeight="1">
      <c r="B54" s="105">
        <v>48</v>
      </c>
      <c r="C54" s="106" t="s">
        <v>239</v>
      </c>
      <c r="D54" s="107">
        <v>24337.640577</v>
      </c>
      <c r="E54" s="107">
        <v>30049.794743000002</v>
      </c>
      <c r="F54" s="107">
        <v>38953.918126</v>
      </c>
      <c r="G54" s="108">
        <v>23.470451656674584</v>
      </c>
      <c r="H54" s="109">
        <v>29.63122862952062</v>
      </c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</row>
    <row r="55" spans="2:20" ht="15" customHeight="1">
      <c r="B55" s="105">
        <v>49</v>
      </c>
      <c r="C55" s="106" t="s">
        <v>240</v>
      </c>
      <c r="D55" s="107">
        <v>793.293948</v>
      </c>
      <c r="E55" s="107">
        <v>1009.506103</v>
      </c>
      <c r="F55" s="107">
        <v>1122.6229910000002</v>
      </c>
      <c r="G55" s="108">
        <v>27.2549860672831</v>
      </c>
      <c r="H55" s="109">
        <v>11.205171287607385</v>
      </c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</row>
    <row r="56" spans="2:20" ht="15" customHeight="1">
      <c r="B56" s="111"/>
      <c r="C56" s="112" t="s">
        <v>166</v>
      </c>
      <c r="D56" s="113">
        <v>64273.56779800006</v>
      </c>
      <c r="E56" s="113">
        <v>90741.2468999</v>
      </c>
      <c r="F56" s="113">
        <v>98269.90143700014</v>
      </c>
      <c r="G56" s="102">
        <v>41.179760370830905</v>
      </c>
      <c r="H56" s="103">
        <v>8.296811936896205</v>
      </c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</row>
    <row r="57" spans="2:20" ht="15" customHeight="1" thickBot="1">
      <c r="B57" s="114"/>
      <c r="C57" s="115" t="s">
        <v>167</v>
      </c>
      <c r="D57" s="116">
        <v>335731.123087</v>
      </c>
      <c r="E57" s="116">
        <v>431621.149217</v>
      </c>
      <c r="F57" s="116">
        <v>437728.58176500007</v>
      </c>
      <c r="G57" s="117">
        <v>28.56155701273829</v>
      </c>
      <c r="H57" s="118">
        <v>1.4149960949735316</v>
      </c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</row>
    <row r="58" ht="13.5" thickTop="1">
      <c r="B58" s="297" t="s">
        <v>169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4" sqref="A4:K6"/>
    </sheetView>
  </sheetViews>
  <sheetFormatPr defaultColWidth="11.00390625" defaultRowHeight="16.5" customHeight="1"/>
  <cols>
    <col min="1" max="1" width="46.7109375" style="297" bestFit="1" customWidth="1"/>
    <col min="2" max="2" width="10.57421875" style="297" bestFit="1" customWidth="1"/>
    <col min="3" max="3" width="11.421875" style="297" bestFit="1" customWidth="1"/>
    <col min="4" max="5" width="10.7109375" style="472" bestFit="1" customWidth="1"/>
    <col min="6" max="6" width="9.28125" style="297" bestFit="1" customWidth="1"/>
    <col min="7" max="7" width="2.421875" style="472" bestFit="1" customWidth="1"/>
    <col min="8" max="8" width="7.7109375" style="297" bestFit="1" customWidth="1"/>
    <col min="9" max="9" width="10.7109375" style="472" customWidth="1"/>
    <col min="10" max="10" width="2.140625" style="472" customWidth="1"/>
    <col min="11" max="11" width="7.7109375" style="472" bestFit="1" customWidth="1"/>
    <col min="12" max="16384" width="11.00390625" style="297" customWidth="1"/>
  </cols>
  <sheetData>
    <row r="1" spans="1:11" ht="24.75" customHeight="1">
      <c r="A1" s="1620" t="s">
        <v>554</v>
      </c>
      <c r="B1" s="1620"/>
      <c r="C1" s="1620"/>
      <c r="D1" s="1620"/>
      <c r="E1" s="1620"/>
      <c r="F1" s="1620"/>
      <c r="G1" s="1620"/>
      <c r="H1" s="1620"/>
      <c r="I1" s="1620"/>
      <c r="J1" s="1620"/>
      <c r="K1" s="1620"/>
    </row>
    <row r="2" spans="1:11" ht="16.5" customHeight="1">
      <c r="A2" s="1629" t="s">
        <v>35</v>
      </c>
      <c r="B2" s="1629"/>
      <c r="C2" s="1629"/>
      <c r="D2" s="1629"/>
      <c r="E2" s="1629"/>
      <c r="F2" s="1629"/>
      <c r="G2" s="1629"/>
      <c r="H2" s="1629"/>
      <c r="I2" s="1629"/>
      <c r="J2" s="1629"/>
      <c r="K2" s="1629"/>
    </row>
    <row r="3" spans="2:11" ht="16.5" customHeight="1" thickBot="1">
      <c r="B3" s="309"/>
      <c r="C3" s="309"/>
      <c r="D3" s="309"/>
      <c r="E3" s="309"/>
      <c r="G3" s="297"/>
      <c r="I3" s="1622" t="s">
        <v>466</v>
      </c>
      <c r="J3" s="1622"/>
      <c r="K3" s="1622"/>
    </row>
    <row r="4" spans="1:11" ht="13.5" thickTop="1">
      <c r="A4" s="1535"/>
      <c r="B4" s="1549">
        <v>2013</v>
      </c>
      <c r="C4" s="1549">
        <v>2014</v>
      </c>
      <c r="D4" s="1549">
        <v>2014</v>
      </c>
      <c r="E4" s="1550">
        <v>2015</v>
      </c>
      <c r="F4" s="1633" t="s">
        <v>467</v>
      </c>
      <c r="G4" s="1634"/>
      <c r="H4" s="1634"/>
      <c r="I4" s="1634"/>
      <c r="J4" s="1634"/>
      <c r="K4" s="1635"/>
    </row>
    <row r="5" spans="1:11" ht="12.75">
      <c r="A5" s="1551" t="s">
        <v>510</v>
      </c>
      <c r="B5" s="1560" t="s">
        <v>469</v>
      </c>
      <c r="C5" s="1560" t="s">
        <v>470</v>
      </c>
      <c r="D5" s="1560" t="s">
        <v>471</v>
      </c>
      <c r="E5" s="1561" t="s">
        <v>472</v>
      </c>
      <c r="F5" s="1625" t="s">
        <v>1</v>
      </c>
      <c r="G5" s="1626"/>
      <c r="H5" s="1627"/>
      <c r="I5" s="1562"/>
      <c r="J5" s="1563" t="s">
        <v>3</v>
      </c>
      <c r="K5" s="1564"/>
    </row>
    <row r="6" spans="1:11" ht="12.75">
      <c r="A6" s="1551"/>
      <c r="B6" s="1560"/>
      <c r="C6" s="1560"/>
      <c r="D6" s="1560"/>
      <c r="E6" s="1561"/>
      <c r="F6" s="1556" t="s">
        <v>473</v>
      </c>
      <c r="G6" s="1557" t="s">
        <v>54</v>
      </c>
      <c r="H6" s="1558" t="s">
        <v>474</v>
      </c>
      <c r="I6" s="1553" t="s">
        <v>473</v>
      </c>
      <c r="J6" s="1557" t="s">
        <v>54</v>
      </c>
      <c r="K6" s="1559" t="s">
        <v>474</v>
      </c>
    </row>
    <row r="7" spans="1:11" ht="16.5" customHeight="1">
      <c r="A7" s="501" t="s">
        <v>555</v>
      </c>
      <c r="B7" s="503">
        <v>1188090.242883178</v>
      </c>
      <c r="C7" s="503">
        <v>1336317.8391274724</v>
      </c>
      <c r="D7" s="503">
        <v>1406769.5015122239</v>
      </c>
      <c r="E7" s="504">
        <v>1623178.491005322</v>
      </c>
      <c r="F7" s="505">
        <v>148227.59624429443</v>
      </c>
      <c r="G7" s="560"/>
      <c r="H7" s="507">
        <v>12.476122679417484</v>
      </c>
      <c r="I7" s="503">
        <v>216408.9894930981</v>
      </c>
      <c r="J7" s="561"/>
      <c r="K7" s="509">
        <v>15.383400710668427</v>
      </c>
    </row>
    <row r="8" spans="1:11" ht="16.5" customHeight="1">
      <c r="A8" s="510" t="s">
        <v>556</v>
      </c>
      <c r="B8" s="511">
        <v>113692.9649477747</v>
      </c>
      <c r="C8" s="511">
        <v>117743.06720588163</v>
      </c>
      <c r="D8" s="511">
        <v>129689.17799381667</v>
      </c>
      <c r="E8" s="516">
        <v>141138.89902475808</v>
      </c>
      <c r="F8" s="514">
        <v>4050.1022581069265</v>
      </c>
      <c r="G8" s="562"/>
      <c r="H8" s="516">
        <v>3.562315627855564</v>
      </c>
      <c r="I8" s="512">
        <v>11449.721030941408</v>
      </c>
      <c r="J8" s="513"/>
      <c r="K8" s="517">
        <v>8.828586323129683</v>
      </c>
    </row>
    <row r="9" spans="1:11" ht="16.5" customHeight="1">
      <c r="A9" s="510" t="s">
        <v>557</v>
      </c>
      <c r="B9" s="511">
        <v>99971.8472378506</v>
      </c>
      <c r="C9" s="511">
        <v>101539.95741730297</v>
      </c>
      <c r="D9" s="511">
        <v>115579.68382602921</v>
      </c>
      <c r="E9" s="516">
        <v>123690.28091197528</v>
      </c>
      <c r="F9" s="514">
        <v>1568.110179452371</v>
      </c>
      <c r="G9" s="562"/>
      <c r="H9" s="516">
        <v>1.568551770101398</v>
      </c>
      <c r="I9" s="512">
        <v>8110.597085946065</v>
      </c>
      <c r="J9" s="513"/>
      <c r="K9" s="517">
        <v>7.0173207067724395</v>
      </c>
    </row>
    <row r="10" spans="1:11" ht="16.5" customHeight="1">
      <c r="A10" s="510" t="s">
        <v>558</v>
      </c>
      <c r="B10" s="511">
        <v>13721.1177099241</v>
      </c>
      <c r="C10" s="511">
        <v>16203.109788578653</v>
      </c>
      <c r="D10" s="511">
        <v>14109.494167787452</v>
      </c>
      <c r="E10" s="516">
        <v>17448.618112782802</v>
      </c>
      <c r="F10" s="514">
        <v>2481.9920786545536</v>
      </c>
      <c r="G10" s="562"/>
      <c r="H10" s="516">
        <v>18.088847651670523</v>
      </c>
      <c r="I10" s="512">
        <v>3339.12394499535</v>
      </c>
      <c r="J10" s="513"/>
      <c r="K10" s="517">
        <v>23.665794856194815</v>
      </c>
    </row>
    <row r="11" spans="1:11" ht="16.5" customHeight="1">
      <c r="A11" s="510" t="s">
        <v>559</v>
      </c>
      <c r="B11" s="511">
        <v>469485.19587370654</v>
      </c>
      <c r="C11" s="511">
        <v>566604.3426058115</v>
      </c>
      <c r="D11" s="511">
        <v>589705.9177744807</v>
      </c>
      <c r="E11" s="516">
        <v>681938.0343417883</v>
      </c>
      <c r="F11" s="514">
        <v>97119.146732105</v>
      </c>
      <c r="G11" s="562"/>
      <c r="H11" s="516">
        <v>20.68630653014892</v>
      </c>
      <c r="I11" s="512">
        <v>92232.11656730762</v>
      </c>
      <c r="J11" s="513"/>
      <c r="K11" s="517">
        <v>15.640357979683639</v>
      </c>
    </row>
    <row r="12" spans="1:11" ht="16.5" customHeight="1">
      <c r="A12" s="510" t="s">
        <v>557</v>
      </c>
      <c r="B12" s="511">
        <v>462333.8378084924</v>
      </c>
      <c r="C12" s="511">
        <v>557757.2884169221</v>
      </c>
      <c r="D12" s="511">
        <v>580319.7405492043</v>
      </c>
      <c r="E12" s="516">
        <v>671579.424351266</v>
      </c>
      <c r="F12" s="514">
        <v>95423.45060842967</v>
      </c>
      <c r="G12" s="562"/>
      <c r="H12" s="516">
        <v>20.639512578345155</v>
      </c>
      <c r="I12" s="512">
        <v>91259.68380206171</v>
      </c>
      <c r="J12" s="513"/>
      <c r="K12" s="517">
        <v>15.725758995497063</v>
      </c>
    </row>
    <row r="13" spans="1:11" ht="16.5" customHeight="1">
      <c r="A13" s="510" t="s">
        <v>558</v>
      </c>
      <c r="B13" s="511">
        <v>7151.358065214099</v>
      </c>
      <c r="C13" s="511">
        <v>8847.054188889462</v>
      </c>
      <c r="D13" s="511">
        <v>9386.177225276386</v>
      </c>
      <c r="E13" s="516">
        <v>10358.609990522245</v>
      </c>
      <c r="F13" s="514">
        <v>1695.6961236753632</v>
      </c>
      <c r="G13" s="562"/>
      <c r="H13" s="516">
        <v>23.711525953701454</v>
      </c>
      <c r="I13" s="512">
        <v>972.4327652458596</v>
      </c>
      <c r="J13" s="513"/>
      <c r="K13" s="517">
        <v>10.360264268472998</v>
      </c>
    </row>
    <row r="14" spans="1:11" ht="16.5" customHeight="1">
      <c r="A14" s="510" t="s">
        <v>560</v>
      </c>
      <c r="B14" s="511">
        <v>420994.578874641</v>
      </c>
      <c r="C14" s="511">
        <v>443398.0645798774</v>
      </c>
      <c r="D14" s="511">
        <v>452941.93633577344</v>
      </c>
      <c r="E14" s="516">
        <v>501868.216430337</v>
      </c>
      <c r="F14" s="514">
        <v>22403.48570523644</v>
      </c>
      <c r="G14" s="562"/>
      <c r="H14" s="516">
        <v>5.321561566213777</v>
      </c>
      <c r="I14" s="512">
        <v>48926.28009456355</v>
      </c>
      <c r="J14" s="513"/>
      <c r="K14" s="517">
        <v>10.801887873392603</v>
      </c>
    </row>
    <row r="15" spans="1:11" ht="16.5" customHeight="1">
      <c r="A15" s="510" t="s">
        <v>557</v>
      </c>
      <c r="B15" s="511">
        <v>380750.22321905615</v>
      </c>
      <c r="C15" s="511">
        <v>415608.87358136696</v>
      </c>
      <c r="D15" s="511">
        <v>424742.3652231101</v>
      </c>
      <c r="E15" s="516">
        <v>480366.942174138</v>
      </c>
      <c r="F15" s="514">
        <v>34858.650362310815</v>
      </c>
      <c r="G15" s="562"/>
      <c r="H15" s="516">
        <v>9.155254084317548</v>
      </c>
      <c r="I15" s="512">
        <v>55624.576951027906</v>
      </c>
      <c r="J15" s="513"/>
      <c r="K15" s="517">
        <v>13.096074586722528</v>
      </c>
    </row>
    <row r="16" spans="1:11" ht="16.5" customHeight="1">
      <c r="A16" s="510" t="s">
        <v>558</v>
      </c>
      <c r="B16" s="511">
        <v>40244.35565558483</v>
      </c>
      <c r="C16" s="511">
        <v>27789.190998510443</v>
      </c>
      <c r="D16" s="511">
        <v>28199.571112663358</v>
      </c>
      <c r="E16" s="516">
        <v>21501.274256199016</v>
      </c>
      <c r="F16" s="514">
        <v>-12455.16465707439</v>
      </c>
      <c r="G16" s="562"/>
      <c r="H16" s="516">
        <v>-30.948848488635072</v>
      </c>
      <c r="I16" s="512">
        <v>-6698.2968564643415</v>
      </c>
      <c r="J16" s="513"/>
      <c r="K16" s="517">
        <v>-23.753186988919808</v>
      </c>
    </row>
    <row r="17" spans="1:11" ht="16.5" customHeight="1">
      <c r="A17" s="510" t="s">
        <v>561</v>
      </c>
      <c r="B17" s="511">
        <v>174760.5806539773</v>
      </c>
      <c r="C17" s="511">
        <v>198230.19861696643</v>
      </c>
      <c r="D17" s="511">
        <v>223381.38271278306</v>
      </c>
      <c r="E17" s="516">
        <v>285933.61225188884</v>
      </c>
      <c r="F17" s="514">
        <v>23469.61796298914</v>
      </c>
      <c r="G17" s="562"/>
      <c r="H17" s="516">
        <v>13.429583419305837</v>
      </c>
      <c r="I17" s="512">
        <v>62552.229539105785</v>
      </c>
      <c r="J17" s="513"/>
      <c r="K17" s="517">
        <v>28.002436362180426</v>
      </c>
    </row>
    <row r="18" spans="1:11" ht="16.5" customHeight="1">
      <c r="A18" s="510" t="s">
        <v>557</v>
      </c>
      <c r="B18" s="511">
        <v>161545.09966419524</v>
      </c>
      <c r="C18" s="511">
        <v>173243.84667287697</v>
      </c>
      <c r="D18" s="511">
        <v>195023.93855927695</v>
      </c>
      <c r="E18" s="516">
        <v>240324.9333685675</v>
      </c>
      <c r="F18" s="514">
        <v>11698.747008681734</v>
      </c>
      <c r="G18" s="562"/>
      <c r="H18" s="516">
        <v>7.2417838937856915</v>
      </c>
      <c r="I18" s="512">
        <v>45300.99480929054</v>
      </c>
      <c r="J18" s="513"/>
      <c r="K18" s="517">
        <v>23.22842782478287</v>
      </c>
    </row>
    <row r="19" spans="1:11" ht="16.5" customHeight="1">
      <c r="A19" s="510" t="s">
        <v>558</v>
      </c>
      <c r="B19" s="511">
        <v>13215.48098978205</v>
      </c>
      <c r="C19" s="511">
        <v>24986.351944089452</v>
      </c>
      <c r="D19" s="511">
        <v>28357.444153506094</v>
      </c>
      <c r="E19" s="516">
        <v>45608.67888332136</v>
      </c>
      <c r="F19" s="514">
        <v>11770.870954307402</v>
      </c>
      <c r="G19" s="562"/>
      <c r="H19" s="516">
        <v>89.06880471023648</v>
      </c>
      <c r="I19" s="512">
        <v>17251.234729815264</v>
      </c>
      <c r="J19" s="513"/>
      <c r="K19" s="517">
        <v>60.8349420929119</v>
      </c>
    </row>
    <row r="20" spans="1:11" ht="16.5" customHeight="1">
      <c r="A20" s="510" t="s">
        <v>562</v>
      </c>
      <c r="B20" s="511">
        <v>9156.922533078347</v>
      </c>
      <c r="C20" s="511">
        <v>10342.166118935545</v>
      </c>
      <c r="D20" s="511">
        <v>11051.086695369997</v>
      </c>
      <c r="E20" s="516">
        <v>12299.728956549998</v>
      </c>
      <c r="F20" s="514">
        <v>1185.243585857199</v>
      </c>
      <c r="G20" s="562"/>
      <c r="H20" s="516">
        <v>12.94368912236224</v>
      </c>
      <c r="I20" s="512">
        <v>1248.6422611800008</v>
      </c>
      <c r="J20" s="513"/>
      <c r="K20" s="517">
        <v>11.29881880035505</v>
      </c>
    </row>
    <row r="21" spans="1:11" ht="16.5" customHeight="1">
      <c r="A21" s="501" t="s">
        <v>563</v>
      </c>
      <c r="B21" s="502">
        <v>2757.62425603</v>
      </c>
      <c r="C21" s="502">
        <v>1402.54049218</v>
      </c>
      <c r="D21" s="502">
        <v>1932.98868759</v>
      </c>
      <c r="E21" s="507">
        <v>2955.70546494</v>
      </c>
      <c r="F21" s="505">
        <v>-1355.0837638500002</v>
      </c>
      <c r="G21" s="560"/>
      <c r="H21" s="507">
        <v>-49.13953599323352</v>
      </c>
      <c r="I21" s="503">
        <v>1022.7167773500003</v>
      </c>
      <c r="J21" s="504"/>
      <c r="K21" s="509">
        <v>52.90857540532723</v>
      </c>
    </row>
    <row r="22" spans="1:11" ht="16.5" customHeight="1">
      <c r="A22" s="501" t="s">
        <v>564</v>
      </c>
      <c r="B22" s="502">
        <v>2954.25889217</v>
      </c>
      <c r="C22" s="502">
        <v>2412.1207508400003</v>
      </c>
      <c r="D22" s="502">
        <v>4.119</v>
      </c>
      <c r="E22" s="507">
        <v>0</v>
      </c>
      <c r="F22" s="505">
        <v>-542.1381413299996</v>
      </c>
      <c r="G22" s="560"/>
      <c r="H22" s="507">
        <v>-18.351070813965848</v>
      </c>
      <c r="I22" s="503">
        <v>-4.119</v>
      </c>
      <c r="J22" s="504"/>
      <c r="K22" s="509">
        <v>-100</v>
      </c>
    </row>
    <row r="23" spans="1:11" ht="16.5" customHeight="1">
      <c r="A23" s="585" t="s">
        <v>565</v>
      </c>
      <c r="B23" s="502">
        <v>293180.06781227357</v>
      </c>
      <c r="C23" s="502">
        <v>356397.85268903105</v>
      </c>
      <c r="D23" s="502">
        <v>348672.1139714704</v>
      </c>
      <c r="E23" s="507">
        <v>409190.1641970236</v>
      </c>
      <c r="F23" s="505">
        <v>63217.784876757476</v>
      </c>
      <c r="G23" s="560"/>
      <c r="H23" s="507">
        <v>21.562784042070867</v>
      </c>
      <c r="I23" s="503">
        <v>60518.05022555322</v>
      </c>
      <c r="J23" s="504"/>
      <c r="K23" s="509">
        <v>17.356722204203866</v>
      </c>
    </row>
    <row r="24" spans="1:11" ht="16.5" customHeight="1">
      <c r="A24" s="586" t="s">
        <v>566</v>
      </c>
      <c r="B24" s="511">
        <v>117449.02539002002</v>
      </c>
      <c r="C24" s="511">
        <v>125620.03671404002</v>
      </c>
      <c r="D24" s="511">
        <v>129485.04956404002</v>
      </c>
      <c r="E24" s="516">
        <v>140315.73015323997</v>
      </c>
      <c r="F24" s="514">
        <v>8171.011324020001</v>
      </c>
      <c r="G24" s="562"/>
      <c r="H24" s="516">
        <v>6.957070351913125</v>
      </c>
      <c r="I24" s="512">
        <v>10830.680589199954</v>
      </c>
      <c r="J24" s="513"/>
      <c r="K24" s="517">
        <v>8.364425565473004</v>
      </c>
    </row>
    <row r="25" spans="1:11" ht="16.5" customHeight="1">
      <c r="A25" s="586" t="s">
        <v>567</v>
      </c>
      <c r="B25" s="511">
        <v>58425.39876097281</v>
      </c>
      <c r="C25" s="511">
        <v>71292.32557282216</v>
      </c>
      <c r="D25" s="511">
        <v>68466.47765642044</v>
      </c>
      <c r="E25" s="516">
        <v>85757.61575148487</v>
      </c>
      <c r="F25" s="514">
        <v>12866.92681184935</v>
      </c>
      <c r="G25" s="562"/>
      <c r="H25" s="516">
        <v>22.022830968582525</v>
      </c>
      <c r="I25" s="512">
        <v>17291.138095064438</v>
      </c>
      <c r="J25" s="513"/>
      <c r="K25" s="517">
        <v>25.254896537594796</v>
      </c>
    </row>
    <row r="26" spans="1:11" ht="16.5" customHeight="1">
      <c r="A26" s="586" t="s">
        <v>568</v>
      </c>
      <c r="B26" s="511">
        <v>117305.64366128076</v>
      </c>
      <c r="C26" s="511">
        <v>159485.4904021689</v>
      </c>
      <c r="D26" s="511">
        <v>150720.5867510099</v>
      </c>
      <c r="E26" s="516">
        <v>183116.81829229873</v>
      </c>
      <c r="F26" s="514">
        <v>42179.846740888155</v>
      </c>
      <c r="G26" s="562"/>
      <c r="H26" s="516">
        <v>35.95721861659288</v>
      </c>
      <c r="I26" s="512">
        <v>32396.231541288842</v>
      </c>
      <c r="J26" s="513"/>
      <c r="K26" s="517">
        <v>21.49423130551326</v>
      </c>
    </row>
    <row r="27" spans="1:11" ht="16.5" customHeight="1">
      <c r="A27" s="587" t="s">
        <v>569</v>
      </c>
      <c r="B27" s="588">
        <v>1486982.1938436513</v>
      </c>
      <c r="C27" s="588">
        <v>1696530.3530595235</v>
      </c>
      <c r="D27" s="588">
        <v>1757378.7231712842</v>
      </c>
      <c r="E27" s="589">
        <v>2035324.3606672855</v>
      </c>
      <c r="F27" s="590">
        <v>209548.15921587218</v>
      </c>
      <c r="G27" s="591"/>
      <c r="H27" s="589">
        <v>14.092176764687277</v>
      </c>
      <c r="I27" s="592">
        <v>277945.6374960013</v>
      </c>
      <c r="J27" s="593"/>
      <c r="K27" s="594">
        <v>15.815921396523652</v>
      </c>
    </row>
    <row r="28" spans="1:11" ht="16.5" customHeight="1">
      <c r="A28" s="501" t="s">
        <v>570</v>
      </c>
      <c r="B28" s="502">
        <v>230696.75456026205</v>
      </c>
      <c r="C28" s="502">
        <v>246850.80179519384</v>
      </c>
      <c r="D28" s="502">
        <v>286916.3921421314</v>
      </c>
      <c r="E28" s="507">
        <v>345846.45791292726</v>
      </c>
      <c r="F28" s="505">
        <v>16154.047234931786</v>
      </c>
      <c r="G28" s="560"/>
      <c r="H28" s="507">
        <v>7.002286298185467</v>
      </c>
      <c r="I28" s="503">
        <v>58930.06577079586</v>
      </c>
      <c r="J28" s="504"/>
      <c r="K28" s="509">
        <v>20.53910734441528</v>
      </c>
    </row>
    <row r="29" spans="1:11" ht="16.5" customHeight="1">
      <c r="A29" s="510" t="s">
        <v>571</v>
      </c>
      <c r="B29" s="511">
        <v>34872.066018842</v>
      </c>
      <c r="C29" s="511">
        <v>32523.852479345253</v>
      </c>
      <c r="D29" s="511">
        <v>41129.87280457899</v>
      </c>
      <c r="E29" s="516">
        <v>39049.54149656899</v>
      </c>
      <c r="F29" s="514">
        <v>-2348.213539496748</v>
      </c>
      <c r="G29" s="562"/>
      <c r="H29" s="516">
        <v>-6.733795291130633</v>
      </c>
      <c r="I29" s="512">
        <v>-2080.331308009998</v>
      </c>
      <c r="J29" s="513"/>
      <c r="K29" s="517">
        <v>-5.057957066617513</v>
      </c>
    </row>
    <row r="30" spans="1:11" ht="16.5" customHeight="1">
      <c r="A30" s="510" t="s">
        <v>572</v>
      </c>
      <c r="B30" s="511">
        <v>117729.82158840002</v>
      </c>
      <c r="C30" s="511">
        <v>123646.02554371001</v>
      </c>
      <c r="D30" s="511">
        <v>156213.95132914</v>
      </c>
      <c r="E30" s="516">
        <v>191997.79588244998</v>
      </c>
      <c r="F30" s="514">
        <v>5916.203955309989</v>
      </c>
      <c r="G30" s="562"/>
      <c r="H30" s="516">
        <v>5.025238189856321</v>
      </c>
      <c r="I30" s="512">
        <v>35783.84455330999</v>
      </c>
      <c r="J30" s="513"/>
      <c r="K30" s="517">
        <v>22.906945409705482</v>
      </c>
    </row>
    <row r="31" spans="1:11" ht="16.5" customHeight="1">
      <c r="A31" s="510" t="s">
        <v>573</v>
      </c>
      <c r="B31" s="511">
        <v>852.0615380589996</v>
      </c>
      <c r="C31" s="511">
        <v>965.4481783617501</v>
      </c>
      <c r="D31" s="511">
        <v>788.6985832094999</v>
      </c>
      <c r="E31" s="516">
        <v>2116.0677896882494</v>
      </c>
      <c r="F31" s="514">
        <v>113.3866403027505</v>
      </c>
      <c r="G31" s="562"/>
      <c r="H31" s="516">
        <v>13.307329956595131</v>
      </c>
      <c r="I31" s="512">
        <v>1327.3692064787494</v>
      </c>
      <c r="J31" s="513"/>
      <c r="K31" s="517">
        <v>168.29866754384213</v>
      </c>
    </row>
    <row r="32" spans="1:11" ht="16.5" customHeight="1">
      <c r="A32" s="510" t="s">
        <v>574</v>
      </c>
      <c r="B32" s="512">
        <v>77062.17386891104</v>
      </c>
      <c r="C32" s="512">
        <v>89257.49050631683</v>
      </c>
      <c r="D32" s="512">
        <v>88693.80612722292</v>
      </c>
      <c r="E32" s="513">
        <v>112206.89865102008</v>
      </c>
      <c r="F32" s="514">
        <v>12195.316637405791</v>
      </c>
      <c r="G32" s="562"/>
      <c r="H32" s="516">
        <v>15.825295375330322</v>
      </c>
      <c r="I32" s="512">
        <v>23513.092523797153</v>
      </c>
      <c r="J32" s="513"/>
      <c r="K32" s="517">
        <v>26.510410986388194</v>
      </c>
    </row>
    <row r="33" spans="1:11" ht="16.5" customHeight="1">
      <c r="A33" s="510" t="s">
        <v>575</v>
      </c>
      <c r="B33" s="511">
        <v>180.63154604999997</v>
      </c>
      <c r="C33" s="511">
        <v>457.98508745999993</v>
      </c>
      <c r="D33" s="511">
        <v>90.06329798</v>
      </c>
      <c r="E33" s="516">
        <v>476.15409320000003</v>
      </c>
      <c r="F33" s="514">
        <v>277.35354140999993</v>
      </c>
      <c r="G33" s="562"/>
      <c r="H33" s="516">
        <v>153.54656895491925</v>
      </c>
      <c r="I33" s="512">
        <v>386.09079522</v>
      </c>
      <c r="J33" s="513"/>
      <c r="K33" s="517">
        <v>428.688271337496</v>
      </c>
    </row>
    <row r="34" spans="1:11" ht="16.5" customHeight="1">
      <c r="A34" s="563" t="s">
        <v>576</v>
      </c>
      <c r="B34" s="502">
        <v>1147854.3727136806</v>
      </c>
      <c r="C34" s="502">
        <v>1299001.1296477686</v>
      </c>
      <c r="D34" s="502">
        <v>1313333.350838007</v>
      </c>
      <c r="E34" s="507">
        <v>1514112.2071975453</v>
      </c>
      <c r="F34" s="505">
        <v>151146.75693408796</v>
      </c>
      <c r="G34" s="560"/>
      <c r="H34" s="507">
        <v>13.16776418046454</v>
      </c>
      <c r="I34" s="503">
        <v>200778.8563595384</v>
      </c>
      <c r="J34" s="504"/>
      <c r="K34" s="509">
        <v>15.28772997589882</v>
      </c>
    </row>
    <row r="35" spans="1:11" ht="16.5" customHeight="1">
      <c r="A35" s="510" t="s">
        <v>577</v>
      </c>
      <c r="B35" s="511">
        <v>152256.024</v>
      </c>
      <c r="C35" s="511">
        <v>144433.90000000002</v>
      </c>
      <c r="D35" s="511">
        <v>142157.69999999998</v>
      </c>
      <c r="E35" s="516">
        <v>128374.3</v>
      </c>
      <c r="F35" s="514">
        <v>-7822.123999999982</v>
      </c>
      <c r="G35" s="562"/>
      <c r="H35" s="516">
        <v>-5.137480800102846</v>
      </c>
      <c r="I35" s="512">
        <v>-13783.39999999998</v>
      </c>
      <c r="J35" s="513"/>
      <c r="K35" s="517">
        <v>-9.695851860293168</v>
      </c>
    </row>
    <row r="36" spans="1:11" ht="16.5" customHeight="1">
      <c r="A36" s="510" t="s">
        <v>578</v>
      </c>
      <c r="B36" s="511">
        <v>11358.098520938094</v>
      </c>
      <c r="C36" s="511">
        <v>11955.48405612</v>
      </c>
      <c r="D36" s="511">
        <v>10386.33065354</v>
      </c>
      <c r="E36" s="516">
        <v>9765.548963450003</v>
      </c>
      <c r="F36" s="514">
        <v>597.3855351819057</v>
      </c>
      <c r="G36" s="562"/>
      <c r="H36" s="516">
        <v>5.259555849781148</v>
      </c>
      <c r="I36" s="512">
        <v>-620.7816900899979</v>
      </c>
      <c r="J36" s="513"/>
      <c r="K36" s="517">
        <v>-5.976910525936465</v>
      </c>
    </row>
    <row r="37" spans="1:11" ht="16.5" customHeight="1">
      <c r="A37" s="518" t="s">
        <v>579</v>
      </c>
      <c r="B37" s="511">
        <v>13412.977248478774</v>
      </c>
      <c r="C37" s="511">
        <v>10540.597438694951</v>
      </c>
      <c r="D37" s="511">
        <v>10566.5361392257</v>
      </c>
      <c r="E37" s="516">
        <v>12543.746998419932</v>
      </c>
      <c r="F37" s="514">
        <v>-2872.3798097838226</v>
      </c>
      <c r="G37" s="562"/>
      <c r="H37" s="516">
        <v>-21.41493090290295</v>
      </c>
      <c r="I37" s="512">
        <v>1977.2108591942324</v>
      </c>
      <c r="J37" s="513"/>
      <c r="K37" s="517">
        <v>18.71200583750731</v>
      </c>
    </row>
    <row r="38" spans="1:11" ht="16.5" customHeight="1">
      <c r="A38" s="595" t="s">
        <v>580</v>
      </c>
      <c r="B38" s="511">
        <v>1083.5204343599999</v>
      </c>
      <c r="C38" s="511">
        <v>1094.2640200800001</v>
      </c>
      <c r="D38" s="511">
        <v>996.6286769799999</v>
      </c>
      <c r="E38" s="596">
        <v>876.49698476</v>
      </c>
      <c r="F38" s="514">
        <v>10.743585720000283</v>
      </c>
      <c r="G38" s="562"/>
      <c r="H38" s="516">
        <v>0.9915443566457672</v>
      </c>
      <c r="I38" s="512">
        <v>-120.13169221999988</v>
      </c>
      <c r="J38" s="513"/>
      <c r="K38" s="517">
        <v>-12.05380649732304</v>
      </c>
    </row>
    <row r="39" spans="1:11" ht="16.5" customHeight="1">
      <c r="A39" s="595" t="s">
        <v>581</v>
      </c>
      <c r="B39" s="511">
        <v>12329.456814118774</v>
      </c>
      <c r="C39" s="511">
        <v>9446.333418614951</v>
      </c>
      <c r="D39" s="511">
        <v>9569.907462245701</v>
      </c>
      <c r="E39" s="516">
        <v>11667.250013659932</v>
      </c>
      <c r="F39" s="514">
        <v>-2883.1233955038224</v>
      </c>
      <c r="G39" s="562"/>
      <c r="H39" s="516">
        <v>-23.384026068385143</v>
      </c>
      <c r="I39" s="512">
        <v>2097.342551414231</v>
      </c>
      <c r="J39" s="513"/>
      <c r="K39" s="517">
        <v>21.91601705333588</v>
      </c>
    </row>
    <row r="40" spans="1:11" ht="16.5" customHeight="1">
      <c r="A40" s="510" t="s">
        <v>582</v>
      </c>
      <c r="B40" s="511">
        <v>968439.0776656836</v>
      </c>
      <c r="C40" s="511">
        <v>1129360.2937775727</v>
      </c>
      <c r="D40" s="511">
        <v>1146699.2038779212</v>
      </c>
      <c r="E40" s="516">
        <v>1358482.9663300898</v>
      </c>
      <c r="F40" s="514">
        <v>160921.2161118891</v>
      </c>
      <c r="G40" s="562"/>
      <c r="H40" s="516">
        <v>16.616555426467517</v>
      </c>
      <c r="I40" s="512">
        <v>211783.76245216862</v>
      </c>
      <c r="J40" s="513"/>
      <c r="K40" s="517">
        <v>18.46899010097467</v>
      </c>
    </row>
    <row r="41" spans="1:11" ht="16.5" customHeight="1">
      <c r="A41" s="518" t="s">
        <v>583</v>
      </c>
      <c r="B41" s="511">
        <v>941182.1099787491</v>
      </c>
      <c r="C41" s="511">
        <v>1088599.106947583</v>
      </c>
      <c r="D41" s="511">
        <v>1117321.0223590338</v>
      </c>
      <c r="E41" s="516">
        <v>1315787.9743698896</v>
      </c>
      <c r="F41" s="514">
        <v>147416.99696883385</v>
      </c>
      <c r="G41" s="562"/>
      <c r="H41" s="516">
        <v>15.662962077781353</v>
      </c>
      <c r="I41" s="512">
        <v>198466.95201085578</v>
      </c>
      <c r="J41" s="513"/>
      <c r="K41" s="517">
        <v>17.762751084001486</v>
      </c>
    </row>
    <row r="42" spans="1:11" ht="16.5" customHeight="1">
      <c r="A42" s="518" t="s">
        <v>584</v>
      </c>
      <c r="B42" s="511">
        <v>27256.96768693456</v>
      </c>
      <c r="C42" s="511">
        <v>40761.186829989885</v>
      </c>
      <c r="D42" s="511">
        <v>29378.181518887475</v>
      </c>
      <c r="E42" s="516">
        <v>42694.99196020028</v>
      </c>
      <c r="F42" s="514">
        <v>13504.219143055325</v>
      </c>
      <c r="G42" s="562"/>
      <c r="H42" s="516">
        <v>49.54409932227523</v>
      </c>
      <c r="I42" s="512">
        <v>13316.810441312802</v>
      </c>
      <c r="J42" s="513"/>
      <c r="K42" s="517">
        <v>45.32891333914359</v>
      </c>
    </row>
    <row r="43" spans="1:11" ht="16.5" customHeight="1">
      <c r="A43" s="528" t="s">
        <v>585</v>
      </c>
      <c r="B43" s="597">
        <v>2388.19527858</v>
      </c>
      <c r="C43" s="597">
        <v>2710.854375381</v>
      </c>
      <c r="D43" s="597">
        <v>3523.58016732</v>
      </c>
      <c r="E43" s="532">
        <v>4945.644905585499</v>
      </c>
      <c r="F43" s="531">
        <v>322.65909680100003</v>
      </c>
      <c r="G43" s="598"/>
      <c r="H43" s="532">
        <v>13.510582643511896</v>
      </c>
      <c r="I43" s="529">
        <v>1422.0647382654993</v>
      </c>
      <c r="J43" s="530"/>
      <c r="K43" s="533">
        <v>40.35851806224427</v>
      </c>
    </row>
    <row r="44" spans="1:11" s="328" customFormat="1" ht="16.5" customHeight="1" thickBot="1">
      <c r="A44" s="599" t="s">
        <v>529</v>
      </c>
      <c r="B44" s="535">
        <v>108431.08036682903</v>
      </c>
      <c r="C44" s="536">
        <v>150678.3705671066</v>
      </c>
      <c r="D44" s="535">
        <v>157128.9695125641</v>
      </c>
      <c r="E44" s="539">
        <v>175365.70436922894</v>
      </c>
      <c r="F44" s="538">
        <v>42247.29020027758</v>
      </c>
      <c r="G44" s="573"/>
      <c r="H44" s="539">
        <v>38.962343690897846</v>
      </c>
      <c r="I44" s="536">
        <v>18236.734856664843</v>
      </c>
      <c r="J44" s="537"/>
      <c r="K44" s="540">
        <v>11.606220618157002</v>
      </c>
    </row>
    <row r="45" spans="1:11" ht="16.5" customHeight="1" thickTop="1">
      <c r="A45" s="549" t="s">
        <v>504</v>
      </c>
      <c r="B45" s="600"/>
      <c r="C45" s="499"/>
      <c r="D45" s="575"/>
      <c r="E45" s="575"/>
      <c r="F45" s="511"/>
      <c r="G45" s="512"/>
      <c r="H45" s="511"/>
      <c r="I45" s="512"/>
      <c r="J45" s="512"/>
      <c r="K45" s="512"/>
    </row>
  </sheetData>
  <sheetProtection/>
  <mergeCells count="5">
    <mergeCell ref="A1:K1"/>
    <mergeCell ref="A2:K2"/>
    <mergeCell ref="I3:K3"/>
    <mergeCell ref="F4:K4"/>
    <mergeCell ref="F5:H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9.140625" style="297" customWidth="1"/>
    <col min="2" max="2" width="6.140625" style="297" customWidth="1"/>
    <col min="3" max="3" width="41.140625" style="297" bestFit="1" customWidth="1"/>
    <col min="4" max="4" width="15.140625" style="297" customWidth="1"/>
    <col min="5" max="7" width="11.7109375" style="297" customWidth="1"/>
    <col min="8" max="8" width="11.00390625" style="297" customWidth="1"/>
    <col min="9" max="16384" width="9.140625" style="297" customWidth="1"/>
  </cols>
  <sheetData>
    <row r="1" spans="2:8" ht="12.75">
      <c r="B1" s="1728" t="s">
        <v>241</v>
      </c>
      <c r="C1" s="1728"/>
      <c r="D1" s="1728"/>
      <c r="E1" s="1728"/>
      <c r="F1" s="1728"/>
      <c r="G1" s="1728"/>
      <c r="H1" s="1728"/>
    </row>
    <row r="2" spans="2:8" ht="15" customHeight="1">
      <c r="B2" s="1917" t="s">
        <v>242</v>
      </c>
      <c r="C2" s="1917"/>
      <c r="D2" s="1917"/>
      <c r="E2" s="1917"/>
      <c r="F2" s="1917"/>
      <c r="G2" s="1917"/>
      <c r="H2" s="1917"/>
    </row>
    <row r="3" spans="2:8" ht="15" customHeight="1" thickBot="1">
      <c r="B3" s="1918" t="s">
        <v>7</v>
      </c>
      <c r="C3" s="1918"/>
      <c r="D3" s="1918"/>
      <c r="E3" s="1918"/>
      <c r="F3" s="1918"/>
      <c r="G3" s="1918"/>
      <c r="H3" s="1918"/>
    </row>
    <row r="4" spans="2:8" ht="15" customHeight="1" thickTop="1">
      <c r="B4" s="337"/>
      <c r="C4" s="338"/>
      <c r="D4" s="1919" t="str">
        <f>'X-India'!D4:F4</f>
        <v>Eleven months</v>
      </c>
      <c r="E4" s="1919"/>
      <c r="F4" s="1919"/>
      <c r="G4" s="1920" t="s">
        <v>15</v>
      </c>
      <c r="H4" s="1921"/>
    </row>
    <row r="5" spans="2:8" ht="15" customHeight="1">
      <c r="B5" s="339"/>
      <c r="C5" s="340"/>
      <c r="D5" s="119" t="s">
        <v>0</v>
      </c>
      <c r="E5" s="119" t="s">
        <v>82</v>
      </c>
      <c r="F5" s="119" t="s">
        <v>112</v>
      </c>
      <c r="G5" s="95" t="s">
        <v>1</v>
      </c>
      <c r="H5" s="97" t="s">
        <v>3</v>
      </c>
    </row>
    <row r="6" spans="2:8" ht="15" customHeight="1">
      <c r="B6" s="99"/>
      <c r="C6" s="100" t="s">
        <v>172</v>
      </c>
      <c r="D6" s="101">
        <v>43867.721332999994</v>
      </c>
      <c r="E6" s="101">
        <v>48405.673845</v>
      </c>
      <c r="F6" s="101">
        <v>63710.88396999999</v>
      </c>
      <c r="G6" s="120">
        <v>10.34462783592609</v>
      </c>
      <c r="H6" s="103">
        <v>31.618628374039105</v>
      </c>
    </row>
    <row r="7" spans="2:8" ht="15" customHeight="1">
      <c r="B7" s="105">
        <v>1</v>
      </c>
      <c r="C7" s="106" t="s">
        <v>243</v>
      </c>
      <c r="D7" s="107">
        <v>580.780593</v>
      </c>
      <c r="E7" s="107">
        <v>924.6599330000001</v>
      </c>
      <c r="F7" s="107">
        <v>1314.8804590000002</v>
      </c>
      <c r="G7" s="121">
        <v>59.2098537975769</v>
      </c>
      <c r="H7" s="109">
        <v>42.20151777680627</v>
      </c>
    </row>
    <row r="8" spans="2:8" ht="15" customHeight="1">
      <c r="B8" s="105">
        <v>2</v>
      </c>
      <c r="C8" s="106" t="s">
        <v>244</v>
      </c>
      <c r="D8" s="107">
        <v>390.28826799999996</v>
      </c>
      <c r="E8" s="107">
        <v>430.18617399999994</v>
      </c>
      <c r="F8" s="107">
        <v>496.64586600000007</v>
      </c>
      <c r="G8" s="121">
        <v>10.22267622966315</v>
      </c>
      <c r="H8" s="109">
        <v>15.449053460281618</v>
      </c>
    </row>
    <row r="9" spans="2:8" ht="15" customHeight="1">
      <c r="B9" s="105">
        <v>3</v>
      </c>
      <c r="C9" s="106" t="s">
        <v>245</v>
      </c>
      <c r="D9" s="107">
        <v>325.71355</v>
      </c>
      <c r="E9" s="107">
        <v>232.07099399999998</v>
      </c>
      <c r="F9" s="107">
        <v>457.8475209999999</v>
      </c>
      <c r="G9" s="121">
        <v>-28.74997248349048</v>
      </c>
      <c r="H9" s="109">
        <v>97.28769766031164</v>
      </c>
    </row>
    <row r="10" spans="2:8" ht="15" customHeight="1">
      <c r="B10" s="105">
        <v>4</v>
      </c>
      <c r="C10" s="106" t="s">
        <v>246</v>
      </c>
      <c r="D10" s="107">
        <v>856.109555</v>
      </c>
      <c r="E10" s="107">
        <v>888.4411110000001</v>
      </c>
      <c r="F10" s="107">
        <v>1094.3875520000001</v>
      </c>
      <c r="G10" s="121">
        <v>3.7765675912821735</v>
      </c>
      <c r="H10" s="109">
        <v>23.180651868776494</v>
      </c>
    </row>
    <row r="11" spans="2:8" ht="15" customHeight="1">
      <c r="B11" s="105">
        <v>5</v>
      </c>
      <c r="C11" s="106" t="s">
        <v>211</v>
      </c>
      <c r="D11" s="107">
        <v>2344.3789570000004</v>
      </c>
      <c r="E11" s="107">
        <v>4105.831619</v>
      </c>
      <c r="F11" s="107">
        <v>6670.022801</v>
      </c>
      <c r="G11" s="121">
        <v>75.13515068630602</v>
      </c>
      <c r="H11" s="109">
        <v>62.452419386465834</v>
      </c>
    </row>
    <row r="12" spans="2:8" ht="15" customHeight="1">
      <c r="B12" s="105">
        <v>6</v>
      </c>
      <c r="C12" s="106" t="s">
        <v>247</v>
      </c>
      <c r="D12" s="107">
        <v>202.380889</v>
      </c>
      <c r="E12" s="107">
        <v>247.46062700000002</v>
      </c>
      <c r="F12" s="107">
        <v>261.593007</v>
      </c>
      <c r="G12" s="121">
        <v>22.27470104650051</v>
      </c>
      <c r="H12" s="109">
        <v>5.710961041087145</v>
      </c>
    </row>
    <row r="13" spans="2:8" ht="15" customHeight="1">
      <c r="B13" s="105">
        <v>7</v>
      </c>
      <c r="C13" s="106" t="s">
        <v>216</v>
      </c>
      <c r="D13" s="107">
        <v>134.926001</v>
      </c>
      <c r="E13" s="107">
        <v>126.87693000000002</v>
      </c>
      <c r="F13" s="107">
        <v>188.09165399999998</v>
      </c>
      <c r="G13" s="121">
        <v>-5.965544772945577</v>
      </c>
      <c r="H13" s="109">
        <v>48.24732439538059</v>
      </c>
    </row>
    <row r="14" spans="2:8" ht="15" customHeight="1">
      <c r="B14" s="105">
        <v>8</v>
      </c>
      <c r="C14" s="106" t="s">
        <v>248</v>
      </c>
      <c r="D14" s="107">
        <v>5053.215074</v>
      </c>
      <c r="E14" s="107">
        <v>5996.554884</v>
      </c>
      <c r="F14" s="107">
        <v>8241.932412999999</v>
      </c>
      <c r="G14" s="121">
        <v>18.668111216039662</v>
      </c>
      <c r="H14" s="109">
        <v>37.44445890074502</v>
      </c>
    </row>
    <row r="15" spans="2:8" ht="15" customHeight="1">
      <c r="B15" s="105">
        <v>9</v>
      </c>
      <c r="C15" s="106" t="s">
        <v>249</v>
      </c>
      <c r="D15" s="107">
        <v>121.21812800000001</v>
      </c>
      <c r="E15" s="107">
        <v>177.027681</v>
      </c>
      <c r="F15" s="107">
        <v>197.35303000000002</v>
      </c>
      <c r="G15" s="121">
        <v>46.04059963704438</v>
      </c>
      <c r="H15" s="109">
        <v>11.481452440197756</v>
      </c>
    </row>
    <row r="16" spans="2:8" ht="15" customHeight="1">
      <c r="B16" s="105">
        <v>10</v>
      </c>
      <c r="C16" s="106" t="s">
        <v>250</v>
      </c>
      <c r="D16" s="107">
        <v>97.107843</v>
      </c>
      <c r="E16" s="107">
        <v>359.306283</v>
      </c>
      <c r="F16" s="107">
        <v>440.69455000000005</v>
      </c>
      <c r="G16" s="121">
        <v>270.00748024029326</v>
      </c>
      <c r="H16" s="109">
        <v>22.651501198491445</v>
      </c>
    </row>
    <row r="17" spans="2:8" ht="15" customHeight="1">
      <c r="B17" s="105">
        <v>11</v>
      </c>
      <c r="C17" s="106" t="s">
        <v>128</v>
      </c>
      <c r="D17" s="107">
        <v>368.92576999999994</v>
      </c>
      <c r="E17" s="107">
        <v>0</v>
      </c>
      <c r="F17" s="107">
        <v>0</v>
      </c>
      <c r="G17" s="341" t="s">
        <v>4</v>
      </c>
      <c r="H17" s="109" t="s">
        <v>4</v>
      </c>
    </row>
    <row r="18" spans="2:8" ht="15" customHeight="1">
      <c r="B18" s="105">
        <v>12</v>
      </c>
      <c r="C18" s="106" t="s">
        <v>251</v>
      </c>
      <c r="D18" s="107">
        <v>427.83447500000005</v>
      </c>
      <c r="E18" s="107">
        <v>458.21844500000003</v>
      </c>
      <c r="F18" s="107">
        <v>833.8531839999999</v>
      </c>
      <c r="G18" s="121">
        <v>7.101804967914276</v>
      </c>
      <c r="H18" s="109">
        <v>81.97721918418188</v>
      </c>
    </row>
    <row r="19" spans="2:8" ht="15" customHeight="1">
      <c r="B19" s="105">
        <v>13</v>
      </c>
      <c r="C19" s="106" t="s">
        <v>252</v>
      </c>
      <c r="D19" s="107">
        <v>504.206751</v>
      </c>
      <c r="E19" s="107">
        <v>585.2519669999999</v>
      </c>
      <c r="F19" s="107">
        <v>1478.0069959999998</v>
      </c>
      <c r="G19" s="121">
        <v>16.073806199393786</v>
      </c>
      <c r="H19" s="109">
        <v>152.54199547184095</v>
      </c>
    </row>
    <row r="20" spans="2:8" ht="15" customHeight="1">
      <c r="B20" s="105">
        <v>14</v>
      </c>
      <c r="C20" s="106" t="s">
        <v>222</v>
      </c>
      <c r="D20" s="107">
        <v>436.78124500000007</v>
      </c>
      <c r="E20" s="107">
        <v>333.031695</v>
      </c>
      <c r="F20" s="107">
        <v>398.31868800000007</v>
      </c>
      <c r="G20" s="121">
        <v>-23.753206253166866</v>
      </c>
      <c r="H20" s="109">
        <v>19.60383770679846</v>
      </c>
    </row>
    <row r="21" spans="2:8" ht="15" customHeight="1">
      <c r="B21" s="105">
        <v>15</v>
      </c>
      <c r="C21" s="106" t="s">
        <v>253</v>
      </c>
      <c r="D21" s="107">
        <v>479.50483499999996</v>
      </c>
      <c r="E21" s="107">
        <v>594.237013</v>
      </c>
      <c r="F21" s="107">
        <v>604.504354</v>
      </c>
      <c r="G21" s="121">
        <v>23.927220254202467</v>
      </c>
      <c r="H21" s="109">
        <v>1.72781916564999</v>
      </c>
    </row>
    <row r="22" spans="2:8" ht="15" customHeight="1">
      <c r="B22" s="105">
        <v>16</v>
      </c>
      <c r="C22" s="106" t="s">
        <v>254</v>
      </c>
      <c r="D22" s="107">
        <v>512.056059</v>
      </c>
      <c r="E22" s="107">
        <v>576.7995109999999</v>
      </c>
      <c r="F22" s="107">
        <v>698.469489</v>
      </c>
      <c r="G22" s="121">
        <v>12.643821093815035</v>
      </c>
      <c r="H22" s="109">
        <v>21.093980781824897</v>
      </c>
    </row>
    <row r="23" spans="2:8" ht="15" customHeight="1">
      <c r="B23" s="105">
        <v>17</v>
      </c>
      <c r="C23" s="106" t="s">
        <v>255</v>
      </c>
      <c r="D23" s="107">
        <v>4212.947574999999</v>
      </c>
      <c r="E23" s="107">
        <v>4355.362545</v>
      </c>
      <c r="F23" s="107">
        <v>7919.603666999999</v>
      </c>
      <c r="G23" s="121">
        <v>3.3804116349584774</v>
      </c>
      <c r="H23" s="109">
        <v>81.83569301462134</v>
      </c>
    </row>
    <row r="24" spans="2:8" ht="15" customHeight="1">
      <c r="B24" s="105">
        <v>18</v>
      </c>
      <c r="C24" s="106" t="s">
        <v>256</v>
      </c>
      <c r="D24" s="107">
        <v>219.17102800000004</v>
      </c>
      <c r="E24" s="107">
        <v>263.957814</v>
      </c>
      <c r="F24" s="107">
        <v>436.84643400000004</v>
      </c>
      <c r="G24" s="121">
        <v>20.43462879591911</v>
      </c>
      <c r="H24" s="109">
        <v>65.49858001172873</v>
      </c>
    </row>
    <row r="25" spans="2:8" ht="15" customHeight="1">
      <c r="B25" s="105">
        <v>19</v>
      </c>
      <c r="C25" s="106" t="s">
        <v>257</v>
      </c>
      <c r="D25" s="107">
        <v>278.138251</v>
      </c>
      <c r="E25" s="107">
        <v>189.24990300000002</v>
      </c>
      <c r="F25" s="107">
        <v>239.01555399999998</v>
      </c>
      <c r="G25" s="121">
        <v>-31.95833283642817</v>
      </c>
      <c r="H25" s="109">
        <v>26.29626235528373</v>
      </c>
    </row>
    <row r="26" spans="2:8" ht="15" customHeight="1">
      <c r="B26" s="105">
        <v>20</v>
      </c>
      <c r="C26" s="106" t="s">
        <v>227</v>
      </c>
      <c r="D26" s="107">
        <v>2669.5525999999995</v>
      </c>
      <c r="E26" s="107">
        <v>132.100045</v>
      </c>
      <c r="F26" s="107">
        <v>462.010191</v>
      </c>
      <c r="G26" s="121">
        <v>-95.05160359080394</v>
      </c>
      <c r="H26" s="109">
        <v>249.74264467510216</v>
      </c>
    </row>
    <row r="27" spans="2:8" ht="15" customHeight="1">
      <c r="B27" s="105">
        <v>21</v>
      </c>
      <c r="C27" s="106" t="s">
        <v>258</v>
      </c>
      <c r="D27" s="107">
        <v>182.868385</v>
      </c>
      <c r="E27" s="107">
        <v>214.07039600000002</v>
      </c>
      <c r="F27" s="107">
        <v>334.42855000000003</v>
      </c>
      <c r="G27" s="121">
        <v>17.062550752006715</v>
      </c>
      <c r="H27" s="109">
        <v>56.22363308936934</v>
      </c>
    </row>
    <row r="28" spans="2:8" ht="15" customHeight="1">
      <c r="B28" s="105">
        <v>22</v>
      </c>
      <c r="C28" s="106" t="s">
        <v>259</v>
      </c>
      <c r="D28" s="107">
        <v>17.625531000000002</v>
      </c>
      <c r="E28" s="107">
        <v>134.255987</v>
      </c>
      <c r="F28" s="107">
        <v>45.59024900000001</v>
      </c>
      <c r="G28" s="342" t="s">
        <v>4</v>
      </c>
      <c r="H28" s="109">
        <v>-66.0422972422079</v>
      </c>
    </row>
    <row r="29" spans="2:8" ht="15" customHeight="1">
      <c r="B29" s="105">
        <v>23</v>
      </c>
      <c r="C29" s="106" t="s">
        <v>260</v>
      </c>
      <c r="D29" s="107">
        <v>384.256465</v>
      </c>
      <c r="E29" s="107">
        <v>1397.61317</v>
      </c>
      <c r="F29" s="107">
        <v>1472.220857</v>
      </c>
      <c r="G29" s="121">
        <v>263.7188433511457</v>
      </c>
      <c r="H29" s="109">
        <v>5.338221519478097</v>
      </c>
    </row>
    <row r="30" spans="2:8" ht="15" customHeight="1">
      <c r="B30" s="105">
        <v>24</v>
      </c>
      <c r="C30" s="106" t="s">
        <v>261</v>
      </c>
      <c r="D30" s="107">
        <v>392.39141900000004</v>
      </c>
      <c r="E30" s="107">
        <v>499.17786900000004</v>
      </c>
      <c r="F30" s="107">
        <v>500.403641</v>
      </c>
      <c r="G30" s="121">
        <v>27.21426739456807</v>
      </c>
      <c r="H30" s="109">
        <v>0.24555816195447733</v>
      </c>
    </row>
    <row r="31" spans="2:8" ht="15" customHeight="1">
      <c r="B31" s="105">
        <v>25</v>
      </c>
      <c r="C31" s="106" t="s">
        <v>180</v>
      </c>
      <c r="D31" s="107">
        <v>4413.914347</v>
      </c>
      <c r="E31" s="107">
        <v>5784.874972999999</v>
      </c>
      <c r="F31" s="107">
        <v>3808.2564189999994</v>
      </c>
      <c r="G31" s="121">
        <v>31.05997348887837</v>
      </c>
      <c r="H31" s="109">
        <v>-34.16873421163912</v>
      </c>
    </row>
    <row r="32" spans="2:8" ht="15" customHeight="1">
      <c r="B32" s="105">
        <v>26</v>
      </c>
      <c r="C32" s="106" t="s">
        <v>262</v>
      </c>
      <c r="D32" s="107">
        <v>30.416905000000003</v>
      </c>
      <c r="E32" s="107">
        <v>50.423888999999996</v>
      </c>
      <c r="F32" s="107">
        <v>48.024111</v>
      </c>
      <c r="G32" s="121">
        <v>65.77587035893359</v>
      </c>
      <c r="H32" s="109">
        <v>-4.759208477553173</v>
      </c>
    </row>
    <row r="33" spans="2:8" ht="15" customHeight="1">
      <c r="B33" s="105">
        <v>27</v>
      </c>
      <c r="C33" s="106" t="s">
        <v>154</v>
      </c>
      <c r="D33" s="107">
        <v>1761.501856</v>
      </c>
      <c r="E33" s="107">
        <v>2034.9449109999998</v>
      </c>
      <c r="F33" s="107">
        <v>1589.4227600000002</v>
      </c>
      <c r="G33" s="121">
        <v>15.523290768533798</v>
      </c>
      <c r="H33" s="109">
        <v>-21.89357306881905</v>
      </c>
    </row>
    <row r="34" spans="2:8" ht="15" customHeight="1">
      <c r="B34" s="105">
        <v>28</v>
      </c>
      <c r="C34" s="106" t="s">
        <v>263</v>
      </c>
      <c r="D34" s="107">
        <v>170.66220299999998</v>
      </c>
      <c r="E34" s="107">
        <v>244.91795</v>
      </c>
      <c r="F34" s="107">
        <v>225.11351400000004</v>
      </c>
      <c r="G34" s="121">
        <v>43.51036474080908</v>
      </c>
      <c r="H34" s="109">
        <v>-8.086151300874405</v>
      </c>
    </row>
    <row r="35" spans="2:8" ht="15" customHeight="1">
      <c r="B35" s="105">
        <v>29</v>
      </c>
      <c r="C35" s="106" t="s">
        <v>264</v>
      </c>
      <c r="D35" s="107">
        <v>315.22696099999996</v>
      </c>
      <c r="E35" s="107">
        <v>755.8896860000001</v>
      </c>
      <c r="F35" s="107">
        <v>576.462521</v>
      </c>
      <c r="G35" s="121">
        <v>139.79220673323059</v>
      </c>
      <c r="H35" s="109">
        <v>-23.737215670912065</v>
      </c>
    </row>
    <row r="36" spans="2:8" ht="15" customHeight="1">
      <c r="B36" s="105">
        <v>30</v>
      </c>
      <c r="C36" s="106" t="s">
        <v>265</v>
      </c>
      <c r="D36" s="107">
        <v>30.704146</v>
      </c>
      <c r="E36" s="107">
        <v>22.963358000000003</v>
      </c>
      <c r="F36" s="107">
        <v>543.4751910000001</v>
      </c>
      <c r="G36" s="121">
        <v>-25.21088845786494</v>
      </c>
      <c r="H36" s="343" t="s">
        <v>4</v>
      </c>
    </row>
    <row r="37" spans="2:8" ht="15" customHeight="1">
      <c r="B37" s="105">
        <v>31</v>
      </c>
      <c r="C37" s="106" t="s">
        <v>266</v>
      </c>
      <c r="D37" s="107">
        <v>523.5890079999999</v>
      </c>
      <c r="E37" s="107">
        <v>399.192538</v>
      </c>
      <c r="F37" s="107">
        <v>832.771776</v>
      </c>
      <c r="G37" s="121">
        <v>-23.7584189315143</v>
      </c>
      <c r="H37" s="109">
        <v>108.61406382300663</v>
      </c>
    </row>
    <row r="38" spans="2:8" ht="15" customHeight="1">
      <c r="B38" s="105">
        <v>32</v>
      </c>
      <c r="C38" s="106" t="s">
        <v>267</v>
      </c>
      <c r="D38" s="107">
        <v>10990.25984</v>
      </c>
      <c r="E38" s="107">
        <v>10063.601442</v>
      </c>
      <c r="F38" s="107">
        <v>14121.238672000001</v>
      </c>
      <c r="G38" s="121">
        <v>-8.431633205134489</v>
      </c>
      <c r="H38" s="109">
        <v>40.31993172012588</v>
      </c>
    </row>
    <row r="39" spans="2:8" ht="15" customHeight="1">
      <c r="B39" s="105">
        <v>33</v>
      </c>
      <c r="C39" s="106" t="s">
        <v>268</v>
      </c>
      <c r="D39" s="107">
        <v>93.75664099999999</v>
      </c>
      <c r="E39" s="107">
        <v>225.42342200000002</v>
      </c>
      <c r="F39" s="107">
        <v>348.59707599999996</v>
      </c>
      <c r="G39" s="121">
        <v>140.4346183861259</v>
      </c>
      <c r="H39" s="109">
        <v>54.64101862494127</v>
      </c>
    </row>
    <row r="40" spans="2:8" ht="15" customHeight="1">
      <c r="B40" s="105">
        <v>34</v>
      </c>
      <c r="C40" s="106" t="s">
        <v>269</v>
      </c>
      <c r="D40" s="107">
        <v>343.82508699999994</v>
      </c>
      <c r="E40" s="107">
        <v>402.538055</v>
      </c>
      <c r="F40" s="107">
        <v>486.885418</v>
      </c>
      <c r="G40" s="121">
        <v>17.076406062248765</v>
      </c>
      <c r="H40" s="109">
        <v>20.95388546556177</v>
      </c>
    </row>
    <row r="41" spans="2:8" ht="15" customHeight="1">
      <c r="B41" s="105">
        <v>35</v>
      </c>
      <c r="C41" s="106" t="s">
        <v>270</v>
      </c>
      <c r="D41" s="107">
        <v>671.7549559999999</v>
      </c>
      <c r="E41" s="107">
        <v>1091.3502050000002</v>
      </c>
      <c r="F41" s="107">
        <v>1164.5129669999997</v>
      </c>
      <c r="G41" s="121">
        <v>62.462546089499995</v>
      </c>
      <c r="H41" s="109">
        <v>6.703875773771401</v>
      </c>
    </row>
    <row r="42" spans="2:8" ht="15" customHeight="1">
      <c r="B42" s="105">
        <v>36</v>
      </c>
      <c r="C42" s="106" t="s">
        <v>271</v>
      </c>
      <c r="D42" s="107">
        <v>268.752591</v>
      </c>
      <c r="E42" s="107">
        <v>146.866197</v>
      </c>
      <c r="F42" s="107">
        <v>194.368063</v>
      </c>
      <c r="G42" s="121">
        <v>-45.3526395955751</v>
      </c>
      <c r="H42" s="109">
        <v>32.34363452605774</v>
      </c>
    </row>
    <row r="43" spans="2:8" ht="15" customHeight="1">
      <c r="B43" s="105">
        <v>37</v>
      </c>
      <c r="C43" s="106" t="s">
        <v>272</v>
      </c>
      <c r="D43" s="107">
        <v>2392.744745</v>
      </c>
      <c r="E43" s="107">
        <v>2893.548613</v>
      </c>
      <c r="F43" s="107">
        <v>4025.9883529999997</v>
      </c>
      <c r="G43" s="121">
        <v>20.930100005297476</v>
      </c>
      <c r="H43" s="109">
        <v>39.136710367063756</v>
      </c>
    </row>
    <row r="44" spans="2:8" ht="15" customHeight="1">
      <c r="B44" s="105">
        <v>38</v>
      </c>
      <c r="C44" s="106" t="s">
        <v>273</v>
      </c>
      <c r="D44" s="107">
        <v>207.15178199999997</v>
      </c>
      <c r="E44" s="107">
        <v>422.21668999999997</v>
      </c>
      <c r="F44" s="107">
        <v>226.82198599999998</v>
      </c>
      <c r="G44" s="121">
        <v>103.81996520792663</v>
      </c>
      <c r="H44" s="109">
        <v>-46.27829942013898</v>
      </c>
    </row>
    <row r="45" spans="2:8" ht="15" customHeight="1">
      <c r="B45" s="105">
        <v>39</v>
      </c>
      <c r="C45" s="106" t="s">
        <v>274</v>
      </c>
      <c r="D45" s="107">
        <v>103.34446999999999</v>
      </c>
      <c r="E45" s="107">
        <v>158.285335</v>
      </c>
      <c r="F45" s="107">
        <v>148.353657</v>
      </c>
      <c r="G45" s="121">
        <v>53.16284944903197</v>
      </c>
      <c r="H45" s="109">
        <v>-6.274540847388039</v>
      </c>
    </row>
    <row r="46" spans="2:8" ht="15" customHeight="1">
      <c r="B46" s="105">
        <v>40</v>
      </c>
      <c r="C46" s="106" t="s">
        <v>275</v>
      </c>
      <c r="D46" s="107">
        <v>357.73654799999997</v>
      </c>
      <c r="E46" s="107">
        <v>486.89398500000004</v>
      </c>
      <c r="F46" s="107">
        <v>583.8707790000001</v>
      </c>
      <c r="G46" s="121">
        <v>36.104065330221744</v>
      </c>
      <c r="H46" s="109">
        <v>19.917435209227335</v>
      </c>
    </row>
    <row r="47" spans="2:8" ht="15" customHeight="1">
      <c r="B47" s="105"/>
      <c r="C47" s="112" t="s">
        <v>276</v>
      </c>
      <c r="D47" s="113">
        <v>13740.234991000005</v>
      </c>
      <c r="E47" s="113">
        <v>16791.441445999997</v>
      </c>
      <c r="F47" s="113">
        <v>28460.46416499999</v>
      </c>
      <c r="G47" s="122">
        <v>22.206362969764086</v>
      </c>
      <c r="H47" s="123">
        <v>69.4938713661164</v>
      </c>
    </row>
    <row r="48" spans="2:8" ht="15" customHeight="1" thickBot="1">
      <c r="B48" s="124"/>
      <c r="C48" s="125" t="s">
        <v>277</v>
      </c>
      <c r="D48" s="126">
        <v>57607.956324</v>
      </c>
      <c r="E48" s="126">
        <v>65197.115290999995</v>
      </c>
      <c r="F48" s="126">
        <v>92171.38135</v>
      </c>
      <c r="G48" s="127">
        <v>13.17380350088601</v>
      </c>
      <c r="H48" s="128">
        <v>41.37335328964099</v>
      </c>
    </row>
    <row r="49" spans="2:8" ht="15" customHeight="1" thickTop="1">
      <c r="B49" s="317" t="s">
        <v>169</v>
      </c>
      <c r="C49" s="317"/>
      <c r="D49" s="317"/>
      <c r="E49" s="129"/>
      <c r="F49" s="129"/>
      <c r="G49" s="129"/>
      <c r="H49" s="130"/>
    </row>
    <row r="50" spans="2:8" ht="15" customHeight="1">
      <c r="B50" s="131"/>
      <c r="C50" s="132"/>
      <c r="D50" s="132"/>
      <c r="E50" s="133"/>
      <c r="F50" s="133"/>
      <c r="G50" s="133"/>
      <c r="H50" s="110"/>
    </row>
    <row r="51" spans="2:8" ht="15" customHeight="1">
      <c r="B51" s="131"/>
      <c r="C51" s="132"/>
      <c r="D51" s="132"/>
      <c r="E51" s="133"/>
      <c r="F51" s="133"/>
      <c r="G51" s="133"/>
      <c r="H51" s="110"/>
    </row>
    <row r="52" spans="2:8" ht="15" customHeight="1">
      <c r="B52" s="131"/>
      <c r="C52" s="132"/>
      <c r="D52" s="132"/>
      <c r="E52" s="133"/>
      <c r="F52" s="133"/>
      <c r="G52" s="133"/>
      <c r="H52" s="110"/>
    </row>
    <row r="53" spans="2:8" ht="15" customHeight="1">
      <c r="B53" s="131"/>
      <c r="C53" s="132"/>
      <c r="D53" s="132"/>
      <c r="E53" s="133"/>
      <c r="F53" s="133"/>
      <c r="G53" s="133"/>
      <c r="H53" s="110"/>
    </row>
    <row r="54" spans="2:8" ht="15" customHeight="1">
      <c r="B54" s="131"/>
      <c r="C54" s="132"/>
      <c r="D54" s="132"/>
      <c r="E54" s="133"/>
      <c r="F54" s="133"/>
      <c r="G54" s="133"/>
      <c r="H54" s="110"/>
    </row>
    <row r="55" spans="2:8" ht="15" customHeight="1">
      <c r="B55" s="131"/>
      <c r="C55" s="132"/>
      <c r="D55" s="132"/>
      <c r="E55" s="133"/>
      <c r="F55" s="133"/>
      <c r="G55" s="133"/>
      <c r="H55" s="110"/>
    </row>
    <row r="56" spans="2:8" ht="15" customHeight="1">
      <c r="B56" s="132"/>
      <c r="C56" s="134"/>
      <c r="D56" s="134"/>
      <c r="E56" s="135"/>
      <c r="F56" s="135"/>
      <c r="G56" s="135"/>
      <c r="H56" s="104"/>
    </row>
    <row r="57" spans="2:8" ht="15" customHeight="1">
      <c r="B57" s="132"/>
      <c r="C57" s="134"/>
      <c r="D57" s="134"/>
      <c r="E57" s="135"/>
      <c r="F57" s="135"/>
      <c r="G57" s="135"/>
      <c r="H57" s="104"/>
    </row>
  </sheetData>
  <sheetProtection/>
  <mergeCells count="5">
    <mergeCell ref="B1:H1"/>
    <mergeCell ref="B2:H2"/>
    <mergeCell ref="B3:H3"/>
    <mergeCell ref="D4:F4"/>
    <mergeCell ref="G4:H4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zoomScalePageLayoutView="0" workbookViewId="0" topLeftCell="C1">
      <selection activeCell="C34" sqref="C34"/>
    </sheetView>
  </sheetViews>
  <sheetFormatPr defaultColWidth="9.140625" defaultRowHeight="15"/>
  <cols>
    <col min="1" max="1" width="9.140625" style="344" customWidth="1"/>
    <col min="2" max="2" width="4.7109375" style="344" customWidth="1"/>
    <col min="3" max="3" width="30.00390625" style="344" bestFit="1" customWidth="1"/>
    <col min="4" max="7" width="11.7109375" style="344" customWidth="1"/>
    <col min="8" max="8" width="13.7109375" style="344" bestFit="1" customWidth="1"/>
    <col min="9" max="16384" width="9.140625" style="344" customWidth="1"/>
  </cols>
  <sheetData>
    <row r="1" spans="2:8" ht="12.75">
      <c r="B1" s="1728" t="s">
        <v>278</v>
      </c>
      <c r="C1" s="1728"/>
      <c r="D1" s="1728"/>
      <c r="E1" s="1728"/>
      <c r="F1" s="1728"/>
      <c r="G1" s="1728"/>
      <c r="H1" s="1728"/>
    </row>
    <row r="2" spans="2:8" ht="15" customHeight="1">
      <c r="B2" s="1922" t="s">
        <v>279</v>
      </c>
      <c r="C2" s="1922"/>
      <c r="D2" s="1922"/>
      <c r="E2" s="1922"/>
      <c r="F2" s="1922"/>
      <c r="G2" s="1922"/>
      <c r="H2" s="1922"/>
    </row>
    <row r="3" spans="2:8" ht="15" customHeight="1" thickBot="1">
      <c r="B3" s="1923" t="s">
        <v>7</v>
      </c>
      <c r="C3" s="1923"/>
      <c r="D3" s="1923"/>
      <c r="E3" s="1923"/>
      <c r="F3" s="1923"/>
      <c r="G3" s="1923"/>
      <c r="H3" s="1923"/>
    </row>
    <row r="4" spans="2:8" ht="15" customHeight="1" thickTop="1">
      <c r="B4" s="345"/>
      <c r="C4" s="346"/>
      <c r="D4" s="1924" t="str">
        <f>'X-India'!D4:F4</f>
        <v>Eleven months</v>
      </c>
      <c r="E4" s="1924"/>
      <c r="F4" s="1924"/>
      <c r="G4" s="1925" t="s">
        <v>15</v>
      </c>
      <c r="H4" s="1926"/>
    </row>
    <row r="5" spans="2:8" ht="15" customHeight="1">
      <c r="B5" s="347"/>
      <c r="C5" s="348"/>
      <c r="D5" s="349" t="s">
        <v>0</v>
      </c>
      <c r="E5" s="349" t="s">
        <v>193</v>
      </c>
      <c r="F5" s="349" t="s">
        <v>2</v>
      </c>
      <c r="G5" s="349" t="s">
        <v>1</v>
      </c>
      <c r="H5" s="350" t="s">
        <v>3</v>
      </c>
    </row>
    <row r="6" spans="2:8" ht="15" customHeight="1">
      <c r="B6" s="136"/>
      <c r="C6" s="137" t="s">
        <v>113</v>
      </c>
      <c r="D6" s="138">
        <v>90242.90927700007</v>
      </c>
      <c r="E6" s="138">
        <v>115838.00350999998</v>
      </c>
      <c r="F6" s="138">
        <v>116275.86508799996</v>
      </c>
      <c r="G6" s="139">
        <v>28.362443584831595</v>
      </c>
      <c r="H6" s="140">
        <v>0.37799475537592286</v>
      </c>
    </row>
    <row r="7" spans="2:8" ht="15" customHeight="1">
      <c r="B7" s="141">
        <v>1</v>
      </c>
      <c r="C7" s="142" t="s">
        <v>280</v>
      </c>
      <c r="D7" s="143">
        <v>1695.627795</v>
      </c>
      <c r="E7" s="143">
        <v>1967.368493</v>
      </c>
      <c r="F7" s="143">
        <v>13227.347141999999</v>
      </c>
      <c r="G7" s="144">
        <v>16.025963882008654</v>
      </c>
      <c r="H7" s="145">
        <v>572.3370425552505</v>
      </c>
    </row>
    <row r="8" spans="2:8" ht="15" customHeight="1">
      <c r="B8" s="141">
        <v>2</v>
      </c>
      <c r="C8" s="142" t="s">
        <v>244</v>
      </c>
      <c r="D8" s="143">
        <v>24.65558</v>
      </c>
      <c r="E8" s="143">
        <v>18.939715000000003</v>
      </c>
      <c r="F8" s="143">
        <v>28.446202</v>
      </c>
      <c r="G8" s="144">
        <v>-23.18284542484905</v>
      </c>
      <c r="H8" s="145">
        <v>50.19340048147501</v>
      </c>
    </row>
    <row r="9" spans="2:8" ht="15" customHeight="1">
      <c r="B9" s="141">
        <v>3</v>
      </c>
      <c r="C9" s="142" t="s">
        <v>281</v>
      </c>
      <c r="D9" s="143">
        <v>4848.232605999999</v>
      </c>
      <c r="E9" s="143">
        <v>6944.989164999999</v>
      </c>
      <c r="F9" s="143">
        <v>4129.515521</v>
      </c>
      <c r="G9" s="144">
        <v>43.24785399951995</v>
      </c>
      <c r="H9" s="145">
        <v>-40.53964055392445</v>
      </c>
    </row>
    <row r="10" spans="2:8" ht="15" customHeight="1">
      <c r="B10" s="141">
        <v>4</v>
      </c>
      <c r="C10" s="142" t="s">
        <v>282</v>
      </c>
      <c r="D10" s="143">
        <v>0.700704</v>
      </c>
      <c r="E10" s="143">
        <v>3.737018999999999</v>
      </c>
      <c r="F10" s="143">
        <v>2.2065360000000003</v>
      </c>
      <c r="G10" s="144">
        <v>433.32348609398537</v>
      </c>
      <c r="H10" s="145">
        <v>-40.95464861163401</v>
      </c>
    </row>
    <row r="11" spans="2:8" ht="15" customHeight="1">
      <c r="B11" s="141">
        <v>5</v>
      </c>
      <c r="C11" s="142" t="s">
        <v>245</v>
      </c>
      <c r="D11" s="143">
        <v>302.02018200000003</v>
      </c>
      <c r="E11" s="143">
        <v>778.7910970000001</v>
      </c>
      <c r="F11" s="143">
        <v>475.75883799999997</v>
      </c>
      <c r="G11" s="144">
        <v>157.860614427416</v>
      </c>
      <c r="H11" s="145">
        <v>-38.910596200613746</v>
      </c>
    </row>
    <row r="12" spans="2:8" ht="15" customHeight="1">
      <c r="B12" s="141">
        <v>6</v>
      </c>
      <c r="C12" s="142" t="s">
        <v>211</v>
      </c>
      <c r="D12" s="143">
        <v>1589.845997</v>
      </c>
      <c r="E12" s="143">
        <v>1382.7027970000001</v>
      </c>
      <c r="F12" s="143">
        <v>955.8525890000001</v>
      </c>
      <c r="G12" s="144">
        <v>-13.029136179911376</v>
      </c>
      <c r="H12" s="145">
        <v>-30.870712703129072</v>
      </c>
    </row>
    <row r="13" spans="2:8" ht="15" customHeight="1">
      <c r="B13" s="141">
        <v>7</v>
      </c>
      <c r="C13" s="142" t="s">
        <v>283</v>
      </c>
      <c r="D13" s="143">
        <v>26.144867</v>
      </c>
      <c r="E13" s="143">
        <v>27.228797</v>
      </c>
      <c r="F13" s="143">
        <v>28.618596999999998</v>
      </c>
      <c r="G13" s="144">
        <v>4.145861594935624</v>
      </c>
      <c r="H13" s="145">
        <v>5.104154987089586</v>
      </c>
    </row>
    <row r="14" spans="2:8" ht="15" customHeight="1">
      <c r="B14" s="141">
        <v>8</v>
      </c>
      <c r="C14" s="142" t="s">
        <v>284</v>
      </c>
      <c r="D14" s="143">
        <v>24.716375</v>
      </c>
      <c r="E14" s="143">
        <v>62.549146</v>
      </c>
      <c r="F14" s="143">
        <v>64.536709</v>
      </c>
      <c r="G14" s="144">
        <v>153.06763633421164</v>
      </c>
      <c r="H14" s="145">
        <v>3.177602137045966</v>
      </c>
    </row>
    <row r="15" spans="2:8" ht="15" customHeight="1">
      <c r="B15" s="141">
        <v>9</v>
      </c>
      <c r="C15" s="142" t="s">
        <v>285</v>
      </c>
      <c r="D15" s="143">
        <v>23.038645000000002</v>
      </c>
      <c r="E15" s="143">
        <v>9.314627000000002</v>
      </c>
      <c r="F15" s="143">
        <v>27.197522</v>
      </c>
      <c r="G15" s="144">
        <v>-59.56955367817856</v>
      </c>
      <c r="H15" s="145">
        <v>191.98723684802405</v>
      </c>
    </row>
    <row r="16" spans="2:8" ht="15" customHeight="1">
      <c r="B16" s="141">
        <v>10</v>
      </c>
      <c r="C16" s="142" t="s">
        <v>286</v>
      </c>
      <c r="D16" s="143">
        <v>1117.010982</v>
      </c>
      <c r="E16" s="143">
        <v>1220.989502</v>
      </c>
      <c r="F16" s="143">
        <v>1224.0438150000002</v>
      </c>
      <c r="G16" s="144">
        <v>9.308639008528559</v>
      </c>
      <c r="H16" s="145">
        <v>0.25015063561130546</v>
      </c>
    </row>
    <row r="17" spans="2:8" ht="15" customHeight="1">
      <c r="B17" s="141">
        <v>11</v>
      </c>
      <c r="C17" s="142" t="s">
        <v>287</v>
      </c>
      <c r="D17" s="143">
        <v>1086.4684459999999</v>
      </c>
      <c r="E17" s="143">
        <v>2768.63379</v>
      </c>
      <c r="F17" s="143">
        <v>2392.0575419999996</v>
      </c>
      <c r="G17" s="144">
        <v>154.82873434503776</v>
      </c>
      <c r="H17" s="145">
        <v>-13.601518892103101</v>
      </c>
    </row>
    <row r="18" spans="2:8" ht="15" customHeight="1">
      <c r="B18" s="141">
        <v>12</v>
      </c>
      <c r="C18" s="142" t="s">
        <v>247</v>
      </c>
      <c r="D18" s="143">
        <v>638.732087</v>
      </c>
      <c r="E18" s="143">
        <v>796.71171</v>
      </c>
      <c r="F18" s="143">
        <v>984.0919880000001</v>
      </c>
      <c r="G18" s="144">
        <v>24.733315613123423</v>
      </c>
      <c r="H18" s="145">
        <v>23.519207217376035</v>
      </c>
    </row>
    <row r="19" spans="2:8" ht="15" customHeight="1">
      <c r="B19" s="141">
        <v>13</v>
      </c>
      <c r="C19" s="142" t="s">
        <v>288</v>
      </c>
      <c r="D19" s="143">
        <v>12.592011000000001</v>
      </c>
      <c r="E19" s="143">
        <v>8.205255000000001</v>
      </c>
      <c r="F19" s="143">
        <v>12.805593</v>
      </c>
      <c r="G19" s="144">
        <v>-34.83761251479211</v>
      </c>
      <c r="H19" s="145">
        <v>56.0657529839109</v>
      </c>
    </row>
    <row r="20" spans="2:8" ht="15" customHeight="1">
      <c r="B20" s="141">
        <v>14</v>
      </c>
      <c r="C20" s="142" t="s">
        <v>289</v>
      </c>
      <c r="D20" s="143">
        <v>3030.9466150000003</v>
      </c>
      <c r="E20" s="143">
        <v>3897.6197229999993</v>
      </c>
      <c r="F20" s="143">
        <v>4660.644406</v>
      </c>
      <c r="G20" s="144">
        <v>28.59413965626706</v>
      </c>
      <c r="H20" s="145">
        <v>19.576683648673153</v>
      </c>
    </row>
    <row r="21" spans="2:8" ht="15" customHeight="1">
      <c r="B21" s="141">
        <v>15</v>
      </c>
      <c r="C21" s="142" t="s">
        <v>290</v>
      </c>
      <c r="D21" s="143">
        <v>9585.444431</v>
      </c>
      <c r="E21" s="143">
        <v>13499.658979</v>
      </c>
      <c r="F21" s="143">
        <v>11493.763890999999</v>
      </c>
      <c r="G21" s="144">
        <v>40.83498241710271</v>
      </c>
      <c r="H21" s="145">
        <v>-14.858857480180504</v>
      </c>
    </row>
    <row r="22" spans="2:8" ht="15" customHeight="1">
      <c r="B22" s="141">
        <v>16</v>
      </c>
      <c r="C22" s="142" t="s">
        <v>291</v>
      </c>
      <c r="D22" s="143">
        <v>0</v>
      </c>
      <c r="E22" s="143">
        <v>0.710304</v>
      </c>
      <c r="F22" s="143">
        <v>0</v>
      </c>
      <c r="G22" s="144" t="s">
        <v>4</v>
      </c>
      <c r="H22" s="351" t="s">
        <v>4</v>
      </c>
    </row>
    <row r="23" spans="2:8" ht="15" customHeight="1">
      <c r="B23" s="141">
        <v>17</v>
      </c>
      <c r="C23" s="142" t="s">
        <v>292</v>
      </c>
      <c r="D23" s="143">
        <v>2.471892</v>
      </c>
      <c r="E23" s="143">
        <v>3.0215330000000002</v>
      </c>
      <c r="F23" s="143">
        <v>2.847288</v>
      </c>
      <c r="G23" s="144">
        <v>22.23563974477851</v>
      </c>
      <c r="H23" s="145">
        <v>-5.766774680269933</v>
      </c>
    </row>
    <row r="24" spans="2:8" ht="15" customHeight="1">
      <c r="B24" s="141">
        <v>18</v>
      </c>
      <c r="C24" s="142" t="s">
        <v>293</v>
      </c>
      <c r="D24" s="143">
        <v>64.928405</v>
      </c>
      <c r="E24" s="143">
        <v>17.722815</v>
      </c>
      <c r="F24" s="143">
        <v>20.493666</v>
      </c>
      <c r="G24" s="144">
        <v>-72.70406534705418</v>
      </c>
      <c r="H24" s="145">
        <v>15.634372981944452</v>
      </c>
    </row>
    <row r="25" spans="2:8" ht="15" customHeight="1">
      <c r="B25" s="141">
        <v>19</v>
      </c>
      <c r="C25" s="142" t="s">
        <v>294</v>
      </c>
      <c r="D25" s="143">
        <v>2540.646174</v>
      </c>
      <c r="E25" s="143">
        <v>2169.936306</v>
      </c>
      <c r="F25" s="143">
        <v>3005.3256690000003</v>
      </c>
      <c r="G25" s="144">
        <v>-14.59116471209974</v>
      </c>
      <c r="H25" s="145">
        <v>38.49833567419009</v>
      </c>
    </row>
    <row r="26" spans="2:8" ht="15" customHeight="1">
      <c r="B26" s="141">
        <v>20</v>
      </c>
      <c r="C26" s="142" t="s">
        <v>248</v>
      </c>
      <c r="D26" s="143">
        <v>1138.207043</v>
      </c>
      <c r="E26" s="143">
        <v>1359.134157</v>
      </c>
      <c r="F26" s="143">
        <v>1706.3725539999998</v>
      </c>
      <c r="G26" s="144">
        <v>19.410099011309654</v>
      </c>
      <c r="H26" s="145">
        <v>25.548500507591896</v>
      </c>
    </row>
    <row r="27" spans="2:8" ht="15" customHeight="1">
      <c r="B27" s="141">
        <v>21</v>
      </c>
      <c r="C27" s="142" t="s">
        <v>249</v>
      </c>
      <c r="D27" s="143">
        <v>0.5719500000000001</v>
      </c>
      <c r="E27" s="143">
        <v>16.805387</v>
      </c>
      <c r="F27" s="143">
        <v>12.910962000000001</v>
      </c>
      <c r="G27" s="144" t="s">
        <v>4</v>
      </c>
      <c r="H27" s="145">
        <v>-23.17367044269791</v>
      </c>
    </row>
    <row r="28" spans="2:8" ht="15" customHeight="1">
      <c r="B28" s="141">
        <v>22</v>
      </c>
      <c r="C28" s="142" t="s">
        <v>295</v>
      </c>
      <c r="D28" s="143">
        <v>5.830586</v>
      </c>
      <c r="E28" s="143">
        <v>10.535257999999999</v>
      </c>
      <c r="F28" s="143">
        <v>8.514850999999998</v>
      </c>
      <c r="G28" s="144">
        <v>80.68952245966355</v>
      </c>
      <c r="H28" s="145">
        <v>-19.177574958297186</v>
      </c>
    </row>
    <row r="29" spans="2:8" ht="15" customHeight="1">
      <c r="B29" s="141">
        <v>23</v>
      </c>
      <c r="C29" s="142" t="s">
        <v>296</v>
      </c>
      <c r="D29" s="143">
        <v>0.397795</v>
      </c>
      <c r="E29" s="143">
        <v>3.3156619999999997</v>
      </c>
      <c r="F29" s="143">
        <v>2.6083439999999998</v>
      </c>
      <c r="G29" s="144">
        <v>733.5102251159516</v>
      </c>
      <c r="H29" s="145">
        <v>-21.33263281962998</v>
      </c>
    </row>
    <row r="30" spans="2:8" ht="15" customHeight="1">
      <c r="B30" s="141">
        <v>24</v>
      </c>
      <c r="C30" s="142" t="s">
        <v>251</v>
      </c>
      <c r="D30" s="143">
        <v>183.56070100000002</v>
      </c>
      <c r="E30" s="143">
        <v>177.118256</v>
      </c>
      <c r="F30" s="143">
        <v>183.12403999999998</v>
      </c>
      <c r="G30" s="144">
        <v>-3.509708213633388</v>
      </c>
      <c r="H30" s="145">
        <v>3.390832845598908</v>
      </c>
    </row>
    <row r="31" spans="2:8" ht="15" customHeight="1">
      <c r="B31" s="141">
        <v>25</v>
      </c>
      <c r="C31" s="142" t="s">
        <v>297</v>
      </c>
      <c r="D31" s="143">
        <v>23674.388282000004</v>
      </c>
      <c r="E31" s="143">
        <v>23970.654091999993</v>
      </c>
      <c r="F31" s="143">
        <v>5977.387097000001</v>
      </c>
      <c r="G31" s="144">
        <v>1.251419071407426</v>
      </c>
      <c r="H31" s="145">
        <v>-75.06372970024667</v>
      </c>
    </row>
    <row r="32" spans="2:8" ht="15" customHeight="1">
      <c r="B32" s="141">
        <v>26</v>
      </c>
      <c r="C32" s="142" t="s">
        <v>221</v>
      </c>
      <c r="D32" s="143">
        <v>85.05928500000002</v>
      </c>
      <c r="E32" s="143">
        <v>52.285942</v>
      </c>
      <c r="F32" s="143">
        <v>95.411686</v>
      </c>
      <c r="G32" s="144">
        <v>-38.53000057548098</v>
      </c>
      <c r="H32" s="145">
        <v>82.48057192887529</v>
      </c>
    </row>
    <row r="33" spans="2:8" ht="15" customHeight="1">
      <c r="B33" s="141">
        <v>27</v>
      </c>
      <c r="C33" s="142" t="s">
        <v>208</v>
      </c>
      <c r="D33" s="143">
        <v>0</v>
      </c>
      <c r="E33" s="143">
        <v>0</v>
      </c>
      <c r="F33" s="143">
        <v>0</v>
      </c>
      <c r="G33" s="144" t="s">
        <v>4</v>
      </c>
      <c r="H33" s="145" t="s">
        <v>4</v>
      </c>
    </row>
    <row r="34" spans="2:8" ht="15" customHeight="1">
      <c r="B34" s="141">
        <v>28</v>
      </c>
      <c r="C34" s="142" t="s">
        <v>298</v>
      </c>
      <c r="D34" s="143">
        <v>0.001417</v>
      </c>
      <c r="E34" s="143">
        <v>0.009951999999999999</v>
      </c>
      <c r="F34" s="143">
        <v>41.078621000000005</v>
      </c>
      <c r="G34" s="144">
        <v>602.3288637967536</v>
      </c>
      <c r="H34" s="145" t="s">
        <v>4</v>
      </c>
    </row>
    <row r="35" spans="2:8" ht="15" customHeight="1">
      <c r="B35" s="141">
        <v>29</v>
      </c>
      <c r="C35" s="142" t="s">
        <v>252</v>
      </c>
      <c r="D35" s="143">
        <v>2393.7795499999997</v>
      </c>
      <c r="E35" s="143">
        <v>3400.510593</v>
      </c>
      <c r="F35" s="143">
        <v>3895.622931</v>
      </c>
      <c r="G35" s="144">
        <v>42.05613014782418</v>
      </c>
      <c r="H35" s="145">
        <v>14.559941057651642</v>
      </c>
    </row>
    <row r="36" spans="2:8" ht="15" customHeight="1">
      <c r="B36" s="141">
        <v>30</v>
      </c>
      <c r="C36" s="142" t="s">
        <v>222</v>
      </c>
      <c r="D36" s="143">
        <v>1906.150049</v>
      </c>
      <c r="E36" s="143">
        <v>2363.38088</v>
      </c>
      <c r="F36" s="143">
        <v>2549.2862200000004</v>
      </c>
      <c r="G36" s="144">
        <v>23.987137384062265</v>
      </c>
      <c r="H36" s="145">
        <v>7.8660761611983645</v>
      </c>
    </row>
    <row r="37" spans="2:8" ht="15" customHeight="1">
      <c r="B37" s="141">
        <v>31</v>
      </c>
      <c r="C37" s="142" t="s">
        <v>254</v>
      </c>
      <c r="D37" s="143">
        <v>307.568649</v>
      </c>
      <c r="E37" s="143">
        <v>353.85205199999996</v>
      </c>
      <c r="F37" s="143">
        <v>403.232594</v>
      </c>
      <c r="G37" s="144">
        <v>15.048153688772075</v>
      </c>
      <c r="H37" s="145">
        <v>13.955137951270103</v>
      </c>
    </row>
    <row r="38" spans="2:8" ht="15" customHeight="1">
      <c r="B38" s="141">
        <v>32</v>
      </c>
      <c r="C38" s="142" t="s">
        <v>299</v>
      </c>
      <c r="D38" s="143">
        <v>3469.250121</v>
      </c>
      <c r="E38" s="143">
        <v>5024.0508039999995</v>
      </c>
      <c r="F38" s="143">
        <v>5194.580137999999</v>
      </c>
      <c r="G38" s="144">
        <v>44.81662113632305</v>
      </c>
      <c r="H38" s="145">
        <v>3.3942597448303786</v>
      </c>
    </row>
    <row r="39" spans="2:8" ht="15" customHeight="1">
      <c r="B39" s="141">
        <v>33</v>
      </c>
      <c r="C39" s="142" t="s">
        <v>256</v>
      </c>
      <c r="D39" s="143">
        <v>596.6762550000001</v>
      </c>
      <c r="E39" s="143">
        <v>2358.069806</v>
      </c>
      <c r="F39" s="143">
        <v>912.3763819999999</v>
      </c>
      <c r="G39" s="144">
        <v>295.2008792439712</v>
      </c>
      <c r="H39" s="145">
        <v>-61.3083387235399</v>
      </c>
    </row>
    <row r="40" spans="2:8" ht="15" customHeight="1">
      <c r="B40" s="141">
        <v>34</v>
      </c>
      <c r="C40" s="142" t="s">
        <v>300</v>
      </c>
      <c r="D40" s="143">
        <v>845.495449</v>
      </c>
      <c r="E40" s="143">
        <v>1533.4866680000002</v>
      </c>
      <c r="F40" s="143">
        <v>2109.4593819999996</v>
      </c>
      <c r="G40" s="144">
        <v>81.3713686825534</v>
      </c>
      <c r="H40" s="145">
        <v>37.55968186871769</v>
      </c>
    </row>
    <row r="41" spans="2:8" ht="15" customHeight="1">
      <c r="B41" s="141">
        <v>35</v>
      </c>
      <c r="C41" s="142" t="s">
        <v>301</v>
      </c>
      <c r="D41" s="143">
        <v>325.686648</v>
      </c>
      <c r="E41" s="143">
        <v>380.69641000000007</v>
      </c>
      <c r="F41" s="143">
        <v>438.076303</v>
      </c>
      <c r="G41" s="144">
        <v>16.89039521202605</v>
      </c>
      <c r="H41" s="145">
        <v>15.072349382018047</v>
      </c>
    </row>
    <row r="42" spans="2:8" ht="15" customHeight="1">
      <c r="B42" s="141">
        <v>36</v>
      </c>
      <c r="C42" s="142" t="s">
        <v>257</v>
      </c>
      <c r="D42" s="143">
        <v>49.32276900000001</v>
      </c>
      <c r="E42" s="143">
        <v>68.67040800000001</v>
      </c>
      <c r="F42" s="143">
        <v>110.60298899999998</v>
      </c>
      <c r="G42" s="144">
        <v>39.22658721776142</v>
      </c>
      <c r="H42" s="145">
        <v>61.06353846040926</v>
      </c>
    </row>
    <row r="43" spans="2:8" ht="15" customHeight="1">
      <c r="B43" s="141">
        <v>37</v>
      </c>
      <c r="C43" s="142" t="s">
        <v>226</v>
      </c>
      <c r="D43" s="143">
        <v>2140.7454000000002</v>
      </c>
      <c r="E43" s="143">
        <v>1519.245044</v>
      </c>
      <c r="F43" s="143">
        <v>1922.180379</v>
      </c>
      <c r="G43" s="144">
        <v>-29.031960362965165</v>
      </c>
      <c r="H43" s="145">
        <v>26.522076645326223</v>
      </c>
    </row>
    <row r="44" spans="2:8" ht="15" customHeight="1">
      <c r="B44" s="141">
        <v>38</v>
      </c>
      <c r="C44" s="142" t="s">
        <v>302</v>
      </c>
      <c r="D44" s="143">
        <v>31.472877</v>
      </c>
      <c r="E44" s="143">
        <v>51.632819999999995</v>
      </c>
      <c r="F44" s="143">
        <v>256.049913</v>
      </c>
      <c r="G44" s="144">
        <v>64.05497342997907</v>
      </c>
      <c r="H44" s="145">
        <v>395.905342764544</v>
      </c>
    </row>
    <row r="45" spans="2:8" ht="15" customHeight="1">
      <c r="B45" s="141">
        <v>39</v>
      </c>
      <c r="C45" s="142" t="s">
        <v>303</v>
      </c>
      <c r="D45" s="143">
        <v>4153.185451</v>
      </c>
      <c r="E45" s="143">
        <v>7097.013506000001</v>
      </c>
      <c r="F45" s="143">
        <v>6083.787206999999</v>
      </c>
      <c r="G45" s="144">
        <v>70.8812088872937</v>
      </c>
      <c r="H45" s="145">
        <v>-14.276798235530947</v>
      </c>
    </row>
    <row r="46" spans="2:8" ht="15" customHeight="1">
      <c r="B46" s="141">
        <v>40</v>
      </c>
      <c r="C46" s="142" t="s">
        <v>304</v>
      </c>
      <c r="D46" s="143">
        <v>191.70136100000002</v>
      </c>
      <c r="E46" s="143">
        <v>108.16305800000002</v>
      </c>
      <c r="F46" s="143">
        <v>524.416017</v>
      </c>
      <c r="G46" s="144">
        <v>-43.57731346518713</v>
      </c>
      <c r="H46" s="145">
        <v>384.8383789223118</v>
      </c>
    </row>
    <row r="47" spans="2:8" ht="15" customHeight="1">
      <c r="B47" s="141">
        <v>41</v>
      </c>
      <c r="C47" s="142" t="s">
        <v>260</v>
      </c>
      <c r="D47" s="143">
        <v>11.60898</v>
      </c>
      <c r="E47" s="143">
        <v>7.279711000000001</v>
      </c>
      <c r="F47" s="143">
        <v>17.120677999999998</v>
      </c>
      <c r="G47" s="144">
        <v>-37.29241500975968</v>
      </c>
      <c r="H47" s="145">
        <v>135.1834846191009</v>
      </c>
    </row>
    <row r="48" spans="2:8" ht="15" customHeight="1">
      <c r="B48" s="141">
        <v>42</v>
      </c>
      <c r="C48" s="142" t="s">
        <v>261</v>
      </c>
      <c r="D48" s="143">
        <v>518.199856</v>
      </c>
      <c r="E48" s="143">
        <v>885.611626</v>
      </c>
      <c r="F48" s="143">
        <v>837.1710390000001</v>
      </c>
      <c r="G48" s="144">
        <v>70.90155771868837</v>
      </c>
      <c r="H48" s="145">
        <v>-5.469732507779881</v>
      </c>
    </row>
    <row r="49" spans="2:8" ht="15" customHeight="1">
      <c r="B49" s="141">
        <v>43</v>
      </c>
      <c r="C49" s="142" t="s">
        <v>180</v>
      </c>
      <c r="D49" s="143">
        <v>616.526204</v>
      </c>
      <c r="E49" s="143">
        <v>604.58614</v>
      </c>
      <c r="F49" s="143">
        <v>836.616262</v>
      </c>
      <c r="G49" s="144">
        <v>-1.936667723534427</v>
      </c>
      <c r="H49" s="145">
        <v>38.37833960269086</v>
      </c>
    </row>
    <row r="50" spans="2:8" ht="15" customHeight="1">
      <c r="B50" s="141">
        <v>44</v>
      </c>
      <c r="C50" s="142" t="s">
        <v>305</v>
      </c>
      <c r="D50" s="143">
        <v>103.156682</v>
      </c>
      <c r="E50" s="143">
        <v>114.50648200000002</v>
      </c>
      <c r="F50" s="143">
        <v>147.254124</v>
      </c>
      <c r="G50" s="144">
        <v>11.002486489435583</v>
      </c>
      <c r="H50" s="145">
        <v>28.598941673887026</v>
      </c>
    </row>
    <row r="51" spans="2:8" ht="15" customHeight="1">
      <c r="B51" s="141">
        <v>45</v>
      </c>
      <c r="C51" s="142" t="s">
        <v>306</v>
      </c>
      <c r="D51" s="143">
        <v>8348.420406000001</v>
      </c>
      <c r="E51" s="143">
        <v>11334.139033000001</v>
      </c>
      <c r="F51" s="143">
        <v>21154.172926</v>
      </c>
      <c r="G51" s="144">
        <v>35.76387486253287</v>
      </c>
      <c r="H51" s="145">
        <v>86.64119845723087</v>
      </c>
    </row>
    <row r="52" spans="2:8" ht="15" customHeight="1">
      <c r="B52" s="141">
        <v>46</v>
      </c>
      <c r="C52" s="142" t="s">
        <v>307</v>
      </c>
      <c r="D52" s="143">
        <v>568.505886</v>
      </c>
      <c r="E52" s="143">
        <v>696.850819</v>
      </c>
      <c r="F52" s="143">
        <v>419.09907</v>
      </c>
      <c r="G52" s="144">
        <v>22.575831870982597</v>
      </c>
      <c r="H52" s="145">
        <v>-39.858136264886845</v>
      </c>
    </row>
    <row r="53" spans="2:8" ht="15" customHeight="1">
      <c r="B53" s="141">
        <v>47</v>
      </c>
      <c r="C53" s="142" t="s">
        <v>265</v>
      </c>
      <c r="D53" s="143">
        <v>0.6452869999999999</v>
      </c>
      <c r="E53" s="143">
        <v>2.0170540000000003</v>
      </c>
      <c r="F53" s="143">
        <v>6.774773</v>
      </c>
      <c r="G53" s="144">
        <v>212.58246330702468</v>
      </c>
      <c r="H53" s="145">
        <v>235.874646886003</v>
      </c>
    </row>
    <row r="54" spans="2:8" ht="15" customHeight="1">
      <c r="B54" s="141">
        <v>48</v>
      </c>
      <c r="C54" s="142" t="s">
        <v>266</v>
      </c>
      <c r="D54" s="143">
        <v>503.130283</v>
      </c>
      <c r="E54" s="143">
        <v>757.6575869999999</v>
      </c>
      <c r="F54" s="143">
        <v>825.677551</v>
      </c>
      <c r="G54" s="144">
        <v>50.58874661297219</v>
      </c>
      <c r="H54" s="145">
        <v>8.97766552689454</v>
      </c>
    </row>
    <row r="55" spans="2:8" ht="15" customHeight="1">
      <c r="B55" s="141">
        <v>49</v>
      </c>
      <c r="C55" s="142" t="s">
        <v>308</v>
      </c>
      <c r="D55" s="143">
        <v>195.27988800000003</v>
      </c>
      <c r="E55" s="143">
        <v>151.863863</v>
      </c>
      <c r="F55" s="143">
        <v>152.963011</v>
      </c>
      <c r="G55" s="144">
        <v>-22.23271707325027</v>
      </c>
      <c r="H55" s="145">
        <v>0.7237719219614434</v>
      </c>
    </row>
    <row r="56" spans="2:8" ht="15" customHeight="1">
      <c r="B56" s="141">
        <v>50</v>
      </c>
      <c r="C56" s="142" t="s">
        <v>309</v>
      </c>
      <c r="D56" s="143">
        <v>314.985299</v>
      </c>
      <c r="E56" s="143">
        <v>336.051436</v>
      </c>
      <c r="F56" s="143">
        <v>468.40767500000004</v>
      </c>
      <c r="G56" s="144">
        <v>6.6879746663986595</v>
      </c>
      <c r="H56" s="145">
        <v>39.38570850207586</v>
      </c>
    </row>
    <row r="57" spans="2:8" ht="15" customHeight="1">
      <c r="B57" s="141">
        <v>51</v>
      </c>
      <c r="C57" s="142" t="s">
        <v>310</v>
      </c>
      <c r="D57" s="143">
        <v>2322.436205</v>
      </c>
      <c r="E57" s="143">
        <v>3207.6670969999996</v>
      </c>
      <c r="F57" s="143">
        <v>3632.138373</v>
      </c>
      <c r="G57" s="144">
        <v>38.11647829525634</v>
      </c>
      <c r="H57" s="145">
        <v>13.233021481468299</v>
      </c>
    </row>
    <row r="58" spans="2:8" ht="15" customHeight="1">
      <c r="B58" s="141">
        <v>52</v>
      </c>
      <c r="C58" s="142" t="s">
        <v>311</v>
      </c>
      <c r="D58" s="143">
        <v>377.23110099999997</v>
      </c>
      <c r="E58" s="143">
        <v>142.606997</v>
      </c>
      <c r="F58" s="143">
        <v>262.957989</v>
      </c>
      <c r="G58" s="144">
        <v>-62.196383961459205</v>
      </c>
      <c r="H58" s="145">
        <v>84.39346913672122</v>
      </c>
    </row>
    <row r="59" spans="2:8" ht="15" customHeight="1">
      <c r="B59" s="141">
        <v>53</v>
      </c>
      <c r="C59" s="142" t="s">
        <v>312</v>
      </c>
      <c r="D59" s="143">
        <v>87.14998899999999</v>
      </c>
      <c r="E59" s="143">
        <v>140.440298</v>
      </c>
      <c r="F59" s="143">
        <v>107.39838800000001</v>
      </c>
      <c r="G59" s="144">
        <v>61.14780920970631</v>
      </c>
      <c r="H59" s="145">
        <v>-23.52737103989911</v>
      </c>
    </row>
    <row r="60" spans="2:8" ht="15" customHeight="1">
      <c r="B60" s="141">
        <v>54</v>
      </c>
      <c r="C60" s="142" t="s">
        <v>236</v>
      </c>
      <c r="D60" s="143">
        <v>589.386814</v>
      </c>
      <c r="E60" s="143">
        <v>835.478055</v>
      </c>
      <c r="F60" s="143">
        <v>826.786869</v>
      </c>
      <c r="G60" s="144">
        <v>41.7537744575331</v>
      </c>
      <c r="H60" s="145">
        <v>-1.0402650252734702</v>
      </c>
    </row>
    <row r="61" spans="2:8" ht="15" customHeight="1">
      <c r="B61" s="141">
        <v>55</v>
      </c>
      <c r="C61" s="142" t="s">
        <v>313</v>
      </c>
      <c r="D61" s="143">
        <v>1388.0577849999997</v>
      </c>
      <c r="E61" s="143">
        <v>2240.012216</v>
      </c>
      <c r="F61" s="143">
        <v>2302.579009</v>
      </c>
      <c r="G61" s="144">
        <v>61.377446977108406</v>
      </c>
      <c r="H61" s="145">
        <v>2.793145169169023</v>
      </c>
    </row>
    <row r="62" spans="2:8" ht="15" customHeight="1">
      <c r="B62" s="141">
        <v>56</v>
      </c>
      <c r="C62" s="142" t="s">
        <v>269</v>
      </c>
      <c r="D62" s="143">
        <v>60.66057299999999</v>
      </c>
      <c r="E62" s="143">
        <v>71.974555</v>
      </c>
      <c r="F62" s="143">
        <v>94.173501</v>
      </c>
      <c r="G62" s="144">
        <v>18.6512943094026</v>
      </c>
      <c r="H62" s="145">
        <v>30.84276936481234</v>
      </c>
    </row>
    <row r="63" spans="2:8" ht="15" customHeight="1">
      <c r="B63" s="141">
        <v>57</v>
      </c>
      <c r="C63" s="142" t="s">
        <v>270</v>
      </c>
      <c r="D63" s="143">
        <v>2591.050973</v>
      </c>
      <c r="E63" s="143">
        <v>4572.753774000001</v>
      </c>
      <c r="F63" s="143">
        <v>4271.316051</v>
      </c>
      <c r="G63" s="144">
        <v>76.48258647360854</v>
      </c>
      <c r="H63" s="145">
        <v>-6.592039237142643</v>
      </c>
    </row>
    <row r="64" spans="2:8" ht="15" customHeight="1">
      <c r="B64" s="141">
        <v>58</v>
      </c>
      <c r="C64" s="142" t="s">
        <v>314</v>
      </c>
      <c r="D64" s="143">
        <v>301.143223</v>
      </c>
      <c r="E64" s="143">
        <v>329.02208400000006</v>
      </c>
      <c r="F64" s="143">
        <v>399.978016</v>
      </c>
      <c r="G64" s="144">
        <v>9.257675043213595</v>
      </c>
      <c r="H64" s="145">
        <v>21.56570499383254</v>
      </c>
    </row>
    <row r="65" spans="2:8" ht="15" customHeight="1">
      <c r="B65" s="141">
        <v>59</v>
      </c>
      <c r="C65" s="142" t="s">
        <v>315</v>
      </c>
      <c r="D65" s="143">
        <v>0.22823899999999997</v>
      </c>
      <c r="E65" s="143">
        <v>0.248495</v>
      </c>
      <c r="F65" s="143">
        <v>0.7081559999999999</v>
      </c>
      <c r="G65" s="144">
        <v>8.87490744351318</v>
      </c>
      <c r="H65" s="145">
        <v>184.97796736352842</v>
      </c>
    </row>
    <row r="66" spans="2:8" ht="15" customHeight="1">
      <c r="B66" s="141">
        <v>60</v>
      </c>
      <c r="C66" s="142" t="s">
        <v>272</v>
      </c>
      <c r="D66" s="143">
        <v>1372.586685</v>
      </c>
      <c r="E66" s="143">
        <v>1610.0182670000002</v>
      </c>
      <c r="F66" s="143">
        <v>1687.9295980000002</v>
      </c>
      <c r="G66" s="144">
        <v>17.29811199501765</v>
      </c>
      <c r="H66" s="145">
        <v>4.839158200681453</v>
      </c>
    </row>
    <row r="67" spans="2:8" ht="15" customHeight="1">
      <c r="B67" s="141">
        <v>61</v>
      </c>
      <c r="C67" s="142" t="s">
        <v>316</v>
      </c>
      <c r="D67" s="143">
        <v>272.247122</v>
      </c>
      <c r="E67" s="143">
        <v>341.008225</v>
      </c>
      <c r="F67" s="143">
        <v>351.1024579999999</v>
      </c>
      <c r="G67" s="144">
        <v>25.25687048401562</v>
      </c>
      <c r="H67" s="145">
        <v>2.9601142318487916</v>
      </c>
    </row>
    <row r="68" spans="2:8" ht="15" customHeight="1">
      <c r="B68" s="141">
        <v>62</v>
      </c>
      <c r="C68" s="142" t="s">
        <v>275</v>
      </c>
      <c r="D68" s="143">
        <v>1203.561092</v>
      </c>
      <c r="E68" s="143">
        <v>1623.9945299999997</v>
      </c>
      <c r="F68" s="143">
        <v>1742.217482</v>
      </c>
      <c r="G68" s="144">
        <v>34.93245509468494</v>
      </c>
      <c r="H68" s="145">
        <v>7.279762943536539</v>
      </c>
    </row>
    <row r="69" spans="2:8" ht="15" customHeight="1">
      <c r="B69" s="141">
        <v>63</v>
      </c>
      <c r="C69" s="142" t="s">
        <v>317</v>
      </c>
      <c r="D69" s="143">
        <v>288.27857499999993</v>
      </c>
      <c r="E69" s="143">
        <v>338.181967</v>
      </c>
      <c r="F69" s="143">
        <v>352.719329</v>
      </c>
      <c r="G69" s="144">
        <v>17.310822352996595</v>
      </c>
      <c r="H69" s="145">
        <v>4.298680420177476</v>
      </c>
    </row>
    <row r="70" spans="2:8" ht="15" customHeight="1">
      <c r="B70" s="141">
        <v>64</v>
      </c>
      <c r="C70" s="142" t="s">
        <v>318</v>
      </c>
      <c r="D70" s="143">
        <v>95.15669799999999</v>
      </c>
      <c r="E70" s="143">
        <v>66.571671</v>
      </c>
      <c r="F70" s="143">
        <v>215.970636</v>
      </c>
      <c r="G70" s="144">
        <v>-30.039952626351123</v>
      </c>
      <c r="H70" s="145">
        <v>224.41822888898196</v>
      </c>
    </row>
    <row r="71" spans="2:8" ht="15" customHeight="1">
      <c r="B71" s="146"/>
      <c r="C71" s="147" t="s">
        <v>166</v>
      </c>
      <c r="D71" s="148">
        <v>25018.129899999</v>
      </c>
      <c r="E71" s="148">
        <v>33047.3503697</v>
      </c>
      <c r="F71" s="148">
        <v>44521.01310100002</v>
      </c>
      <c r="G71" s="149">
        <v>32.0940384442581</v>
      </c>
      <c r="H71" s="140">
        <v>34.7190485166316</v>
      </c>
    </row>
    <row r="72" spans="2:8" ht="15" customHeight="1" thickBot="1">
      <c r="B72" s="150"/>
      <c r="C72" s="151" t="s">
        <v>167</v>
      </c>
      <c r="D72" s="152">
        <v>115260.9622267</v>
      </c>
      <c r="E72" s="152">
        <v>148885.37207</v>
      </c>
      <c r="F72" s="152">
        <v>160796.87818899998</v>
      </c>
      <c r="G72" s="153">
        <v>29.172406639354875</v>
      </c>
      <c r="H72" s="154">
        <v>8.000501329146587</v>
      </c>
    </row>
    <row r="73" ht="13.5" thickTop="1">
      <c r="B73" s="297" t="s">
        <v>169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C34" sqref="C34"/>
    </sheetView>
  </sheetViews>
  <sheetFormatPr defaultColWidth="9.140625" defaultRowHeight="21" customHeight="1"/>
  <cols>
    <col min="1" max="1" width="15.57421875" style="155" customWidth="1"/>
    <col min="2" max="2" width="16.00390625" style="155" customWidth="1"/>
    <col min="3" max="3" width="12.00390625" style="155" customWidth="1"/>
    <col min="4" max="5" width="12.28125" style="155" customWidth="1"/>
    <col min="6" max="6" width="13.8515625" style="155" customWidth="1"/>
    <col min="7" max="7" width="12.57421875" style="155" customWidth="1"/>
    <col min="8" max="8" width="13.8515625" style="155" customWidth="1"/>
    <col min="9" max="9" width="11.57421875" style="155" bestFit="1" customWidth="1"/>
    <col min="10" max="10" width="11.00390625" style="155" customWidth="1"/>
    <col min="11" max="16384" width="9.140625" style="155" customWidth="1"/>
  </cols>
  <sheetData>
    <row r="1" spans="1:9" ht="12.75">
      <c r="A1" s="1927" t="s">
        <v>319</v>
      </c>
      <c r="B1" s="1927"/>
      <c r="C1" s="1927"/>
      <c r="D1" s="1927"/>
      <c r="E1" s="1927"/>
      <c r="F1" s="1927"/>
      <c r="G1" s="1927"/>
      <c r="H1" s="1927"/>
      <c r="I1" s="1927"/>
    </row>
    <row r="2" spans="1:9" ht="15.75">
      <c r="A2" s="1928" t="s">
        <v>320</v>
      </c>
      <c r="B2" s="1928"/>
      <c r="C2" s="1928"/>
      <c r="D2" s="1928"/>
      <c r="E2" s="1928"/>
      <c r="F2" s="1928"/>
      <c r="G2" s="1928"/>
      <c r="H2" s="1928"/>
      <c r="I2" s="1928"/>
    </row>
    <row r="3" spans="1:10" ht="13.5" thickBot="1">
      <c r="A3" s="1929" t="s">
        <v>7</v>
      </c>
      <c r="B3" s="1929"/>
      <c r="C3" s="1929"/>
      <c r="D3" s="1929"/>
      <c r="E3" s="1929"/>
      <c r="F3" s="1929"/>
      <c r="G3" s="1929"/>
      <c r="H3" s="1929"/>
      <c r="I3" s="1929"/>
      <c r="J3" s="1929"/>
    </row>
    <row r="4" spans="1:10" ht="21" customHeight="1" thickTop="1">
      <c r="A4" s="156" t="s">
        <v>321</v>
      </c>
      <c r="B4" s="157" t="s">
        <v>322</v>
      </c>
      <c r="C4" s="157" t="s">
        <v>323</v>
      </c>
      <c r="D4" s="157" t="s">
        <v>324</v>
      </c>
      <c r="E4" s="157" t="s">
        <v>325</v>
      </c>
      <c r="F4" s="158" t="s">
        <v>326</v>
      </c>
      <c r="G4" s="158" t="s">
        <v>327</v>
      </c>
      <c r="H4" s="158" t="s">
        <v>0</v>
      </c>
      <c r="I4" s="159" t="s">
        <v>193</v>
      </c>
      <c r="J4" s="160" t="s">
        <v>328</v>
      </c>
    </row>
    <row r="5" spans="1:10" ht="21" customHeight="1">
      <c r="A5" s="161" t="s">
        <v>16</v>
      </c>
      <c r="B5" s="352">
        <v>957.5</v>
      </c>
      <c r="C5" s="352">
        <v>2133.8</v>
      </c>
      <c r="D5" s="352">
        <v>3417.43</v>
      </c>
      <c r="E5" s="352">
        <v>3939.5</v>
      </c>
      <c r="F5" s="352">
        <v>2628.646</v>
      </c>
      <c r="G5" s="352">
        <v>3023.9850000000006</v>
      </c>
      <c r="H5" s="352">
        <v>3350.8</v>
      </c>
      <c r="I5" s="353">
        <v>5513.375582999998</v>
      </c>
      <c r="J5" s="354">
        <v>6551.1245</v>
      </c>
    </row>
    <row r="6" spans="1:10" ht="21" customHeight="1">
      <c r="A6" s="161" t="s">
        <v>17</v>
      </c>
      <c r="B6" s="352">
        <v>1207.954</v>
      </c>
      <c r="C6" s="352">
        <v>1655.209</v>
      </c>
      <c r="D6" s="352">
        <v>2820.1</v>
      </c>
      <c r="E6" s="352">
        <v>4235.2</v>
      </c>
      <c r="F6" s="352">
        <v>4914.036</v>
      </c>
      <c r="G6" s="352">
        <v>5135.26</v>
      </c>
      <c r="H6" s="352">
        <v>3193.1</v>
      </c>
      <c r="I6" s="353">
        <v>6800.915908000001</v>
      </c>
      <c r="J6" s="354">
        <v>6873.778996</v>
      </c>
    </row>
    <row r="7" spans="1:10" ht="21" customHeight="1">
      <c r="A7" s="161" t="s">
        <v>18</v>
      </c>
      <c r="B7" s="352">
        <v>865.719</v>
      </c>
      <c r="C7" s="352">
        <v>2411.6</v>
      </c>
      <c r="D7" s="352">
        <v>1543.517</v>
      </c>
      <c r="E7" s="352">
        <v>4145.5</v>
      </c>
      <c r="F7" s="352">
        <v>4589.347</v>
      </c>
      <c r="G7" s="352">
        <v>3823.28</v>
      </c>
      <c r="H7" s="352">
        <v>2878.583504</v>
      </c>
      <c r="I7" s="353">
        <v>5499.626733</v>
      </c>
      <c r="J7" s="354">
        <v>4687.56</v>
      </c>
    </row>
    <row r="8" spans="1:10" ht="21" customHeight="1">
      <c r="A8" s="161" t="s">
        <v>19</v>
      </c>
      <c r="B8" s="352">
        <v>1188.259</v>
      </c>
      <c r="C8" s="352">
        <v>2065.7</v>
      </c>
      <c r="D8" s="352">
        <v>1571.367</v>
      </c>
      <c r="E8" s="352">
        <v>3894.8</v>
      </c>
      <c r="F8" s="352">
        <v>2064.913</v>
      </c>
      <c r="G8" s="352">
        <v>3673.03</v>
      </c>
      <c r="H8" s="352">
        <v>4227.3</v>
      </c>
      <c r="I8" s="353">
        <v>4878.920368</v>
      </c>
      <c r="J8" s="354">
        <v>6661.43</v>
      </c>
    </row>
    <row r="9" spans="1:10" ht="21" customHeight="1">
      <c r="A9" s="161" t="s">
        <v>20</v>
      </c>
      <c r="B9" s="352">
        <v>1661.361</v>
      </c>
      <c r="C9" s="352">
        <v>2859.9</v>
      </c>
      <c r="D9" s="352">
        <v>2301.56</v>
      </c>
      <c r="E9" s="352">
        <v>4767.4</v>
      </c>
      <c r="F9" s="352">
        <v>3784.984</v>
      </c>
      <c r="G9" s="352">
        <v>5468.766</v>
      </c>
      <c r="H9" s="352">
        <v>3117</v>
      </c>
      <c r="I9" s="353">
        <v>6215.803716</v>
      </c>
      <c r="J9" s="354">
        <v>6053</v>
      </c>
    </row>
    <row r="10" spans="1:10" ht="21" customHeight="1">
      <c r="A10" s="161" t="s">
        <v>21</v>
      </c>
      <c r="B10" s="352">
        <v>1643.985</v>
      </c>
      <c r="C10" s="352">
        <v>3805.5</v>
      </c>
      <c r="D10" s="352">
        <v>2016.824</v>
      </c>
      <c r="E10" s="352">
        <v>4917.8</v>
      </c>
      <c r="F10" s="352">
        <v>4026.84</v>
      </c>
      <c r="G10" s="352">
        <v>5113.109</v>
      </c>
      <c r="H10" s="352">
        <v>3147.629993000001</v>
      </c>
      <c r="I10" s="353">
        <v>7250.6900829999995</v>
      </c>
      <c r="J10" s="354">
        <v>6521.12</v>
      </c>
    </row>
    <row r="11" spans="1:10" ht="21" customHeight="1">
      <c r="A11" s="161" t="s">
        <v>22</v>
      </c>
      <c r="B11" s="352">
        <v>716.981</v>
      </c>
      <c r="C11" s="352">
        <v>2962.1</v>
      </c>
      <c r="D11" s="352">
        <v>2007.5</v>
      </c>
      <c r="E11" s="352">
        <v>5107.5</v>
      </c>
      <c r="F11" s="352">
        <v>5404.078</v>
      </c>
      <c r="G11" s="352">
        <v>5923.4</v>
      </c>
      <c r="H11" s="352">
        <v>3693.200732</v>
      </c>
      <c r="I11" s="355">
        <v>7103.718668</v>
      </c>
      <c r="J11" s="354">
        <v>5399.75</v>
      </c>
    </row>
    <row r="12" spans="1:10" ht="21" customHeight="1">
      <c r="A12" s="161" t="s">
        <v>23</v>
      </c>
      <c r="B12" s="352">
        <v>1428.479</v>
      </c>
      <c r="C12" s="352">
        <v>1963.1</v>
      </c>
      <c r="D12" s="352">
        <v>2480.095</v>
      </c>
      <c r="E12" s="352">
        <v>3755.8</v>
      </c>
      <c r="F12" s="352">
        <v>4548.177</v>
      </c>
      <c r="G12" s="352">
        <v>5524.553</v>
      </c>
      <c r="H12" s="352">
        <v>2894.6</v>
      </c>
      <c r="I12" s="355">
        <v>6370.281666999998</v>
      </c>
      <c r="J12" s="354">
        <v>7039.43</v>
      </c>
    </row>
    <row r="13" spans="1:10" ht="21" customHeight="1">
      <c r="A13" s="161" t="s">
        <v>24</v>
      </c>
      <c r="B13" s="352">
        <v>2052.853</v>
      </c>
      <c r="C13" s="352">
        <v>3442.1</v>
      </c>
      <c r="D13" s="352">
        <v>3768.18</v>
      </c>
      <c r="E13" s="352">
        <v>4382.1</v>
      </c>
      <c r="F13" s="352">
        <v>4505.977</v>
      </c>
      <c r="G13" s="352">
        <v>4638.701</v>
      </c>
      <c r="H13" s="352">
        <v>3614.076429</v>
      </c>
      <c r="I13" s="355">
        <v>7574.0239679999995</v>
      </c>
      <c r="J13" s="354">
        <v>6503.97</v>
      </c>
    </row>
    <row r="14" spans="1:10" ht="21" customHeight="1">
      <c r="A14" s="161" t="s">
        <v>25</v>
      </c>
      <c r="B14" s="352">
        <v>2714.843</v>
      </c>
      <c r="C14" s="352">
        <v>3420.2</v>
      </c>
      <c r="D14" s="352">
        <v>3495.035</v>
      </c>
      <c r="E14" s="352">
        <v>3427.2</v>
      </c>
      <c r="F14" s="352">
        <v>3263.921</v>
      </c>
      <c r="G14" s="352">
        <v>5139.568</v>
      </c>
      <c r="H14" s="352">
        <v>3358.239235000001</v>
      </c>
      <c r="I14" s="355">
        <v>5302.327289999998</v>
      </c>
      <c r="J14" s="354">
        <v>4403.9783418</v>
      </c>
    </row>
    <row r="15" spans="1:10" ht="21" customHeight="1">
      <c r="A15" s="161" t="s">
        <v>26</v>
      </c>
      <c r="B15" s="352">
        <v>1711.2</v>
      </c>
      <c r="C15" s="352">
        <v>2205.73</v>
      </c>
      <c r="D15" s="352">
        <v>3452.1</v>
      </c>
      <c r="E15" s="352">
        <v>3016.2</v>
      </c>
      <c r="F15" s="352">
        <v>4066.715</v>
      </c>
      <c r="G15" s="352">
        <v>5497.373</v>
      </c>
      <c r="H15" s="352">
        <v>3799.3208210000007</v>
      </c>
      <c r="I15" s="355">
        <v>5892.200164999999</v>
      </c>
      <c r="J15" s="354">
        <v>7150.519439000001</v>
      </c>
    </row>
    <row r="16" spans="1:10" ht="21" customHeight="1">
      <c r="A16" s="161" t="s">
        <v>27</v>
      </c>
      <c r="B16" s="352">
        <v>1571.796</v>
      </c>
      <c r="C16" s="352">
        <v>3091.435</v>
      </c>
      <c r="D16" s="352">
        <v>4253.095</v>
      </c>
      <c r="E16" s="352">
        <v>2113.92</v>
      </c>
      <c r="F16" s="356">
        <v>3970.419</v>
      </c>
      <c r="G16" s="356">
        <v>7717.93</v>
      </c>
      <c r="H16" s="352">
        <v>4485.520859</v>
      </c>
      <c r="I16" s="355">
        <v>6628.0436819999995</v>
      </c>
      <c r="J16" s="354"/>
    </row>
    <row r="17" spans="1:10" ht="21" customHeight="1" thickBot="1">
      <c r="A17" s="162" t="s">
        <v>29</v>
      </c>
      <c r="B17" s="357">
        <v>17720.93</v>
      </c>
      <c r="C17" s="357">
        <v>32016.374</v>
      </c>
      <c r="D17" s="357">
        <v>33126.803</v>
      </c>
      <c r="E17" s="357">
        <v>47702.92</v>
      </c>
      <c r="F17" s="357">
        <v>47768.05300000001</v>
      </c>
      <c r="G17" s="357">
        <v>60678.955</v>
      </c>
      <c r="H17" s="357">
        <v>41759.371573</v>
      </c>
      <c r="I17" s="358">
        <v>75029.92783100001</v>
      </c>
      <c r="J17" s="359">
        <f>SUM(J5:J16)</f>
        <v>67845.6612768</v>
      </c>
    </row>
    <row r="18" spans="1:9" ht="21" customHeight="1" thickTop="1">
      <c r="A18" s="163" t="s">
        <v>329</v>
      </c>
      <c r="B18" s="163"/>
      <c r="C18" s="163"/>
      <c r="D18" s="164"/>
      <c r="E18" s="163"/>
      <c r="F18" s="163"/>
      <c r="G18" s="164"/>
      <c r="H18" s="165"/>
      <c r="I18" s="165"/>
    </row>
    <row r="19" spans="1:9" ht="21" customHeight="1">
      <c r="A19" s="163" t="s">
        <v>169</v>
      </c>
      <c r="B19" s="163"/>
      <c r="C19" s="163"/>
      <c r="D19" s="164"/>
      <c r="E19" s="163"/>
      <c r="F19" s="163"/>
      <c r="G19" s="166"/>
      <c r="H19" s="165"/>
      <c r="I19" s="167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O36" sqref="O36"/>
    </sheetView>
  </sheetViews>
  <sheetFormatPr defaultColWidth="9.140625" defaultRowHeight="15"/>
  <cols>
    <col min="1" max="1" width="9.140625" style="168" customWidth="1"/>
    <col min="2" max="2" width="3.28125" style="168" customWidth="1"/>
    <col min="3" max="3" width="4.8515625" style="168" customWidth="1"/>
    <col min="4" max="4" width="6.140625" style="168" customWidth="1"/>
    <col min="5" max="5" width="5.28125" style="168" customWidth="1"/>
    <col min="6" max="6" width="26.140625" style="168" customWidth="1"/>
    <col min="7" max="16384" width="9.140625" style="168" customWidth="1"/>
  </cols>
  <sheetData>
    <row r="1" spans="1:14" ht="12.75">
      <c r="A1" s="1930" t="s">
        <v>330</v>
      </c>
      <c r="B1" s="1930"/>
      <c r="C1" s="1930"/>
      <c r="D1" s="1930"/>
      <c r="E1" s="1930"/>
      <c r="F1" s="1930"/>
      <c r="G1" s="1930"/>
      <c r="H1" s="1930"/>
      <c r="I1" s="1930"/>
      <c r="J1" s="1930"/>
      <c r="K1" s="1930"/>
      <c r="L1" s="1930"/>
      <c r="M1" s="1930"/>
      <c r="N1" s="295"/>
    </row>
    <row r="2" spans="1:14" ht="15.75">
      <c r="A2" s="1931" t="s">
        <v>331</v>
      </c>
      <c r="B2" s="1931"/>
      <c r="C2" s="1931"/>
      <c r="D2" s="1931"/>
      <c r="E2" s="1931"/>
      <c r="F2" s="1931"/>
      <c r="G2" s="1931"/>
      <c r="H2" s="1931"/>
      <c r="I2" s="1931"/>
      <c r="J2" s="1931"/>
      <c r="K2" s="1931"/>
      <c r="L2" s="1931"/>
      <c r="M2" s="1931"/>
      <c r="N2" s="169"/>
    </row>
    <row r="3" spans="1:14" ht="16.5" thickBot="1">
      <c r="A3" s="169"/>
      <c r="B3" s="1932" t="s">
        <v>332</v>
      </c>
      <c r="C3" s="1932"/>
      <c r="D3" s="1932"/>
      <c r="E3" s="1932"/>
      <c r="F3" s="1932"/>
      <c r="G3" s="1932"/>
      <c r="H3" s="1932"/>
      <c r="I3" s="1932"/>
      <c r="J3" s="1932"/>
      <c r="K3" s="1932"/>
      <c r="L3" s="1932"/>
      <c r="M3" s="1932"/>
      <c r="N3" s="360"/>
    </row>
    <row r="4" spans="1:14" ht="13.5" thickTop="1">
      <c r="A4" s="170"/>
      <c r="B4" s="1933" t="s">
        <v>28</v>
      </c>
      <c r="C4" s="1934"/>
      <c r="D4" s="1934"/>
      <c r="E4" s="1934"/>
      <c r="F4" s="1935"/>
      <c r="G4" s="1934" t="s">
        <v>0</v>
      </c>
      <c r="H4" s="1935"/>
      <c r="I4" s="1934" t="s">
        <v>1</v>
      </c>
      <c r="J4" s="1935"/>
      <c r="K4" s="1942" t="s">
        <v>333</v>
      </c>
      <c r="L4" s="1944" t="s">
        <v>334</v>
      </c>
      <c r="M4" s="1674"/>
      <c r="N4" s="361"/>
    </row>
    <row r="5" spans="1:14" ht="12.75">
      <c r="A5" s="170"/>
      <c r="B5" s="1936"/>
      <c r="C5" s="1937"/>
      <c r="D5" s="1937"/>
      <c r="E5" s="1937"/>
      <c r="F5" s="1938"/>
      <c r="G5" s="1940"/>
      <c r="H5" s="1941"/>
      <c r="I5" s="1940"/>
      <c r="J5" s="1941"/>
      <c r="K5" s="1943"/>
      <c r="L5" s="1671" t="s">
        <v>458</v>
      </c>
      <c r="M5" s="1945"/>
      <c r="N5" s="361"/>
    </row>
    <row r="6" spans="1:14" ht="15.75">
      <c r="A6" s="170"/>
      <c r="B6" s="1939"/>
      <c r="C6" s="1940"/>
      <c r="D6" s="1940"/>
      <c r="E6" s="1940"/>
      <c r="F6" s="1941"/>
      <c r="G6" s="171" t="s">
        <v>459</v>
      </c>
      <c r="H6" s="171" t="s">
        <v>335</v>
      </c>
      <c r="I6" s="171" t="str">
        <f>G6</f>
        <v>11 Months</v>
      </c>
      <c r="J6" s="171" t="s">
        <v>335</v>
      </c>
      <c r="K6" s="171" t="str">
        <f>G6</f>
        <v>11 Months</v>
      </c>
      <c r="L6" s="171" t="s">
        <v>336</v>
      </c>
      <c r="M6" s="172" t="s">
        <v>333</v>
      </c>
      <c r="N6" s="362"/>
    </row>
    <row r="7" spans="1:15" ht="12.75">
      <c r="A7" s="170"/>
      <c r="B7" s="173" t="s">
        <v>337</v>
      </c>
      <c r="C7" s="170"/>
      <c r="D7" s="170"/>
      <c r="E7" s="170"/>
      <c r="F7" s="170"/>
      <c r="G7" s="174">
        <v>41555.33999999991</v>
      </c>
      <c r="H7" s="174">
        <v>57060.74</v>
      </c>
      <c r="I7" s="174">
        <v>77839.80000000005</v>
      </c>
      <c r="J7" s="174">
        <v>89721.50000000012</v>
      </c>
      <c r="K7" s="175">
        <v>95285.40000000014</v>
      </c>
      <c r="L7" s="175">
        <v>87.31599837710439</v>
      </c>
      <c r="M7" s="176">
        <v>22.41218502616924</v>
      </c>
      <c r="N7" s="363"/>
      <c r="O7" s="364"/>
    </row>
    <row r="8" spans="1:14" ht="12.75">
      <c r="A8" s="170"/>
      <c r="B8" s="173"/>
      <c r="C8" s="170" t="s">
        <v>338</v>
      </c>
      <c r="D8" s="170"/>
      <c r="E8" s="170"/>
      <c r="F8" s="170"/>
      <c r="G8" s="174">
        <v>78115.8</v>
      </c>
      <c r="H8" s="174">
        <v>85989.8</v>
      </c>
      <c r="I8" s="174">
        <v>91491.29999999999</v>
      </c>
      <c r="J8" s="174">
        <v>100960.6</v>
      </c>
      <c r="K8" s="175">
        <v>89536.1</v>
      </c>
      <c r="L8" s="175">
        <v>17.12265636401341</v>
      </c>
      <c r="M8" s="177">
        <v>-2.1370337944700566</v>
      </c>
      <c r="N8" s="365"/>
    </row>
    <row r="9" spans="1:14" ht="12.75">
      <c r="A9" s="170"/>
      <c r="B9" s="173"/>
      <c r="C9" s="170"/>
      <c r="D9" s="170" t="s">
        <v>339</v>
      </c>
      <c r="E9" s="170"/>
      <c r="F9" s="170"/>
      <c r="G9" s="174">
        <v>0</v>
      </c>
      <c r="H9" s="174">
        <v>0</v>
      </c>
      <c r="I9" s="174">
        <v>0</v>
      </c>
      <c r="J9" s="174">
        <v>0</v>
      </c>
      <c r="K9" s="175">
        <v>0</v>
      </c>
      <c r="L9" s="175" t="s">
        <v>4</v>
      </c>
      <c r="M9" s="177" t="s">
        <v>4</v>
      </c>
      <c r="N9" s="365"/>
    </row>
    <row r="10" spans="1:14" ht="12.75">
      <c r="A10" s="170"/>
      <c r="B10" s="173"/>
      <c r="C10" s="170"/>
      <c r="D10" s="170" t="s">
        <v>340</v>
      </c>
      <c r="E10" s="170"/>
      <c r="F10" s="170"/>
      <c r="G10" s="174">
        <v>78115.8</v>
      </c>
      <c r="H10" s="174">
        <v>85989.8</v>
      </c>
      <c r="I10" s="174">
        <v>91491.29999999999</v>
      </c>
      <c r="J10" s="174">
        <v>100960.6</v>
      </c>
      <c r="K10" s="175">
        <v>89536.1</v>
      </c>
      <c r="L10" s="175">
        <v>17.12265636401341</v>
      </c>
      <c r="M10" s="177">
        <v>-2.1370337944700566</v>
      </c>
      <c r="N10" s="365"/>
    </row>
    <row r="11" spans="1:14" ht="12.75">
      <c r="A11" s="170"/>
      <c r="B11" s="173"/>
      <c r="C11" s="170" t="s">
        <v>341</v>
      </c>
      <c r="D11" s="170"/>
      <c r="E11" s="170"/>
      <c r="F11" s="170"/>
      <c r="G11" s="174">
        <v>-499904.9</v>
      </c>
      <c r="H11" s="174">
        <v>-547294.3</v>
      </c>
      <c r="I11" s="174">
        <v>-634701.6</v>
      </c>
      <c r="J11" s="174">
        <v>-696373.3</v>
      </c>
      <c r="K11" s="175">
        <v>-678921</v>
      </c>
      <c r="L11" s="175">
        <v>26.964468641935696</v>
      </c>
      <c r="M11" s="177">
        <v>6.966958961502542</v>
      </c>
      <c r="N11" s="365"/>
    </row>
    <row r="12" spans="1:14" ht="12.75">
      <c r="A12" s="170"/>
      <c r="B12" s="173"/>
      <c r="C12" s="170"/>
      <c r="D12" s="170" t="s">
        <v>339</v>
      </c>
      <c r="E12" s="170"/>
      <c r="F12" s="170"/>
      <c r="G12" s="174">
        <v>-98055.5</v>
      </c>
      <c r="H12" s="174">
        <v>-107138.9</v>
      </c>
      <c r="I12" s="174">
        <v>-122698.19999999998</v>
      </c>
      <c r="J12" s="174">
        <v>-132976.4</v>
      </c>
      <c r="K12" s="175">
        <v>-101232.4</v>
      </c>
      <c r="L12" s="175">
        <v>25.131379677835497</v>
      </c>
      <c r="M12" s="177">
        <v>-17.494796174678996</v>
      </c>
      <c r="N12" s="365"/>
    </row>
    <row r="13" spans="1:14" ht="12.75">
      <c r="A13" s="170"/>
      <c r="B13" s="173"/>
      <c r="C13" s="170"/>
      <c r="D13" s="170" t="s">
        <v>340</v>
      </c>
      <c r="E13" s="170"/>
      <c r="F13" s="170"/>
      <c r="G13" s="174">
        <v>-401849.4</v>
      </c>
      <c r="H13" s="174">
        <v>-440155.4</v>
      </c>
      <c r="I13" s="174">
        <v>-512003.39999999997</v>
      </c>
      <c r="J13" s="174">
        <v>-563396.9</v>
      </c>
      <c r="K13" s="175">
        <v>-577688.6</v>
      </c>
      <c r="L13" s="175">
        <v>27.41176171968901</v>
      </c>
      <c r="M13" s="177">
        <v>12.829055432053778</v>
      </c>
      <c r="N13" s="365"/>
    </row>
    <row r="14" spans="1:14" ht="12.75">
      <c r="A14" s="170"/>
      <c r="B14" s="173"/>
      <c r="C14" s="170" t="s">
        <v>342</v>
      </c>
      <c r="D14" s="170"/>
      <c r="E14" s="170"/>
      <c r="F14" s="170"/>
      <c r="G14" s="174">
        <v>-421789.10000000003</v>
      </c>
      <c r="H14" s="174">
        <v>-461304.5</v>
      </c>
      <c r="I14" s="174">
        <v>-543210.3</v>
      </c>
      <c r="J14" s="174">
        <v>-595412.7</v>
      </c>
      <c r="K14" s="175">
        <v>-589384.8999999999</v>
      </c>
      <c r="L14" s="175">
        <v>28.78718297841266</v>
      </c>
      <c r="M14" s="177">
        <v>8.500317464525224</v>
      </c>
      <c r="N14" s="365"/>
    </row>
    <row r="15" spans="1:14" ht="12.75">
      <c r="A15" s="170"/>
      <c r="B15" s="173"/>
      <c r="C15" s="170" t="s">
        <v>343</v>
      </c>
      <c r="D15" s="170"/>
      <c r="E15" s="170"/>
      <c r="F15" s="170"/>
      <c r="G15" s="174">
        <v>7151.600000000017</v>
      </c>
      <c r="H15" s="174">
        <v>7585.8000000000175</v>
      </c>
      <c r="I15" s="174">
        <v>19726.29999999999</v>
      </c>
      <c r="J15" s="174">
        <v>20882.2</v>
      </c>
      <c r="K15" s="175">
        <v>24317.399999999998</v>
      </c>
      <c r="L15" s="175">
        <v>175.83058336595928</v>
      </c>
      <c r="M15" s="177">
        <v>23.274004755073236</v>
      </c>
      <c r="N15" s="365"/>
    </row>
    <row r="16" spans="1:14" ht="12.75">
      <c r="A16" s="170"/>
      <c r="B16" s="173"/>
      <c r="C16" s="170"/>
      <c r="D16" s="170" t="s">
        <v>344</v>
      </c>
      <c r="E16" s="170"/>
      <c r="F16" s="170"/>
      <c r="G16" s="174">
        <v>86708.70000000001</v>
      </c>
      <c r="H16" s="174">
        <v>95190.8</v>
      </c>
      <c r="I16" s="174">
        <v>114408.4</v>
      </c>
      <c r="J16" s="174">
        <v>125061.2</v>
      </c>
      <c r="K16" s="175">
        <v>134461</v>
      </c>
      <c r="L16" s="175">
        <v>31.945698643850022</v>
      </c>
      <c r="M16" s="177">
        <v>17.527209540558232</v>
      </c>
      <c r="N16" s="365"/>
    </row>
    <row r="17" spans="1:14" ht="12.75">
      <c r="A17" s="170"/>
      <c r="B17" s="173"/>
      <c r="C17" s="170"/>
      <c r="D17" s="170"/>
      <c r="E17" s="170" t="s">
        <v>345</v>
      </c>
      <c r="F17" s="170"/>
      <c r="G17" s="174">
        <v>31563.300000000007</v>
      </c>
      <c r="H17" s="174">
        <v>34210.6</v>
      </c>
      <c r="I17" s="174">
        <v>43206</v>
      </c>
      <c r="J17" s="174">
        <v>46374.9</v>
      </c>
      <c r="K17" s="175">
        <v>50048.3</v>
      </c>
      <c r="L17" s="175">
        <v>36.88682742298806</v>
      </c>
      <c r="M17" s="177">
        <v>15.83645789936584</v>
      </c>
      <c r="N17" s="365"/>
    </row>
    <row r="18" spans="1:14" ht="12.75">
      <c r="A18" s="170"/>
      <c r="B18" s="173"/>
      <c r="C18" s="170"/>
      <c r="D18" s="170"/>
      <c r="E18" s="170" t="s">
        <v>346</v>
      </c>
      <c r="F18" s="170"/>
      <c r="G18" s="174">
        <v>16920.600000000002</v>
      </c>
      <c r="H18" s="174">
        <v>18389.7</v>
      </c>
      <c r="I18" s="174">
        <v>21659.600000000002</v>
      </c>
      <c r="J18" s="174">
        <v>24352.8</v>
      </c>
      <c r="K18" s="175">
        <v>27947.700000000004</v>
      </c>
      <c r="L18" s="175">
        <v>28.00728106568326</v>
      </c>
      <c r="M18" s="177">
        <v>29.031468725184226</v>
      </c>
      <c r="N18" s="365"/>
    </row>
    <row r="19" spans="1:14" ht="12.75">
      <c r="A19" s="170"/>
      <c r="B19" s="173"/>
      <c r="C19" s="170"/>
      <c r="D19" s="170"/>
      <c r="E19" s="170" t="s">
        <v>340</v>
      </c>
      <c r="F19" s="170"/>
      <c r="G19" s="174">
        <v>38224.8</v>
      </c>
      <c r="H19" s="174">
        <v>42590.5</v>
      </c>
      <c r="I19" s="174">
        <v>49542.8</v>
      </c>
      <c r="J19" s="174">
        <v>54333.5</v>
      </c>
      <c r="K19" s="175">
        <v>56465</v>
      </c>
      <c r="L19" s="175">
        <v>29.609049622234778</v>
      </c>
      <c r="M19" s="177">
        <v>13.972161444246169</v>
      </c>
      <c r="N19" s="365"/>
    </row>
    <row r="20" spans="1:14" ht="12.75">
      <c r="A20" s="170"/>
      <c r="B20" s="173"/>
      <c r="C20" s="170"/>
      <c r="D20" s="170" t="s">
        <v>347</v>
      </c>
      <c r="E20" s="170"/>
      <c r="F20" s="170"/>
      <c r="G20" s="174">
        <v>-79557.1</v>
      </c>
      <c r="H20" s="174">
        <v>-87605</v>
      </c>
      <c r="I20" s="174">
        <v>-94682.1</v>
      </c>
      <c r="J20" s="174">
        <v>-104179</v>
      </c>
      <c r="K20" s="175">
        <v>-110143.6</v>
      </c>
      <c r="L20" s="175">
        <v>19.011502430329912</v>
      </c>
      <c r="M20" s="177">
        <v>16.329908187503236</v>
      </c>
      <c r="N20" s="365"/>
    </row>
    <row r="21" spans="1:14" ht="12.75">
      <c r="A21" s="170"/>
      <c r="B21" s="173"/>
      <c r="C21" s="170"/>
      <c r="D21" s="170"/>
      <c r="E21" s="170" t="s">
        <v>348</v>
      </c>
      <c r="F21" s="170"/>
      <c r="G21" s="174">
        <v>-30312.299999999996</v>
      </c>
      <c r="H21" s="174">
        <v>-33276.7</v>
      </c>
      <c r="I21" s="174">
        <v>-36461.8</v>
      </c>
      <c r="J21" s="174">
        <v>-39822</v>
      </c>
      <c r="K21" s="175">
        <v>-40762.7</v>
      </c>
      <c r="L21" s="175">
        <v>20.287144162600697</v>
      </c>
      <c r="M21" s="177">
        <v>11.795632689554523</v>
      </c>
      <c r="N21" s="365"/>
    </row>
    <row r="22" spans="1:14" ht="12.75">
      <c r="A22" s="170"/>
      <c r="B22" s="173"/>
      <c r="C22" s="170"/>
      <c r="D22" s="170"/>
      <c r="E22" s="170" t="s">
        <v>345</v>
      </c>
      <c r="F22" s="170"/>
      <c r="G22" s="174">
        <v>-36199.09999999999</v>
      </c>
      <c r="H22" s="174">
        <v>-39611.9</v>
      </c>
      <c r="I22" s="174">
        <v>-37643.399999999994</v>
      </c>
      <c r="J22" s="174">
        <v>-42175.6</v>
      </c>
      <c r="K22" s="175">
        <v>-48465.5</v>
      </c>
      <c r="L22" s="175">
        <v>3.989878201391747</v>
      </c>
      <c r="M22" s="177">
        <v>28.748997168162305</v>
      </c>
      <c r="N22" s="365"/>
    </row>
    <row r="23" spans="1:14" ht="12.75">
      <c r="A23" s="170"/>
      <c r="B23" s="173"/>
      <c r="C23" s="170"/>
      <c r="D23" s="170"/>
      <c r="E23" s="170"/>
      <c r="F23" s="178" t="s">
        <v>349</v>
      </c>
      <c r="G23" s="174">
        <v>-8599.5</v>
      </c>
      <c r="H23" s="174">
        <v>-9508.5</v>
      </c>
      <c r="I23" s="174">
        <v>-13328.4</v>
      </c>
      <c r="J23" s="174">
        <v>-15121.3</v>
      </c>
      <c r="K23" s="175">
        <v>-15681.8</v>
      </c>
      <c r="L23" s="175">
        <v>54.99040641897784</v>
      </c>
      <c r="M23" s="177">
        <v>17.657033102247837</v>
      </c>
      <c r="N23" s="365"/>
    </row>
    <row r="24" spans="1:14" ht="12.75">
      <c r="A24" s="170"/>
      <c r="B24" s="173"/>
      <c r="C24" s="170"/>
      <c r="D24" s="170"/>
      <c r="E24" s="170" t="s">
        <v>350</v>
      </c>
      <c r="F24" s="170"/>
      <c r="G24" s="174">
        <v>-1062.6</v>
      </c>
      <c r="H24" s="174">
        <v>-1177.9</v>
      </c>
      <c r="I24" s="174">
        <v>-1417.7</v>
      </c>
      <c r="J24" s="174">
        <v>-1625.7</v>
      </c>
      <c r="K24" s="175">
        <v>-1949.5</v>
      </c>
      <c r="L24" s="175">
        <v>33.418031244118225</v>
      </c>
      <c r="M24" s="177">
        <v>37.511462227551675</v>
      </c>
      <c r="N24" s="365"/>
    </row>
    <row r="25" spans="1:14" ht="12.75">
      <c r="A25" s="170"/>
      <c r="B25" s="173"/>
      <c r="C25" s="170"/>
      <c r="D25" s="170"/>
      <c r="E25" s="170" t="s">
        <v>340</v>
      </c>
      <c r="F25" s="170"/>
      <c r="G25" s="174">
        <v>-11983.1</v>
      </c>
      <c r="H25" s="174">
        <v>-13538.5</v>
      </c>
      <c r="I25" s="174">
        <v>-19159.2</v>
      </c>
      <c r="J25" s="174">
        <v>-20555.7</v>
      </c>
      <c r="K25" s="175">
        <v>-18965.9</v>
      </c>
      <c r="L25" s="175">
        <v>59.885171616693526</v>
      </c>
      <c r="M25" s="177">
        <v>-1.0089147772349634</v>
      </c>
      <c r="N25" s="365"/>
    </row>
    <row r="26" spans="1:14" ht="12.75">
      <c r="A26" s="179"/>
      <c r="B26" s="173"/>
      <c r="C26" s="170" t="s">
        <v>351</v>
      </c>
      <c r="D26" s="170"/>
      <c r="E26" s="170"/>
      <c r="F26" s="170"/>
      <c r="G26" s="174">
        <v>-414637.5</v>
      </c>
      <c r="H26" s="174">
        <v>-453718.7</v>
      </c>
      <c r="I26" s="174">
        <v>-523484</v>
      </c>
      <c r="J26" s="174">
        <v>-574530.5</v>
      </c>
      <c r="K26" s="175">
        <v>-565067.5</v>
      </c>
      <c r="L26" s="175">
        <v>26.251002381598383</v>
      </c>
      <c r="M26" s="177">
        <v>7.943604771110486</v>
      </c>
      <c r="N26" s="365"/>
    </row>
    <row r="27" spans="1:14" ht="12.75">
      <c r="A27" s="170"/>
      <c r="B27" s="173"/>
      <c r="C27" s="170" t="s">
        <v>352</v>
      </c>
      <c r="D27" s="170"/>
      <c r="E27" s="170"/>
      <c r="F27" s="170"/>
      <c r="G27" s="174">
        <v>9693.939999999999</v>
      </c>
      <c r="H27" s="174">
        <v>13078.84</v>
      </c>
      <c r="I27" s="174">
        <v>29348.299999999996</v>
      </c>
      <c r="J27" s="174">
        <v>32751.7</v>
      </c>
      <c r="K27" s="175">
        <v>29021.300000000003</v>
      </c>
      <c r="L27" s="175">
        <v>202.748933870026</v>
      </c>
      <c r="M27" s="177">
        <v>-1.1142042298872212</v>
      </c>
      <c r="N27" s="365"/>
    </row>
    <row r="28" spans="1:14" ht="12.75">
      <c r="A28" s="170"/>
      <c r="B28" s="173"/>
      <c r="C28" s="170"/>
      <c r="D28" s="170" t="s">
        <v>353</v>
      </c>
      <c r="E28" s="170"/>
      <c r="F28" s="170"/>
      <c r="G28" s="174">
        <v>19483.239999999998</v>
      </c>
      <c r="H28" s="174">
        <v>23320.14</v>
      </c>
      <c r="I28" s="174">
        <v>35510.7</v>
      </c>
      <c r="J28" s="174">
        <v>39539.8</v>
      </c>
      <c r="K28" s="175">
        <v>37075.5</v>
      </c>
      <c r="L28" s="175">
        <v>82.26280639154473</v>
      </c>
      <c r="M28" s="177">
        <v>4.406559149777394</v>
      </c>
      <c r="N28" s="365"/>
    </row>
    <row r="29" spans="1:14" ht="12.75">
      <c r="A29" s="170"/>
      <c r="B29" s="173"/>
      <c r="C29" s="170"/>
      <c r="D29" s="170" t="s">
        <v>354</v>
      </c>
      <c r="E29" s="170"/>
      <c r="F29" s="170"/>
      <c r="G29" s="174">
        <v>-9789.3</v>
      </c>
      <c r="H29" s="174">
        <v>-10241.3</v>
      </c>
      <c r="I29" s="174">
        <v>-6162.400000000001</v>
      </c>
      <c r="J29" s="174">
        <v>-6788.1</v>
      </c>
      <c r="K29" s="175">
        <v>-8054.200000000001</v>
      </c>
      <c r="L29" s="175">
        <v>-37.04963582687218</v>
      </c>
      <c r="M29" s="177">
        <v>30.699078281189145</v>
      </c>
      <c r="N29" s="365"/>
    </row>
    <row r="30" spans="1:14" ht="12.75">
      <c r="A30" s="170"/>
      <c r="B30" s="173"/>
      <c r="C30" s="170" t="s">
        <v>355</v>
      </c>
      <c r="D30" s="170"/>
      <c r="E30" s="170"/>
      <c r="F30" s="170"/>
      <c r="G30" s="174">
        <v>-404943.56</v>
      </c>
      <c r="H30" s="174">
        <v>-440639.86</v>
      </c>
      <c r="I30" s="174">
        <v>-494135.69999999995</v>
      </c>
      <c r="J30" s="174">
        <v>-541778.8</v>
      </c>
      <c r="K30" s="175">
        <v>-536046.2</v>
      </c>
      <c r="L30" s="175">
        <v>22.02582009206418</v>
      </c>
      <c r="M30" s="177">
        <v>8.481577024287049</v>
      </c>
      <c r="N30" s="365"/>
    </row>
    <row r="31" spans="1:14" ht="12.75">
      <c r="A31" s="170"/>
      <c r="B31" s="173"/>
      <c r="C31" s="170" t="s">
        <v>356</v>
      </c>
      <c r="D31" s="170"/>
      <c r="E31" s="170"/>
      <c r="F31" s="170"/>
      <c r="G31" s="174">
        <v>446498.8999999999</v>
      </c>
      <c r="H31" s="174">
        <v>497700.6</v>
      </c>
      <c r="I31" s="174">
        <v>571975.5</v>
      </c>
      <c r="J31" s="174">
        <v>631500.3</v>
      </c>
      <c r="K31" s="175">
        <v>631331.6</v>
      </c>
      <c r="L31" s="175">
        <v>28.102331271140912</v>
      </c>
      <c r="M31" s="177">
        <v>10.377385045338471</v>
      </c>
      <c r="N31" s="365"/>
    </row>
    <row r="32" spans="1:14" ht="12.75">
      <c r="A32" s="170"/>
      <c r="B32" s="173"/>
      <c r="C32" s="170"/>
      <c r="D32" s="170" t="s">
        <v>357</v>
      </c>
      <c r="E32" s="170"/>
      <c r="F32" s="170"/>
      <c r="G32" s="174">
        <v>453551.19999999995</v>
      </c>
      <c r="H32" s="174">
        <v>505068.2</v>
      </c>
      <c r="I32" s="174">
        <v>574909.5</v>
      </c>
      <c r="J32" s="174">
        <v>634854.8</v>
      </c>
      <c r="K32" s="175">
        <v>633585.6000000001</v>
      </c>
      <c r="L32" s="175">
        <v>26.757353965770577</v>
      </c>
      <c r="M32" s="177">
        <v>10.206145488985669</v>
      </c>
      <c r="N32" s="365"/>
    </row>
    <row r="33" spans="1:14" ht="12.75">
      <c r="A33" s="170"/>
      <c r="B33" s="173"/>
      <c r="C33" s="170"/>
      <c r="D33" s="170"/>
      <c r="E33" s="170" t="s">
        <v>358</v>
      </c>
      <c r="F33" s="170"/>
      <c r="G33" s="174">
        <v>31211</v>
      </c>
      <c r="H33" s="174">
        <v>34180.5</v>
      </c>
      <c r="I33" s="174">
        <v>44074</v>
      </c>
      <c r="J33" s="174">
        <v>48519.8</v>
      </c>
      <c r="K33" s="175">
        <v>42165.3</v>
      </c>
      <c r="L33" s="175">
        <v>41.21303386626508</v>
      </c>
      <c r="M33" s="177">
        <v>-4.330671143985114</v>
      </c>
      <c r="N33" s="365"/>
    </row>
    <row r="34" spans="1:14" ht="12.75">
      <c r="A34" s="170"/>
      <c r="B34" s="173"/>
      <c r="C34" s="170"/>
      <c r="D34" s="170"/>
      <c r="E34" s="170" t="s">
        <v>359</v>
      </c>
      <c r="F34" s="170"/>
      <c r="G34" s="174">
        <v>388462.3</v>
      </c>
      <c r="H34" s="174">
        <v>434581.7</v>
      </c>
      <c r="I34" s="174">
        <v>490952.80000000005</v>
      </c>
      <c r="J34" s="174">
        <v>543294.1</v>
      </c>
      <c r="K34" s="180">
        <v>551742.2000000001</v>
      </c>
      <c r="L34" s="175">
        <v>26.38364134692094</v>
      </c>
      <c r="M34" s="177">
        <v>12.381923476146795</v>
      </c>
      <c r="N34" s="365"/>
    </row>
    <row r="35" spans="1:14" ht="12.75">
      <c r="A35" s="170"/>
      <c r="B35" s="173"/>
      <c r="C35" s="170"/>
      <c r="D35" s="170"/>
      <c r="E35" s="170" t="s">
        <v>360</v>
      </c>
      <c r="F35" s="170"/>
      <c r="G35" s="174">
        <v>32898.6</v>
      </c>
      <c r="H35" s="174">
        <v>35326.7</v>
      </c>
      <c r="I35" s="174">
        <v>38214.9</v>
      </c>
      <c r="J35" s="174">
        <v>41373.1</v>
      </c>
      <c r="K35" s="175">
        <v>39678.1</v>
      </c>
      <c r="L35" s="175">
        <v>16.159654210209567</v>
      </c>
      <c r="M35" s="177">
        <v>3.828873031199862</v>
      </c>
      <c r="N35" s="365"/>
    </row>
    <row r="36" spans="1:14" ht="12.75">
      <c r="A36" s="170"/>
      <c r="B36" s="173"/>
      <c r="C36" s="170"/>
      <c r="D36" s="170"/>
      <c r="E36" s="170" t="s">
        <v>361</v>
      </c>
      <c r="F36" s="170"/>
      <c r="G36" s="174">
        <v>979.3</v>
      </c>
      <c r="H36" s="174">
        <v>979.3</v>
      </c>
      <c r="I36" s="174">
        <v>1667.8</v>
      </c>
      <c r="J36" s="174">
        <v>1667.8</v>
      </c>
      <c r="K36" s="175">
        <v>0</v>
      </c>
      <c r="L36" s="175" t="s">
        <v>4</v>
      </c>
      <c r="M36" s="177" t="s">
        <v>4</v>
      </c>
      <c r="N36" s="365"/>
    </row>
    <row r="37" spans="1:14" ht="12.75">
      <c r="A37" s="170"/>
      <c r="B37" s="173"/>
      <c r="C37" s="170"/>
      <c r="D37" s="170" t="s">
        <v>362</v>
      </c>
      <c r="E37" s="170"/>
      <c r="F37" s="170"/>
      <c r="G37" s="174">
        <v>-7052.299999999998</v>
      </c>
      <c r="H37" s="174">
        <v>-7367.6</v>
      </c>
      <c r="I37" s="174">
        <v>-2934</v>
      </c>
      <c r="J37" s="174">
        <v>-3354.5</v>
      </c>
      <c r="K37" s="175">
        <v>-2254</v>
      </c>
      <c r="L37" s="175">
        <v>-58.39655147965911</v>
      </c>
      <c r="M37" s="177">
        <v>-23.176550783912745</v>
      </c>
      <c r="N37" s="365"/>
    </row>
    <row r="38" spans="1:14" ht="12.75">
      <c r="A38" s="170"/>
      <c r="B38" s="181" t="s">
        <v>363</v>
      </c>
      <c r="C38" s="182" t="s">
        <v>364</v>
      </c>
      <c r="D38" s="182"/>
      <c r="E38" s="182"/>
      <c r="F38" s="182"/>
      <c r="G38" s="183">
        <v>9238.9</v>
      </c>
      <c r="H38" s="183">
        <v>10348.3</v>
      </c>
      <c r="I38" s="183">
        <v>15735.499999999998</v>
      </c>
      <c r="J38" s="183">
        <v>17063.5</v>
      </c>
      <c r="K38" s="184">
        <v>11890.5</v>
      </c>
      <c r="L38" s="184">
        <v>70.3178949874985</v>
      </c>
      <c r="M38" s="185">
        <v>-24.43519430586889</v>
      </c>
      <c r="N38" s="365"/>
    </row>
    <row r="39" spans="1:14" ht="12.75">
      <c r="A39" s="170"/>
      <c r="B39" s="186" t="s">
        <v>365</v>
      </c>
      <c r="C39" s="186"/>
      <c r="D39" s="187"/>
      <c r="E39" s="187"/>
      <c r="F39" s="187"/>
      <c r="G39" s="188">
        <v>50794.23999999993</v>
      </c>
      <c r="H39" s="188">
        <v>67409.04</v>
      </c>
      <c r="I39" s="188">
        <v>93575.30000000005</v>
      </c>
      <c r="J39" s="188">
        <v>106785</v>
      </c>
      <c r="K39" s="189">
        <v>107175.90000000014</v>
      </c>
      <c r="L39" s="189">
        <v>84.22423487387579</v>
      </c>
      <c r="M39" s="190">
        <v>14.53439101985255</v>
      </c>
      <c r="N39" s="363"/>
    </row>
    <row r="40" spans="1:14" ht="12.75">
      <c r="A40" s="170"/>
      <c r="B40" s="173" t="s">
        <v>366</v>
      </c>
      <c r="C40" s="170" t="s">
        <v>367</v>
      </c>
      <c r="D40" s="170"/>
      <c r="E40" s="170"/>
      <c r="F40" s="170"/>
      <c r="G40" s="174">
        <v>10100.399999999998</v>
      </c>
      <c r="H40" s="174">
        <v>12496.32</v>
      </c>
      <c r="I40" s="174">
        <v>11020.319999999998</v>
      </c>
      <c r="J40" s="174">
        <v>11147.97</v>
      </c>
      <c r="K40" s="175">
        <v>16194.830000000002</v>
      </c>
      <c r="L40" s="175">
        <v>9.107758108589763</v>
      </c>
      <c r="M40" s="177">
        <v>46.95426267113845</v>
      </c>
      <c r="N40" s="365"/>
    </row>
    <row r="41" spans="1:14" ht="12.75">
      <c r="A41" s="170"/>
      <c r="B41" s="173"/>
      <c r="C41" s="170" t="s">
        <v>368</v>
      </c>
      <c r="D41" s="170"/>
      <c r="E41" s="170"/>
      <c r="F41" s="170"/>
      <c r="G41" s="174">
        <v>6689.799999999999</v>
      </c>
      <c r="H41" s="174">
        <v>9081.9</v>
      </c>
      <c r="I41" s="174">
        <v>3159.7000000000003</v>
      </c>
      <c r="J41" s="174">
        <v>3194.6</v>
      </c>
      <c r="K41" s="175">
        <v>3701</v>
      </c>
      <c r="L41" s="175" t="s">
        <v>4</v>
      </c>
      <c r="M41" s="177">
        <v>17.131373231635905</v>
      </c>
      <c r="N41" s="365"/>
    </row>
    <row r="42" spans="1:14" ht="12.75">
      <c r="A42" s="170"/>
      <c r="B42" s="173"/>
      <c r="C42" s="170" t="s">
        <v>369</v>
      </c>
      <c r="D42" s="170"/>
      <c r="E42" s="170"/>
      <c r="F42" s="170"/>
      <c r="G42" s="174">
        <v>0</v>
      </c>
      <c r="H42" s="174">
        <v>0</v>
      </c>
      <c r="I42" s="174">
        <v>0</v>
      </c>
      <c r="J42" s="174">
        <v>0</v>
      </c>
      <c r="K42" s="175">
        <v>0</v>
      </c>
      <c r="L42" s="175" t="s">
        <v>4</v>
      </c>
      <c r="M42" s="177" t="s">
        <v>4</v>
      </c>
      <c r="N42" s="365"/>
    </row>
    <row r="43" spans="1:14" ht="12.75">
      <c r="A43" s="170"/>
      <c r="B43" s="173"/>
      <c r="C43" s="170" t="s">
        <v>370</v>
      </c>
      <c r="D43" s="170"/>
      <c r="E43" s="170"/>
      <c r="F43" s="170"/>
      <c r="G43" s="174">
        <v>-20301.7</v>
      </c>
      <c r="H43" s="174">
        <v>-22846.4</v>
      </c>
      <c r="I43" s="174">
        <v>-19857.899999999998</v>
      </c>
      <c r="J43" s="174">
        <v>-21331.6</v>
      </c>
      <c r="K43" s="175">
        <v>-30997.6</v>
      </c>
      <c r="L43" s="175">
        <v>-2.1860238305166604</v>
      </c>
      <c r="M43" s="177">
        <v>56.09706968007694</v>
      </c>
      <c r="N43" s="365"/>
    </row>
    <row r="44" spans="1:14" ht="12.75">
      <c r="A44" s="170"/>
      <c r="B44" s="173"/>
      <c r="C44" s="170"/>
      <c r="D44" s="170" t="s">
        <v>371</v>
      </c>
      <c r="E44" s="170"/>
      <c r="F44" s="170"/>
      <c r="G44" s="174">
        <v>-4560.500000000001</v>
      </c>
      <c r="H44" s="174">
        <v>-5147.4</v>
      </c>
      <c r="I44" s="174">
        <v>-2370.2</v>
      </c>
      <c r="J44" s="174">
        <v>-1620</v>
      </c>
      <c r="K44" s="175">
        <v>-1932.9</v>
      </c>
      <c r="L44" s="175">
        <v>-48.027628549501166</v>
      </c>
      <c r="M44" s="177">
        <v>-18.449919837988347</v>
      </c>
      <c r="N44" s="365"/>
    </row>
    <row r="45" spans="1:14" ht="12.75">
      <c r="A45" s="170"/>
      <c r="B45" s="173"/>
      <c r="C45" s="170"/>
      <c r="D45" s="170" t="s">
        <v>340</v>
      </c>
      <c r="E45" s="170"/>
      <c r="F45" s="170"/>
      <c r="G45" s="174">
        <v>-15741.2</v>
      </c>
      <c r="H45" s="174">
        <v>-17699</v>
      </c>
      <c r="I45" s="174">
        <v>-17487.7</v>
      </c>
      <c r="J45" s="174">
        <v>-19711.6</v>
      </c>
      <c r="K45" s="175">
        <v>-29064.699999999997</v>
      </c>
      <c r="L45" s="175">
        <v>11.095088049195738</v>
      </c>
      <c r="M45" s="177">
        <v>66.20081543027382</v>
      </c>
      <c r="N45" s="365"/>
    </row>
    <row r="46" spans="1:14" ht="12.75">
      <c r="A46" s="170"/>
      <c r="B46" s="173"/>
      <c r="C46" s="170" t="s">
        <v>372</v>
      </c>
      <c r="D46" s="170"/>
      <c r="E46" s="170"/>
      <c r="F46" s="170"/>
      <c r="G46" s="174">
        <v>23712.300000000003</v>
      </c>
      <c r="H46" s="174">
        <v>26260.82</v>
      </c>
      <c r="I46" s="174">
        <v>27718.519999999997</v>
      </c>
      <c r="J46" s="174">
        <v>29284.97</v>
      </c>
      <c r="K46" s="175">
        <v>43491.43</v>
      </c>
      <c r="L46" s="175">
        <v>16.895113506492393</v>
      </c>
      <c r="M46" s="177">
        <v>56.90386788327805</v>
      </c>
      <c r="N46" s="365"/>
    </row>
    <row r="47" spans="1:14" ht="12.75">
      <c r="A47" s="170"/>
      <c r="B47" s="173"/>
      <c r="C47" s="170"/>
      <c r="D47" s="170" t="s">
        <v>371</v>
      </c>
      <c r="E47" s="170"/>
      <c r="F47" s="170"/>
      <c r="G47" s="174">
        <v>13439.7</v>
      </c>
      <c r="H47" s="174">
        <v>14434.6</v>
      </c>
      <c r="I47" s="174">
        <v>22445.1</v>
      </c>
      <c r="J47" s="174">
        <v>23686.1</v>
      </c>
      <c r="K47" s="175">
        <v>21815.800000000003</v>
      </c>
      <c r="L47" s="175">
        <v>67.00595995446324</v>
      </c>
      <c r="M47" s="177">
        <v>-2.8037299900646246</v>
      </c>
      <c r="N47" s="365"/>
    </row>
    <row r="48" spans="1:14" ht="12.75">
      <c r="A48" s="170"/>
      <c r="B48" s="173"/>
      <c r="C48" s="170"/>
      <c r="D48" s="170" t="s">
        <v>373</v>
      </c>
      <c r="E48" s="170"/>
      <c r="F48" s="170"/>
      <c r="G48" s="174">
        <v>-187.70000000000147</v>
      </c>
      <c r="H48" s="174">
        <v>-1281.8</v>
      </c>
      <c r="I48" s="174">
        <v>3523.5999999999995</v>
      </c>
      <c r="J48" s="174">
        <v>4192.4</v>
      </c>
      <c r="K48" s="175">
        <v>7766.8</v>
      </c>
      <c r="L48" s="175">
        <v>-1977.2509323388235</v>
      </c>
      <c r="M48" s="177">
        <v>120.42229537972531</v>
      </c>
      <c r="N48" s="365"/>
    </row>
    <row r="49" spans="1:14" ht="12.75">
      <c r="A49" s="170"/>
      <c r="B49" s="173"/>
      <c r="C49" s="170"/>
      <c r="D49" s="170"/>
      <c r="E49" s="170" t="s">
        <v>374</v>
      </c>
      <c r="F49" s="170"/>
      <c r="G49" s="174">
        <v>-128.80000000000146</v>
      </c>
      <c r="H49" s="174">
        <v>-1218.9</v>
      </c>
      <c r="I49" s="174">
        <v>3722.7999999999997</v>
      </c>
      <c r="J49" s="174">
        <v>4407.8</v>
      </c>
      <c r="K49" s="175">
        <v>7810</v>
      </c>
      <c r="L49" s="175">
        <v>-2990.37267080742</v>
      </c>
      <c r="M49" s="177">
        <v>109.78833136348987</v>
      </c>
      <c r="N49" s="365"/>
    </row>
    <row r="50" spans="1:14" ht="12.75">
      <c r="A50" s="170"/>
      <c r="B50" s="173"/>
      <c r="C50" s="170"/>
      <c r="D50" s="170"/>
      <c r="E50" s="170"/>
      <c r="F50" s="170" t="s">
        <v>375</v>
      </c>
      <c r="G50" s="174">
        <v>13249.3</v>
      </c>
      <c r="H50" s="174">
        <v>13701</v>
      </c>
      <c r="I50" s="174">
        <v>16803</v>
      </c>
      <c r="J50" s="174">
        <v>21132.4</v>
      </c>
      <c r="K50" s="175">
        <v>24180</v>
      </c>
      <c r="L50" s="175">
        <v>26.821794358947272</v>
      </c>
      <c r="M50" s="177">
        <v>43.902874486698806</v>
      </c>
      <c r="N50" s="365"/>
    </row>
    <row r="51" spans="1:14" ht="12.75">
      <c r="A51" s="170"/>
      <c r="B51" s="173"/>
      <c r="C51" s="170"/>
      <c r="D51" s="170"/>
      <c r="E51" s="170"/>
      <c r="F51" s="170" t="s">
        <v>376</v>
      </c>
      <c r="G51" s="174">
        <v>-13378.1</v>
      </c>
      <c r="H51" s="174">
        <v>-14919.9</v>
      </c>
      <c r="I51" s="174">
        <v>-13080.199999999999</v>
      </c>
      <c r="J51" s="174">
        <v>-16724.6</v>
      </c>
      <c r="K51" s="175">
        <v>-16370</v>
      </c>
      <c r="L51" s="175">
        <v>-2.226773607612458</v>
      </c>
      <c r="M51" s="177">
        <v>25.150991575052373</v>
      </c>
      <c r="N51" s="365"/>
    </row>
    <row r="52" spans="1:14" ht="12.75">
      <c r="A52" s="170"/>
      <c r="B52" s="173"/>
      <c r="C52" s="170"/>
      <c r="D52" s="170"/>
      <c r="E52" s="170" t="s">
        <v>377</v>
      </c>
      <c r="F52" s="170"/>
      <c r="G52" s="174">
        <v>-58.89999999999999</v>
      </c>
      <c r="H52" s="174">
        <v>-62.9</v>
      </c>
      <c r="I52" s="174">
        <v>-199.20000000000002</v>
      </c>
      <c r="J52" s="174">
        <v>-215.4</v>
      </c>
      <c r="K52" s="175">
        <v>-43.20000000000001</v>
      </c>
      <c r="L52" s="175">
        <v>238.2003395585739</v>
      </c>
      <c r="M52" s="177">
        <v>-78.3132530120482</v>
      </c>
      <c r="N52" s="365"/>
    </row>
    <row r="53" spans="1:14" ht="12.75">
      <c r="A53" s="170"/>
      <c r="B53" s="173"/>
      <c r="C53" s="170"/>
      <c r="D53" s="170" t="s">
        <v>378</v>
      </c>
      <c r="E53" s="170"/>
      <c r="F53" s="170"/>
      <c r="G53" s="174">
        <v>11510.300000000001</v>
      </c>
      <c r="H53" s="174">
        <v>14301.1</v>
      </c>
      <c r="I53" s="174">
        <v>2923.9</v>
      </c>
      <c r="J53" s="174">
        <v>2733.4</v>
      </c>
      <c r="K53" s="175">
        <v>14915.8</v>
      </c>
      <c r="L53" s="175">
        <v>-74.59753438224894</v>
      </c>
      <c r="M53" s="177">
        <v>410.13372550360816</v>
      </c>
      <c r="N53" s="365"/>
    </row>
    <row r="54" spans="1:14" ht="12.75">
      <c r="A54" s="170"/>
      <c r="B54" s="173"/>
      <c r="C54" s="170"/>
      <c r="D54" s="170"/>
      <c r="E54" s="170" t="s">
        <v>379</v>
      </c>
      <c r="F54" s="170"/>
      <c r="G54" s="174">
        <v>-63.8</v>
      </c>
      <c r="H54" s="174">
        <v>-11.7</v>
      </c>
      <c r="I54" s="174">
        <v>-27.4</v>
      </c>
      <c r="J54" s="174">
        <v>-36.7</v>
      </c>
      <c r="K54" s="175">
        <v>55.4</v>
      </c>
      <c r="L54" s="175" t="s">
        <v>4</v>
      </c>
      <c r="M54" s="177">
        <v>-302.18978102189783</v>
      </c>
      <c r="N54" s="365"/>
    </row>
    <row r="55" spans="1:14" ht="12.75">
      <c r="A55" s="170"/>
      <c r="B55" s="173"/>
      <c r="C55" s="170"/>
      <c r="D55" s="170"/>
      <c r="E55" s="170" t="s">
        <v>380</v>
      </c>
      <c r="F55" s="170"/>
      <c r="G55" s="174">
        <v>11574.1</v>
      </c>
      <c r="H55" s="174">
        <v>14312.8</v>
      </c>
      <c r="I55" s="174">
        <v>2951.3</v>
      </c>
      <c r="J55" s="174">
        <v>2770.1</v>
      </c>
      <c r="K55" s="175">
        <v>14860.4</v>
      </c>
      <c r="L55" s="175">
        <v>-74.50082511815174</v>
      </c>
      <c r="M55" s="177">
        <v>403.5204824992376</v>
      </c>
      <c r="N55" s="365"/>
    </row>
    <row r="56" spans="1:14" ht="12.75">
      <c r="A56" s="170"/>
      <c r="B56" s="173"/>
      <c r="C56" s="170"/>
      <c r="D56" s="170" t="s">
        <v>381</v>
      </c>
      <c r="E56" s="170"/>
      <c r="F56" s="170"/>
      <c r="G56" s="174">
        <v>-1050</v>
      </c>
      <c r="H56" s="174">
        <v>-1193.08</v>
      </c>
      <c r="I56" s="174">
        <v>-1174.08</v>
      </c>
      <c r="J56" s="174">
        <v>-1326.93</v>
      </c>
      <c r="K56" s="175">
        <v>-1006.97</v>
      </c>
      <c r="L56" s="175">
        <v>11.817142857142855</v>
      </c>
      <c r="M56" s="177">
        <v>-14.233272008721727</v>
      </c>
      <c r="N56" s="365"/>
    </row>
    <row r="57" spans="1:14" ht="12.75">
      <c r="A57" s="170"/>
      <c r="B57" s="173" t="s">
        <v>382</v>
      </c>
      <c r="C57" s="170"/>
      <c r="D57" s="170"/>
      <c r="E57" s="170"/>
      <c r="F57" s="170"/>
      <c r="G57" s="174">
        <v>60894.639999999956</v>
      </c>
      <c r="H57" s="174">
        <v>79905.35999999993</v>
      </c>
      <c r="I57" s="174">
        <v>104595.62</v>
      </c>
      <c r="J57" s="174">
        <v>117932.97</v>
      </c>
      <c r="K57" s="175">
        <v>123370.73000000016</v>
      </c>
      <c r="L57" s="175">
        <v>71.76490410321838</v>
      </c>
      <c r="M57" s="177">
        <v>17.950187589117192</v>
      </c>
      <c r="N57" s="365"/>
    </row>
    <row r="58" spans="1:14" ht="12.75">
      <c r="A58" s="170"/>
      <c r="B58" s="181" t="s">
        <v>383</v>
      </c>
      <c r="C58" s="182" t="s">
        <v>384</v>
      </c>
      <c r="D58" s="182"/>
      <c r="E58" s="182"/>
      <c r="F58" s="182"/>
      <c r="G58" s="183">
        <v>3302.1600000000326</v>
      </c>
      <c r="H58" s="183">
        <v>3335.3600000001024</v>
      </c>
      <c r="I58" s="183">
        <v>7888.75</v>
      </c>
      <c r="J58" s="183">
        <v>11927.559999999881</v>
      </c>
      <c r="K58" s="184">
        <v>18748.469999999856</v>
      </c>
      <c r="L58" s="184">
        <v>138.89666157908528</v>
      </c>
      <c r="M58" s="185">
        <v>137.66084614165558</v>
      </c>
      <c r="N58" s="365"/>
    </row>
    <row r="59" spans="1:14" ht="12.75">
      <c r="A59" s="170"/>
      <c r="B59" s="186" t="s">
        <v>385</v>
      </c>
      <c r="C59" s="187"/>
      <c r="D59" s="187"/>
      <c r="E59" s="187"/>
      <c r="F59" s="187"/>
      <c r="G59" s="188">
        <v>64196.79999999999</v>
      </c>
      <c r="H59" s="188">
        <v>83240.72</v>
      </c>
      <c r="I59" s="188">
        <v>112484.37</v>
      </c>
      <c r="J59" s="188">
        <v>129860.53</v>
      </c>
      <c r="K59" s="189">
        <v>142119.2</v>
      </c>
      <c r="L59" s="189">
        <v>75.21803267452586</v>
      </c>
      <c r="M59" s="191">
        <v>26.34573141139522</v>
      </c>
      <c r="N59" s="365"/>
    </row>
    <row r="60" spans="1:14" ht="12.75">
      <c r="A60" s="170"/>
      <c r="B60" s="173" t="s">
        <v>386</v>
      </c>
      <c r="C60" s="170"/>
      <c r="D60" s="170"/>
      <c r="E60" s="170"/>
      <c r="F60" s="170"/>
      <c r="G60" s="174">
        <v>-64196.799999999996</v>
      </c>
      <c r="H60" s="174">
        <v>-83240.72</v>
      </c>
      <c r="I60" s="174">
        <v>-112484.37</v>
      </c>
      <c r="J60" s="174">
        <v>-129860.53</v>
      </c>
      <c r="K60" s="175">
        <v>-142119.2</v>
      </c>
      <c r="L60" s="175">
        <v>75.21803267452583</v>
      </c>
      <c r="M60" s="177">
        <v>26.34573141139522</v>
      </c>
      <c r="N60" s="365"/>
    </row>
    <row r="61" spans="1:14" ht="12.75">
      <c r="A61" s="170"/>
      <c r="B61" s="173"/>
      <c r="C61" s="170" t="s">
        <v>387</v>
      </c>
      <c r="D61" s="170"/>
      <c r="E61" s="170"/>
      <c r="F61" s="170"/>
      <c r="G61" s="174">
        <v>-63148.19999999999</v>
      </c>
      <c r="H61" s="174">
        <v>-82049.02</v>
      </c>
      <c r="I61" s="174">
        <v>-111312.97</v>
      </c>
      <c r="J61" s="174">
        <v>-128536.33</v>
      </c>
      <c r="K61" s="175">
        <v>-141115.2</v>
      </c>
      <c r="L61" s="175">
        <v>76.27259367646272</v>
      </c>
      <c r="M61" s="177">
        <v>26.77336702093207</v>
      </c>
      <c r="N61" s="365"/>
    </row>
    <row r="62" spans="1:14" ht="12.75">
      <c r="A62" s="170"/>
      <c r="B62" s="173"/>
      <c r="C62" s="170"/>
      <c r="D62" s="170" t="s">
        <v>379</v>
      </c>
      <c r="E62" s="170"/>
      <c r="F62" s="170"/>
      <c r="G62" s="174">
        <v>-37986.399999999994</v>
      </c>
      <c r="H62" s="174">
        <v>-65763.42</v>
      </c>
      <c r="I62" s="174">
        <v>-98838.06999999999</v>
      </c>
      <c r="J62" s="174">
        <v>-115992.23</v>
      </c>
      <c r="K62" s="175">
        <v>-114934.8</v>
      </c>
      <c r="L62" s="175">
        <v>160.19330602531437</v>
      </c>
      <c r="M62" s="177">
        <v>16.285961472133167</v>
      </c>
      <c r="N62" s="365"/>
    </row>
    <row r="63" spans="1:14" ht="12.75">
      <c r="A63" s="170"/>
      <c r="B63" s="173"/>
      <c r="C63" s="170"/>
      <c r="D63" s="170" t="s">
        <v>380</v>
      </c>
      <c r="E63" s="170"/>
      <c r="F63" s="170"/>
      <c r="G63" s="174">
        <v>-25161.799999999996</v>
      </c>
      <c r="H63" s="174">
        <v>-16285.6</v>
      </c>
      <c r="I63" s="174">
        <v>-12474.900000000009</v>
      </c>
      <c r="J63" s="174">
        <v>-12544.1</v>
      </c>
      <c r="K63" s="175">
        <v>-26180.399999999994</v>
      </c>
      <c r="L63" s="175">
        <v>-50.421273517792805</v>
      </c>
      <c r="M63" s="177">
        <v>109.86460813313116</v>
      </c>
      <c r="N63" s="365"/>
    </row>
    <row r="64" spans="1:14" ht="12.75">
      <c r="A64" s="170"/>
      <c r="B64" s="173"/>
      <c r="C64" s="170" t="s">
        <v>388</v>
      </c>
      <c r="D64" s="170"/>
      <c r="E64" s="170"/>
      <c r="F64" s="170"/>
      <c r="G64" s="174">
        <v>-1048.6</v>
      </c>
      <c r="H64" s="174">
        <v>-1191.7</v>
      </c>
      <c r="I64" s="174">
        <v>-1171.4</v>
      </c>
      <c r="J64" s="174">
        <v>-1324.2</v>
      </c>
      <c r="K64" s="175">
        <v>-1004</v>
      </c>
      <c r="L64" s="175">
        <v>11.710852565325212</v>
      </c>
      <c r="M64" s="177">
        <v>-14.290592453474474</v>
      </c>
      <c r="N64" s="365"/>
    </row>
    <row r="65" spans="1:14" ht="13.5" thickBot="1">
      <c r="A65" s="192"/>
      <c r="B65" s="193" t="s">
        <v>389</v>
      </c>
      <c r="C65" s="194"/>
      <c r="D65" s="194"/>
      <c r="E65" s="194"/>
      <c r="F65" s="194"/>
      <c r="G65" s="195">
        <v>-52686.49999999999</v>
      </c>
      <c r="H65" s="195">
        <v>-68939.62</v>
      </c>
      <c r="I65" s="195">
        <v>-109560.47</v>
      </c>
      <c r="J65" s="195">
        <v>-127127.13</v>
      </c>
      <c r="K65" s="196">
        <v>-127203.40000000002</v>
      </c>
      <c r="L65" s="196">
        <v>107.94789936701056</v>
      </c>
      <c r="M65" s="197">
        <v>16.10337195523168</v>
      </c>
      <c r="N65" s="366"/>
    </row>
    <row r="66" ht="13.5" thickTop="1">
      <c r="B66" s="168" t="s">
        <v>390</v>
      </c>
    </row>
    <row r="67" ht="12.75">
      <c r="B67" s="198" t="s">
        <v>391</v>
      </c>
    </row>
    <row r="68" ht="12.75">
      <c r="B68" s="198" t="s">
        <v>392</v>
      </c>
    </row>
  </sheetData>
  <sheetProtection/>
  <mergeCells count="9">
    <mergeCell ref="A1:M1"/>
    <mergeCell ref="A2:M2"/>
    <mergeCell ref="B3:M3"/>
    <mergeCell ref="B4:F6"/>
    <mergeCell ref="G4:H5"/>
    <mergeCell ref="I4:J5"/>
    <mergeCell ref="K4:K5"/>
    <mergeCell ref="L4:M4"/>
    <mergeCell ref="L5:M5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zoomScalePageLayoutView="0" workbookViewId="0" topLeftCell="A1">
      <selection activeCell="C34" sqref="C34"/>
    </sheetView>
  </sheetViews>
  <sheetFormatPr defaultColWidth="9.140625" defaultRowHeight="15"/>
  <cols>
    <col min="1" max="2" width="11.7109375" style="344" customWidth="1"/>
    <col min="3" max="3" width="23.140625" style="344" bestFit="1" customWidth="1"/>
    <col min="4" max="9" width="11.7109375" style="344" customWidth="1"/>
    <col min="10" max="11" width="9.140625" style="344" customWidth="1"/>
    <col min="12" max="12" width="15.00390625" style="344" customWidth="1"/>
    <col min="13" max="16384" width="9.140625" style="344" customWidth="1"/>
  </cols>
  <sheetData>
    <row r="1" spans="2:9" ht="15" customHeight="1">
      <c r="B1" s="1728" t="s">
        <v>393</v>
      </c>
      <c r="C1" s="1728"/>
      <c r="D1" s="1728"/>
      <c r="E1" s="1728"/>
      <c r="F1" s="1728"/>
      <c r="G1" s="1728"/>
      <c r="H1" s="1728"/>
      <c r="I1" s="1728"/>
    </row>
    <row r="2" spans="2:9" ht="15" customHeight="1">
      <c r="B2" s="367" t="s">
        <v>394</v>
      </c>
      <c r="C2" s="368"/>
      <c r="D2" s="368"/>
      <c r="E2" s="368"/>
      <c r="F2" s="368"/>
      <c r="G2" s="368"/>
      <c r="H2" s="368"/>
      <c r="I2" s="369"/>
    </row>
    <row r="3" spans="2:9" ht="15" customHeight="1" thickBot="1">
      <c r="B3" s="1946" t="s">
        <v>7</v>
      </c>
      <c r="C3" s="1946"/>
      <c r="D3" s="1946"/>
      <c r="E3" s="1946"/>
      <c r="F3" s="1946"/>
      <c r="G3" s="1946"/>
      <c r="H3" s="1946"/>
      <c r="I3" s="1946"/>
    </row>
    <row r="4" spans="2:9" ht="15" customHeight="1" thickTop="1">
      <c r="B4" s="370"/>
      <c r="C4" s="371"/>
      <c r="D4" s="372"/>
      <c r="E4" s="372"/>
      <c r="F4" s="372"/>
      <c r="G4" s="372"/>
      <c r="H4" s="373" t="s">
        <v>15</v>
      </c>
      <c r="I4" s="374"/>
    </row>
    <row r="5" spans="2:9" ht="15" customHeight="1">
      <c r="B5" s="375"/>
      <c r="C5" s="376"/>
      <c r="D5" s="377" t="s">
        <v>8</v>
      </c>
      <c r="E5" s="377" t="s">
        <v>460</v>
      </c>
      <c r="F5" s="377" t="s">
        <v>8</v>
      </c>
      <c r="G5" s="377" t="str">
        <f>E5</f>
        <v>Mid-June</v>
      </c>
      <c r="H5" s="378" t="s">
        <v>461</v>
      </c>
      <c r="I5" s="379"/>
    </row>
    <row r="6" spans="2:9" ht="15" customHeight="1">
      <c r="B6" s="380"/>
      <c r="C6" s="381"/>
      <c r="D6" s="382">
        <v>2013</v>
      </c>
      <c r="E6" s="382">
        <v>2014</v>
      </c>
      <c r="F6" s="382">
        <v>2014</v>
      </c>
      <c r="G6" s="382">
        <v>2015</v>
      </c>
      <c r="H6" s="383" t="s">
        <v>1</v>
      </c>
      <c r="I6" s="384" t="s">
        <v>3</v>
      </c>
    </row>
    <row r="7" spans="2:9" ht="15" customHeight="1">
      <c r="B7" s="385"/>
      <c r="C7" s="386"/>
      <c r="D7" s="387"/>
      <c r="E7" s="387"/>
      <c r="F7" s="386"/>
      <c r="G7" s="387"/>
      <c r="H7" s="388"/>
      <c r="I7" s="389"/>
    </row>
    <row r="8" spans="2:10" ht="15" customHeight="1">
      <c r="B8" s="390" t="s">
        <v>379</v>
      </c>
      <c r="C8" s="391"/>
      <c r="D8" s="199">
        <v>452994.5</v>
      </c>
      <c r="E8" s="199">
        <v>554708.4</v>
      </c>
      <c r="F8" s="199">
        <v>572400.9</v>
      </c>
      <c r="G8" s="200">
        <v>690211.5</v>
      </c>
      <c r="H8" s="201">
        <v>22.453672174827744</v>
      </c>
      <c r="I8" s="202">
        <v>20.581833466718862</v>
      </c>
      <c r="J8" s="392"/>
    </row>
    <row r="9" spans="2:10" ht="15" customHeight="1">
      <c r="B9" s="393"/>
      <c r="C9" s="394" t="s">
        <v>395</v>
      </c>
      <c r="D9" s="203">
        <v>339940.04144639</v>
      </c>
      <c r="E9" s="204">
        <v>416704.40680543</v>
      </c>
      <c r="F9" s="205">
        <v>426132.87371916004</v>
      </c>
      <c r="G9" s="204">
        <v>510678.78924203</v>
      </c>
      <c r="H9" s="206">
        <v>22.581736776997502</v>
      </c>
      <c r="I9" s="207">
        <v>19.840270661349948</v>
      </c>
      <c r="J9" s="392"/>
    </row>
    <row r="10" spans="2:10" ht="15" customHeight="1">
      <c r="B10" s="393"/>
      <c r="C10" s="395" t="s">
        <v>396</v>
      </c>
      <c r="D10" s="203">
        <v>113054.45855360999</v>
      </c>
      <c r="E10" s="204">
        <v>138003.99319457</v>
      </c>
      <c r="F10" s="205">
        <v>146268.02628084</v>
      </c>
      <c r="G10" s="204">
        <v>179532.71075797</v>
      </c>
      <c r="H10" s="206">
        <v>22.068598585281833</v>
      </c>
      <c r="I10" s="207">
        <v>22.742280266543418</v>
      </c>
      <c r="J10" s="392"/>
    </row>
    <row r="11" spans="2:10" ht="15" customHeight="1">
      <c r="B11" s="396"/>
      <c r="C11" s="397"/>
      <c r="D11" s="208"/>
      <c r="E11" s="209"/>
      <c r="F11" s="210"/>
      <c r="G11" s="209"/>
      <c r="H11" s="211"/>
      <c r="I11" s="212"/>
      <c r="J11" s="392"/>
    </row>
    <row r="12" spans="2:10" ht="15" customHeight="1">
      <c r="B12" s="385"/>
      <c r="C12" s="386"/>
      <c r="D12" s="203"/>
      <c r="E12" s="213"/>
      <c r="F12" s="214"/>
      <c r="G12" s="205"/>
      <c r="H12" s="215"/>
      <c r="I12" s="216"/>
      <c r="J12" s="392"/>
    </row>
    <row r="13" spans="2:10" ht="15" customHeight="1">
      <c r="B13" s="390" t="s">
        <v>397</v>
      </c>
      <c r="C13" s="394"/>
      <c r="D13" s="199">
        <v>80302.5</v>
      </c>
      <c r="E13" s="199">
        <v>92933.79999999999</v>
      </c>
      <c r="F13" s="199">
        <v>93006.1</v>
      </c>
      <c r="G13" s="199">
        <v>119268.6</v>
      </c>
      <c r="H13" s="217">
        <v>15.729647271255544</v>
      </c>
      <c r="I13" s="218">
        <v>28.23739518160636</v>
      </c>
      <c r="J13" s="392"/>
    </row>
    <row r="14" spans="2:10" ht="15" customHeight="1">
      <c r="B14" s="393"/>
      <c r="C14" s="394" t="s">
        <v>395</v>
      </c>
      <c r="D14" s="203">
        <v>74079.9</v>
      </c>
      <c r="E14" s="204">
        <v>87592.63333333332</v>
      </c>
      <c r="F14" s="205">
        <v>87372.34000000001</v>
      </c>
      <c r="G14" s="204">
        <v>112244.12000000001</v>
      </c>
      <c r="H14" s="219">
        <v>18.240755364590555</v>
      </c>
      <c r="I14" s="220">
        <v>28.466423126586733</v>
      </c>
      <c r="J14" s="392"/>
    </row>
    <row r="15" spans="2:10" ht="15" customHeight="1">
      <c r="B15" s="393"/>
      <c r="C15" s="395" t="s">
        <v>396</v>
      </c>
      <c r="D15" s="203">
        <v>6222.6</v>
      </c>
      <c r="E15" s="204">
        <v>5341.166666666667</v>
      </c>
      <c r="F15" s="205">
        <v>5633.76</v>
      </c>
      <c r="G15" s="204">
        <v>7024.48</v>
      </c>
      <c r="H15" s="219">
        <v>-14.165032837292017</v>
      </c>
      <c r="I15" s="220">
        <v>24.68546760955381</v>
      </c>
      <c r="J15" s="392"/>
    </row>
    <row r="16" spans="2:10" ht="15" customHeight="1">
      <c r="B16" s="396"/>
      <c r="C16" s="397"/>
      <c r="D16" s="208"/>
      <c r="E16" s="221"/>
      <c r="F16" s="222"/>
      <c r="G16" s="209"/>
      <c r="H16" s="223"/>
      <c r="I16" s="224"/>
      <c r="J16" s="392"/>
    </row>
    <row r="17" spans="2:10" ht="15" customHeight="1">
      <c r="B17" s="393"/>
      <c r="C17" s="394"/>
      <c r="D17" s="203"/>
      <c r="E17" s="204"/>
      <c r="F17" s="205"/>
      <c r="G17" s="205"/>
      <c r="H17" s="219"/>
      <c r="I17" s="207"/>
      <c r="J17" s="392"/>
    </row>
    <row r="18" spans="2:10" ht="15" customHeight="1">
      <c r="B18" s="390" t="s">
        <v>398</v>
      </c>
      <c r="C18" s="391"/>
      <c r="D18" s="199">
        <v>533297</v>
      </c>
      <c r="E18" s="199">
        <v>647642.2</v>
      </c>
      <c r="F18" s="199">
        <v>665407</v>
      </c>
      <c r="G18" s="199">
        <v>809480.1</v>
      </c>
      <c r="H18" s="217">
        <v>21.44118568077448</v>
      </c>
      <c r="I18" s="218">
        <v>21.6518762201179</v>
      </c>
      <c r="J18" s="392"/>
    </row>
    <row r="19" spans="2:10" ht="15" customHeight="1">
      <c r="B19" s="393"/>
      <c r="C19" s="394"/>
      <c r="D19" s="203"/>
      <c r="E19" s="225"/>
      <c r="F19" s="226"/>
      <c r="G19" s="204"/>
      <c r="H19" s="227"/>
      <c r="I19" s="228"/>
      <c r="J19" s="392"/>
    </row>
    <row r="20" spans="2:12" ht="15" customHeight="1">
      <c r="B20" s="393"/>
      <c r="C20" s="394" t="s">
        <v>395</v>
      </c>
      <c r="D20" s="203">
        <v>414019.94144639</v>
      </c>
      <c r="E20" s="204">
        <v>504297.0401387633</v>
      </c>
      <c r="F20" s="205">
        <v>513505.21371916006</v>
      </c>
      <c r="G20" s="204">
        <v>622922.90924203</v>
      </c>
      <c r="H20" s="219">
        <v>21.805012187815834</v>
      </c>
      <c r="I20" s="220">
        <v>21.30800089260852</v>
      </c>
      <c r="J20" s="392"/>
      <c r="L20" s="398"/>
    </row>
    <row r="21" spans="2:10" ht="15" customHeight="1">
      <c r="B21" s="393"/>
      <c r="C21" s="399" t="s">
        <v>399</v>
      </c>
      <c r="D21" s="203">
        <v>77.63402783934468</v>
      </c>
      <c r="E21" s="204">
        <v>77.86661217239447</v>
      </c>
      <c r="F21" s="205">
        <v>77.1715977919018</v>
      </c>
      <c r="G21" s="204">
        <v>76.95345558736157</v>
      </c>
      <c r="H21" s="219" t="s">
        <v>4</v>
      </c>
      <c r="I21" s="220" t="s">
        <v>4</v>
      </c>
      <c r="J21" s="392"/>
    </row>
    <row r="22" spans="2:12" ht="15" customHeight="1">
      <c r="B22" s="393"/>
      <c r="C22" s="395" t="s">
        <v>396</v>
      </c>
      <c r="D22" s="203">
        <v>119277.05855361</v>
      </c>
      <c r="E22" s="204">
        <v>143345.15986123667</v>
      </c>
      <c r="F22" s="205">
        <v>151901.78628084</v>
      </c>
      <c r="G22" s="204">
        <v>186557.19075797</v>
      </c>
      <c r="H22" s="219">
        <v>20.178315595206485</v>
      </c>
      <c r="I22" s="220">
        <v>22.81434953836434</v>
      </c>
      <c r="J22" s="392"/>
      <c r="L22" s="400"/>
    </row>
    <row r="23" spans="2:10" ht="15" customHeight="1">
      <c r="B23" s="396"/>
      <c r="C23" s="401" t="s">
        <v>399</v>
      </c>
      <c r="D23" s="208">
        <v>22.36597216065532</v>
      </c>
      <c r="E23" s="204">
        <v>22.13338782760553</v>
      </c>
      <c r="F23" s="205">
        <v>22.8284022080982</v>
      </c>
      <c r="G23" s="209">
        <v>23.046544412638433</v>
      </c>
      <c r="H23" s="219" t="s">
        <v>4</v>
      </c>
      <c r="I23" s="220" t="s">
        <v>4</v>
      </c>
      <c r="J23" s="392"/>
    </row>
    <row r="24" spans="2:10" ht="15" customHeight="1">
      <c r="B24" s="402" t="s">
        <v>400</v>
      </c>
      <c r="C24" s="403"/>
      <c r="D24" s="229"/>
      <c r="E24" s="230"/>
      <c r="F24" s="230"/>
      <c r="G24" s="205"/>
      <c r="H24" s="231"/>
      <c r="I24" s="232"/>
      <c r="J24" s="392"/>
    </row>
    <row r="25" spans="2:10" ht="15" customHeight="1">
      <c r="B25" s="404"/>
      <c r="C25" s="399" t="s">
        <v>401</v>
      </c>
      <c r="D25" s="203">
        <v>11.693094556256112</v>
      </c>
      <c r="E25" s="204">
        <v>11.224273264790886</v>
      </c>
      <c r="F25" s="204">
        <v>11.466384480852438</v>
      </c>
      <c r="G25" s="233">
        <v>13.11534199118896</v>
      </c>
      <c r="H25" s="219" t="s">
        <v>4</v>
      </c>
      <c r="I25" s="220" t="s">
        <v>4</v>
      </c>
      <c r="J25" s="392"/>
    </row>
    <row r="26" spans="2:10" ht="15" customHeight="1">
      <c r="B26" s="405"/>
      <c r="C26" s="406" t="s">
        <v>402</v>
      </c>
      <c r="D26" s="208">
        <v>10.07965200150638</v>
      </c>
      <c r="E26" s="204">
        <v>9.767238012036737</v>
      </c>
      <c r="F26" s="209">
        <v>9.974219048524375</v>
      </c>
      <c r="G26" s="233">
        <v>11.28460344058015</v>
      </c>
      <c r="H26" s="234" t="s">
        <v>4</v>
      </c>
      <c r="I26" s="224" t="s">
        <v>4</v>
      </c>
      <c r="J26" s="392"/>
    </row>
    <row r="27" spans="2:10" ht="15" customHeight="1">
      <c r="B27" s="407" t="s">
        <v>403</v>
      </c>
      <c r="C27" s="386"/>
      <c r="D27" s="203">
        <v>533297</v>
      </c>
      <c r="E27" s="213">
        <v>647642.2</v>
      </c>
      <c r="F27" s="204">
        <v>665407</v>
      </c>
      <c r="G27" s="213">
        <v>809480.1</v>
      </c>
      <c r="H27" s="219">
        <v>21.44118568077448</v>
      </c>
      <c r="I27" s="220">
        <v>21.6518762201179</v>
      </c>
      <c r="J27" s="392"/>
    </row>
    <row r="28" spans="2:10" ht="15" customHeight="1">
      <c r="B28" s="408" t="s">
        <v>404</v>
      </c>
      <c r="C28" s="394"/>
      <c r="D28" s="203">
        <v>20796.6</v>
      </c>
      <c r="E28" s="204">
        <v>19471.5</v>
      </c>
      <c r="F28" s="204">
        <v>21352.1</v>
      </c>
      <c r="G28" s="204">
        <v>23288.2</v>
      </c>
      <c r="H28" s="219">
        <v>-6.3717146071954005</v>
      </c>
      <c r="I28" s="220">
        <v>9.067492190463724</v>
      </c>
      <c r="J28" s="392"/>
    </row>
    <row r="29" spans="2:10" ht="15" customHeight="1">
      <c r="B29" s="408" t="s">
        <v>405</v>
      </c>
      <c r="C29" s="394"/>
      <c r="D29" s="203">
        <v>554093.6</v>
      </c>
      <c r="E29" s="204">
        <v>667113.7</v>
      </c>
      <c r="F29" s="204">
        <v>686759.1</v>
      </c>
      <c r="G29" s="204">
        <v>832768.2999999999</v>
      </c>
      <c r="H29" s="219">
        <v>20.397293886809024</v>
      </c>
      <c r="I29" s="220">
        <v>21.260613801841146</v>
      </c>
      <c r="J29" s="392"/>
    </row>
    <row r="30" spans="2:10" ht="15" customHeight="1">
      <c r="B30" s="408" t="s">
        <v>406</v>
      </c>
      <c r="C30" s="394"/>
      <c r="D30" s="203">
        <v>85855.4</v>
      </c>
      <c r="E30" s="204">
        <v>87768.70000000001</v>
      </c>
      <c r="F30" s="204">
        <v>87539.20000000001</v>
      </c>
      <c r="G30" s="204">
        <v>101261.9</v>
      </c>
      <c r="H30" s="219">
        <v>2.2285144557011165</v>
      </c>
      <c r="I30" s="220">
        <v>15.676062838134214</v>
      </c>
      <c r="J30" s="392"/>
    </row>
    <row r="31" spans="2:10" ht="15" customHeight="1">
      <c r="B31" s="408" t="s">
        <v>407</v>
      </c>
      <c r="C31" s="394"/>
      <c r="D31" s="203">
        <v>468238.19999999995</v>
      </c>
      <c r="E31" s="204">
        <v>579345</v>
      </c>
      <c r="F31" s="204">
        <v>599219.8999999999</v>
      </c>
      <c r="G31" s="204">
        <v>731506.3999999999</v>
      </c>
      <c r="H31" s="219">
        <v>23.72869193500233</v>
      </c>
      <c r="I31" s="220">
        <v>22.076453068397768</v>
      </c>
      <c r="J31" s="392"/>
    </row>
    <row r="32" spans="2:10" ht="15" customHeight="1">
      <c r="B32" s="408" t="s">
        <v>408</v>
      </c>
      <c r="C32" s="394"/>
      <c r="D32" s="203">
        <v>-84465.91774548998</v>
      </c>
      <c r="E32" s="204">
        <v>-111107.40000000005</v>
      </c>
      <c r="F32" s="204">
        <v>-130981.69999999995</v>
      </c>
      <c r="G32" s="204">
        <v>-132286.5</v>
      </c>
      <c r="H32" s="219" t="s">
        <v>4</v>
      </c>
      <c r="I32" s="207" t="s">
        <v>4</v>
      </c>
      <c r="J32" s="392"/>
    </row>
    <row r="33" spans="2:10" ht="15" customHeight="1">
      <c r="B33" s="408" t="s">
        <v>409</v>
      </c>
      <c r="C33" s="394"/>
      <c r="D33" s="203">
        <v>15526.3</v>
      </c>
      <c r="E33" s="204">
        <v>1546.9</v>
      </c>
      <c r="F33" s="204">
        <v>3854.6</v>
      </c>
      <c r="G33" s="204">
        <v>5083.1</v>
      </c>
      <c r="H33" s="219" t="s">
        <v>4</v>
      </c>
      <c r="I33" s="207" t="s">
        <v>4</v>
      </c>
      <c r="J33" s="392"/>
    </row>
    <row r="34" spans="2:10" ht="15" customHeight="1" thickBot="1">
      <c r="B34" s="409" t="s">
        <v>410</v>
      </c>
      <c r="C34" s="410"/>
      <c r="D34" s="235">
        <v>-68939.61774548997</v>
      </c>
      <c r="E34" s="235">
        <v>-109560.50000000006</v>
      </c>
      <c r="F34" s="236">
        <v>-127127.09999999995</v>
      </c>
      <c r="G34" s="236">
        <v>-127203.4</v>
      </c>
      <c r="H34" s="237" t="s">
        <v>4</v>
      </c>
      <c r="I34" s="238" t="s">
        <v>4</v>
      </c>
      <c r="J34" s="392"/>
    </row>
    <row r="35" spans="2:9" ht="15" customHeight="1" thickTop="1">
      <c r="B35" s="411" t="s">
        <v>411</v>
      </c>
      <c r="C35" s="297"/>
      <c r="D35" s="297"/>
      <c r="E35" s="297"/>
      <c r="F35" s="297"/>
      <c r="G35" s="297"/>
      <c r="H35" s="297"/>
      <c r="I35" s="297"/>
    </row>
    <row r="36" spans="2:9" ht="15" customHeight="1">
      <c r="B36" s="412" t="s">
        <v>412</v>
      </c>
      <c r="C36" s="297"/>
      <c r="D36" s="297"/>
      <c r="E36" s="297"/>
      <c r="F36" s="297"/>
      <c r="G36" s="297"/>
      <c r="H36" s="297"/>
      <c r="I36" s="297"/>
    </row>
    <row r="37" spans="2:9" ht="15" customHeight="1">
      <c r="B37" s="413" t="s">
        <v>413</v>
      </c>
      <c r="C37" s="412"/>
      <c r="D37" s="297"/>
      <c r="E37" s="297"/>
      <c r="F37" s="297"/>
      <c r="G37" s="297"/>
      <c r="H37" s="297"/>
      <c r="I37" s="297"/>
    </row>
    <row r="38" spans="2:9" ht="15" customHeight="1">
      <c r="B38" s="414" t="s">
        <v>414</v>
      </c>
      <c r="C38" s="412"/>
      <c r="D38" s="297"/>
      <c r="E38" s="297"/>
      <c r="F38" s="297"/>
      <c r="G38" s="297"/>
      <c r="H38" s="297"/>
      <c r="I38" s="297"/>
    </row>
    <row r="39" spans="2:9" ht="15" customHeight="1">
      <c r="B39" s="412" t="s">
        <v>415</v>
      </c>
      <c r="C39" s="297"/>
      <c r="D39" s="415">
        <v>95</v>
      </c>
      <c r="E39" s="416">
        <v>95.32</v>
      </c>
      <c r="F39" s="416">
        <v>95.9</v>
      </c>
      <c r="G39" s="416">
        <v>102.2</v>
      </c>
      <c r="H39" s="297"/>
      <c r="I39" s="297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C1">
      <selection activeCell="C34" sqref="C34"/>
    </sheetView>
  </sheetViews>
  <sheetFormatPr defaultColWidth="9.140625" defaultRowHeight="15"/>
  <cols>
    <col min="1" max="1" width="9.140625" style="344" customWidth="1"/>
    <col min="2" max="2" width="11.7109375" style="344" customWidth="1"/>
    <col min="3" max="3" width="23.140625" style="344" bestFit="1" customWidth="1"/>
    <col min="4" max="9" width="11.7109375" style="344" customWidth="1"/>
    <col min="10" max="16384" width="9.140625" style="344" customWidth="1"/>
  </cols>
  <sheetData>
    <row r="1" spans="2:9" ht="12.75">
      <c r="B1" s="1728" t="s">
        <v>416</v>
      </c>
      <c r="C1" s="1728"/>
      <c r="D1" s="1728"/>
      <c r="E1" s="1728"/>
      <c r="F1" s="1728"/>
      <c r="G1" s="1728"/>
      <c r="H1" s="1728"/>
      <c r="I1" s="1728"/>
    </row>
    <row r="2" spans="2:9" ht="15.75">
      <c r="B2" s="367" t="s">
        <v>394</v>
      </c>
      <c r="C2" s="368"/>
      <c r="D2" s="368"/>
      <c r="E2" s="368"/>
      <c r="F2" s="368"/>
      <c r="G2" s="368"/>
      <c r="H2" s="368"/>
      <c r="I2" s="368"/>
    </row>
    <row r="3" spans="2:9" ht="13.5" customHeight="1" thickBot="1">
      <c r="B3" s="1947" t="s">
        <v>417</v>
      </c>
      <c r="C3" s="1947"/>
      <c r="D3" s="1947"/>
      <c r="E3" s="1947"/>
      <c r="F3" s="1947"/>
      <c r="G3" s="1947"/>
      <c r="H3" s="1947"/>
      <c r="I3" s="1947"/>
    </row>
    <row r="4" spans="2:9" ht="15" customHeight="1" thickTop="1">
      <c r="B4" s="370"/>
      <c r="C4" s="417"/>
      <c r="D4" s="418"/>
      <c r="E4" s="419"/>
      <c r="F4" s="419"/>
      <c r="G4" s="419"/>
      <c r="H4" s="420" t="s">
        <v>15</v>
      </c>
      <c r="I4" s="374"/>
    </row>
    <row r="5" spans="2:9" ht="15" customHeight="1">
      <c r="B5" s="421"/>
      <c r="C5" s="422"/>
      <c r="D5" s="377" t="s">
        <v>8</v>
      </c>
      <c r="E5" s="377" t="str">
        <f>ReserveRs!E5</f>
        <v>Mid-June</v>
      </c>
      <c r="F5" s="377" t="s">
        <v>8</v>
      </c>
      <c r="G5" s="377" t="str">
        <f>E5</f>
        <v>Mid-June</v>
      </c>
      <c r="H5" s="378" t="str">
        <f>ReserveRs!H5</f>
        <v>Mid-Jul to Mid-June</v>
      </c>
      <c r="I5" s="379"/>
    </row>
    <row r="6" spans="2:9" ht="15" customHeight="1">
      <c r="B6" s="423"/>
      <c r="C6" s="424"/>
      <c r="D6" s="382">
        <v>2013</v>
      </c>
      <c r="E6" s="382">
        <v>2014</v>
      </c>
      <c r="F6" s="382">
        <v>2014</v>
      </c>
      <c r="G6" s="382">
        <v>2015</v>
      </c>
      <c r="H6" s="383" t="s">
        <v>1</v>
      </c>
      <c r="I6" s="384" t="s">
        <v>3</v>
      </c>
    </row>
    <row r="7" spans="2:9" ht="15" customHeight="1">
      <c r="B7" s="425"/>
      <c r="C7" s="426"/>
      <c r="D7" s="427"/>
      <c r="E7" s="428"/>
      <c r="F7" s="428"/>
      <c r="G7" s="428"/>
      <c r="H7" s="427"/>
      <c r="I7" s="429"/>
    </row>
    <row r="8" spans="2:9" ht="15" customHeight="1">
      <c r="B8" s="390" t="s">
        <v>379</v>
      </c>
      <c r="C8" s="430"/>
      <c r="D8" s="239">
        <v>4768.363157894737</v>
      </c>
      <c r="E8" s="239">
        <v>5819.433487201008</v>
      </c>
      <c r="F8" s="239">
        <v>5968.726798748697</v>
      </c>
      <c r="G8" s="240">
        <v>6753.537181996086</v>
      </c>
      <c r="H8" s="240">
        <v>22.04258137440867</v>
      </c>
      <c r="I8" s="241">
        <v>13.148706746167704</v>
      </c>
    </row>
    <row r="9" spans="2:9" ht="15" customHeight="1">
      <c r="B9" s="425"/>
      <c r="C9" s="426" t="s">
        <v>395</v>
      </c>
      <c r="D9" s="242">
        <v>3578.3162257514737</v>
      </c>
      <c r="E9" s="242">
        <v>4371.636663926039</v>
      </c>
      <c r="F9" s="242">
        <v>4443.512760366632</v>
      </c>
      <c r="G9" s="243">
        <v>4996.857037593249</v>
      </c>
      <c r="H9" s="243">
        <v>22.170216049252645</v>
      </c>
      <c r="I9" s="244">
        <v>12.452856716472226</v>
      </c>
    </row>
    <row r="10" spans="2:9" ht="15" customHeight="1">
      <c r="B10" s="425"/>
      <c r="C10" s="431" t="s">
        <v>396</v>
      </c>
      <c r="D10" s="242">
        <v>1190.0469321432631</v>
      </c>
      <c r="E10" s="242">
        <v>1447.7968232749688</v>
      </c>
      <c r="F10" s="242">
        <v>1525.2140383820645</v>
      </c>
      <c r="G10" s="243">
        <v>1756.6801444028374</v>
      </c>
      <c r="H10" s="243">
        <v>21.65880052037113</v>
      </c>
      <c r="I10" s="244">
        <v>15.175975318605794</v>
      </c>
    </row>
    <row r="11" spans="2:9" ht="15" customHeight="1">
      <c r="B11" s="425"/>
      <c r="C11" s="426"/>
      <c r="D11" s="242"/>
      <c r="E11" s="242"/>
      <c r="F11" s="242"/>
      <c r="G11" s="243"/>
      <c r="H11" s="243"/>
      <c r="I11" s="244"/>
    </row>
    <row r="12" spans="2:9" ht="15" customHeight="1">
      <c r="B12" s="432"/>
      <c r="C12" s="433"/>
      <c r="D12" s="245"/>
      <c r="E12" s="245"/>
      <c r="F12" s="245"/>
      <c r="G12" s="246"/>
      <c r="H12" s="246"/>
      <c r="I12" s="247"/>
    </row>
    <row r="13" spans="2:9" ht="15" customHeight="1">
      <c r="B13" s="434" t="s">
        <v>397</v>
      </c>
      <c r="C13" s="435"/>
      <c r="D13" s="239">
        <v>845.2894736842105</v>
      </c>
      <c r="E13" s="239">
        <v>974.9664288711707</v>
      </c>
      <c r="F13" s="239">
        <v>969.8237747653806</v>
      </c>
      <c r="G13" s="240">
        <v>1167.0117416829746</v>
      </c>
      <c r="H13" s="240">
        <v>15.341129781465355</v>
      </c>
      <c r="I13" s="241">
        <v>20.332350273151192</v>
      </c>
    </row>
    <row r="14" spans="2:9" ht="15" customHeight="1">
      <c r="B14" s="425"/>
      <c r="C14" s="426" t="s">
        <v>395</v>
      </c>
      <c r="D14" s="242">
        <v>779.7884210526315</v>
      </c>
      <c r="E14" s="242">
        <v>918.9323681633794</v>
      </c>
      <c r="F14" s="242">
        <v>911.0775808133473</v>
      </c>
      <c r="G14" s="243">
        <v>1098.279060665362</v>
      </c>
      <c r="H14" s="243">
        <v>17.843807801469836</v>
      </c>
      <c r="I14" s="244">
        <v>20.547260057139624</v>
      </c>
    </row>
    <row r="15" spans="2:9" ht="15" customHeight="1">
      <c r="B15" s="425"/>
      <c r="C15" s="431" t="s">
        <v>396</v>
      </c>
      <c r="D15" s="242">
        <v>65.50105263157896</v>
      </c>
      <c r="E15" s="242">
        <v>56.034060707791305</v>
      </c>
      <c r="F15" s="242">
        <v>58.746193952033366</v>
      </c>
      <c r="G15" s="243">
        <v>68.73268101761252</v>
      </c>
      <c r="H15" s="243">
        <v>-14.453190511359026</v>
      </c>
      <c r="I15" s="244">
        <v>16.99937714047175</v>
      </c>
    </row>
    <row r="16" spans="2:9" ht="15" customHeight="1">
      <c r="B16" s="425"/>
      <c r="C16" s="426"/>
      <c r="D16" s="248"/>
      <c r="E16" s="248"/>
      <c r="F16" s="248"/>
      <c r="G16" s="249"/>
      <c r="H16" s="249"/>
      <c r="I16" s="250"/>
    </row>
    <row r="17" spans="2:9" ht="15" customHeight="1">
      <c r="B17" s="432"/>
      <c r="C17" s="433"/>
      <c r="D17" s="245"/>
      <c r="E17" s="245"/>
      <c r="F17" s="245"/>
      <c r="G17" s="246"/>
      <c r="H17" s="246"/>
      <c r="I17" s="247"/>
    </row>
    <row r="18" spans="2:9" ht="15" customHeight="1">
      <c r="B18" s="434" t="s">
        <v>398</v>
      </c>
      <c r="C18" s="436"/>
      <c r="D18" s="239">
        <v>5613.652631578947</v>
      </c>
      <c r="E18" s="239">
        <v>6794.399916072178</v>
      </c>
      <c r="F18" s="239">
        <v>6938.550573514077</v>
      </c>
      <c r="G18" s="240">
        <v>7920.54892367906</v>
      </c>
      <c r="H18" s="240">
        <v>21.03349391180842</v>
      </c>
      <c r="I18" s="241">
        <v>14.15278795997365</v>
      </c>
    </row>
    <row r="19" spans="2:9" ht="15" customHeight="1">
      <c r="B19" s="425"/>
      <c r="C19" s="426"/>
      <c r="D19" s="251"/>
      <c r="E19" s="251"/>
      <c r="F19" s="251"/>
      <c r="G19" s="252"/>
      <c r="H19" s="252"/>
      <c r="I19" s="253"/>
    </row>
    <row r="20" spans="2:9" ht="15" customHeight="1">
      <c r="B20" s="425"/>
      <c r="C20" s="426" t="s">
        <v>395</v>
      </c>
      <c r="D20" s="242">
        <v>4358.104646804105</v>
      </c>
      <c r="E20" s="242">
        <v>5290.569032089418</v>
      </c>
      <c r="F20" s="242">
        <v>5354.590341179979</v>
      </c>
      <c r="G20" s="243">
        <v>6095.13609825861</v>
      </c>
      <c r="H20" s="243">
        <v>21.39609901219582</v>
      </c>
      <c r="I20" s="244">
        <v>13.830110426625808</v>
      </c>
    </row>
    <row r="21" spans="2:9" ht="15" customHeight="1">
      <c r="B21" s="425"/>
      <c r="C21" s="437" t="s">
        <v>399</v>
      </c>
      <c r="D21" s="242">
        <v>77.63402783934468</v>
      </c>
      <c r="E21" s="242">
        <v>77.86661217239447</v>
      </c>
      <c r="F21" s="242">
        <v>77.1715977919018</v>
      </c>
      <c r="G21" s="243">
        <v>76.95345558736157</v>
      </c>
      <c r="H21" s="243" t="s">
        <v>4</v>
      </c>
      <c r="I21" s="244" t="s">
        <v>4</v>
      </c>
    </row>
    <row r="22" spans="2:9" ht="15" customHeight="1">
      <c r="B22" s="425"/>
      <c r="C22" s="431" t="s">
        <v>396</v>
      </c>
      <c r="D22" s="242">
        <v>1255.547984774842</v>
      </c>
      <c r="E22" s="242">
        <v>1503.8308839827598</v>
      </c>
      <c r="F22" s="242">
        <v>1583.9602323340978</v>
      </c>
      <c r="G22" s="243">
        <v>1825.4128254204502</v>
      </c>
      <c r="H22" s="243">
        <v>19.77486342367412</v>
      </c>
      <c r="I22" s="244">
        <v>15.243601964081634</v>
      </c>
    </row>
    <row r="23" spans="2:9" ht="15" customHeight="1">
      <c r="B23" s="396"/>
      <c r="C23" s="438" t="s">
        <v>399</v>
      </c>
      <c r="D23" s="245">
        <v>22.36597216065532</v>
      </c>
      <c r="E23" s="245">
        <v>22.13338782760553</v>
      </c>
      <c r="F23" s="245">
        <v>22.8284022080982</v>
      </c>
      <c r="G23" s="246">
        <v>23.046544412638433</v>
      </c>
      <c r="H23" s="246" t="s">
        <v>4</v>
      </c>
      <c r="I23" s="247" t="s">
        <v>4</v>
      </c>
    </row>
    <row r="24" spans="2:9" ht="15" customHeight="1">
      <c r="B24" s="402" t="s">
        <v>400</v>
      </c>
      <c r="C24" s="439"/>
      <c r="D24" s="248"/>
      <c r="E24" s="248"/>
      <c r="F24" s="248"/>
      <c r="G24" s="249"/>
      <c r="H24" s="249"/>
      <c r="I24" s="250"/>
    </row>
    <row r="25" spans="2:9" ht="15" customHeight="1">
      <c r="B25" s="440"/>
      <c r="C25" s="437" t="s">
        <v>401</v>
      </c>
      <c r="D25" s="242">
        <v>11.693094556256112</v>
      </c>
      <c r="E25" s="242">
        <v>11.224273264790886</v>
      </c>
      <c r="F25" s="242">
        <v>11.466384480852438</v>
      </c>
      <c r="G25" s="243">
        <v>13.11534199118896</v>
      </c>
      <c r="H25" s="243" t="s">
        <v>4</v>
      </c>
      <c r="I25" s="244" t="s">
        <v>4</v>
      </c>
    </row>
    <row r="26" spans="2:9" ht="15" customHeight="1">
      <c r="B26" s="441"/>
      <c r="C26" s="438" t="s">
        <v>402</v>
      </c>
      <c r="D26" s="245">
        <v>10.07965200150638</v>
      </c>
      <c r="E26" s="245">
        <v>9.767238012036737</v>
      </c>
      <c r="F26" s="245">
        <v>9.974219048524375</v>
      </c>
      <c r="G26" s="246">
        <v>11.28460344058015</v>
      </c>
      <c r="H26" s="246" t="s">
        <v>4</v>
      </c>
      <c r="I26" s="247" t="s">
        <v>4</v>
      </c>
    </row>
    <row r="27" spans="2:9" ht="15" customHeight="1">
      <c r="B27" s="407" t="s">
        <v>403</v>
      </c>
      <c r="C27" s="435"/>
      <c r="D27" s="254">
        <v>5613.652631578947</v>
      </c>
      <c r="E27" s="255">
        <v>6794.399916072178</v>
      </c>
      <c r="F27" s="255">
        <v>6938.550573514077</v>
      </c>
      <c r="G27" s="256">
        <v>7920.54892367906</v>
      </c>
      <c r="H27" s="257">
        <v>21.03349391180842</v>
      </c>
      <c r="I27" s="258">
        <v>14.15278795997365</v>
      </c>
    </row>
    <row r="28" spans="2:9" ht="15" customHeight="1">
      <c r="B28" s="408" t="s">
        <v>404</v>
      </c>
      <c r="C28" s="426"/>
      <c r="D28" s="242">
        <v>218.9115789473684</v>
      </c>
      <c r="E28" s="259">
        <v>204.27507343684434</v>
      </c>
      <c r="F28" s="259">
        <v>222.64963503649633</v>
      </c>
      <c r="G28" s="260">
        <v>227.86888454011742</v>
      </c>
      <c r="H28" s="243">
        <v>-6.68603533029335</v>
      </c>
      <c r="I28" s="261">
        <v>2.3441536307775976</v>
      </c>
    </row>
    <row r="29" spans="2:9" ht="15" customHeight="1">
      <c r="B29" s="408" t="s">
        <v>418</v>
      </c>
      <c r="C29" s="442"/>
      <c r="D29" s="242">
        <v>5832.564210526316</v>
      </c>
      <c r="E29" s="259">
        <v>6998.674989509022</v>
      </c>
      <c r="F29" s="259">
        <v>7161.200208550573</v>
      </c>
      <c r="G29" s="260">
        <v>8148.4178082191775</v>
      </c>
      <c r="H29" s="243">
        <v>19.993106580432823</v>
      </c>
      <c r="I29" s="261">
        <v>13.785644457892033</v>
      </c>
    </row>
    <row r="30" spans="2:9" ht="15" customHeight="1">
      <c r="B30" s="408" t="s">
        <v>406</v>
      </c>
      <c r="C30" s="442"/>
      <c r="D30" s="242">
        <v>903.7410526315789</v>
      </c>
      <c r="E30" s="259">
        <v>920.7794796475033</v>
      </c>
      <c r="F30" s="259">
        <v>912.8175182481752</v>
      </c>
      <c r="G30" s="260">
        <v>990.8209393346378</v>
      </c>
      <c r="H30" s="243">
        <v>1.8853217928200365</v>
      </c>
      <c r="I30" s="244">
        <v>8.545346635783474</v>
      </c>
    </row>
    <row r="31" spans="2:9" ht="15" customHeight="1">
      <c r="B31" s="408" t="s">
        <v>419</v>
      </c>
      <c r="C31" s="442"/>
      <c r="D31" s="242">
        <v>4928.823157894736</v>
      </c>
      <c r="E31" s="259">
        <v>6077.89550986152</v>
      </c>
      <c r="F31" s="259">
        <v>6248.382690302397</v>
      </c>
      <c r="G31" s="260">
        <v>7157.596868884539</v>
      </c>
      <c r="H31" s="243">
        <v>23.313320749320425</v>
      </c>
      <c r="I31" s="261">
        <v>14.551192262811583</v>
      </c>
    </row>
    <row r="32" spans="2:9" ht="15" customHeight="1">
      <c r="B32" s="408" t="s">
        <v>408</v>
      </c>
      <c r="C32" s="442"/>
      <c r="D32" s="242">
        <v>-889.1149236367366</v>
      </c>
      <c r="E32" s="259">
        <v>-1165.6252622744446</v>
      </c>
      <c r="F32" s="259">
        <v>-1365.8154327424395</v>
      </c>
      <c r="G32" s="243">
        <v>-1294.3884540117417</v>
      </c>
      <c r="H32" s="262" t="s">
        <v>4</v>
      </c>
      <c r="I32" s="244" t="s">
        <v>4</v>
      </c>
    </row>
    <row r="33" spans="2:9" ht="15" customHeight="1">
      <c r="B33" s="408" t="s">
        <v>409</v>
      </c>
      <c r="C33" s="442"/>
      <c r="D33" s="242">
        <v>163.43473684210525</v>
      </c>
      <c r="E33" s="259">
        <v>16.228493495593792</v>
      </c>
      <c r="F33" s="259">
        <v>40.19395203336809</v>
      </c>
      <c r="G33" s="243">
        <v>49.73679060665362</v>
      </c>
      <c r="H33" s="262" t="s">
        <v>4</v>
      </c>
      <c r="I33" s="244" t="s">
        <v>4</v>
      </c>
    </row>
    <row r="34" spans="2:9" ht="15" customHeight="1" thickBot="1">
      <c r="B34" s="409" t="s">
        <v>410</v>
      </c>
      <c r="C34" s="443"/>
      <c r="D34" s="263">
        <v>-725.6801867946313</v>
      </c>
      <c r="E34" s="264">
        <v>-1149.3967687788509</v>
      </c>
      <c r="F34" s="264">
        <v>-1325.6214807090714</v>
      </c>
      <c r="G34" s="265">
        <v>-1244.651663405088</v>
      </c>
      <c r="H34" s="266" t="s">
        <v>4</v>
      </c>
      <c r="I34" s="267" t="s">
        <v>4</v>
      </c>
    </row>
    <row r="35" spans="2:9" ht="16.5" thickTop="1">
      <c r="B35" s="297" t="s">
        <v>412</v>
      </c>
      <c r="C35" s="412"/>
      <c r="D35" s="297"/>
      <c r="E35" s="297"/>
      <c r="F35" s="297"/>
      <c r="G35" s="444"/>
      <c r="H35" s="444"/>
      <c r="I35" s="444"/>
    </row>
    <row r="36" spans="2:9" ht="15.75">
      <c r="B36" s="445" t="s">
        <v>413</v>
      </c>
      <c r="C36" s="446"/>
      <c r="D36" s="447"/>
      <c r="E36" s="447"/>
      <c r="F36" s="447"/>
      <c r="G36" s="448"/>
      <c r="H36" s="448"/>
      <c r="I36" s="268"/>
    </row>
    <row r="37" spans="2:9" ht="15.75">
      <c r="B37" s="449" t="s">
        <v>414</v>
      </c>
      <c r="C37" s="446"/>
      <c r="D37" s="450"/>
      <c r="E37" s="450"/>
      <c r="F37" s="450"/>
      <c r="G37" s="451"/>
      <c r="H37" s="448"/>
      <c r="I37" s="268"/>
    </row>
    <row r="38" spans="2:9" ht="15.75">
      <c r="B38" s="446" t="s">
        <v>415</v>
      </c>
      <c r="C38" s="451"/>
      <c r="D38" s="452">
        <v>95</v>
      </c>
      <c r="E38" s="452">
        <v>95.32</v>
      </c>
      <c r="F38" s="452">
        <v>95.9</v>
      </c>
      <c r="G38" s="452">
        <v>102.2</v>
      </c>
      <c r="H38" s="451"/>
      <c r="I38" s="26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2"/>
  <sheetViews>
    <sheetView zoomScalePageLayoutView="0" workbookViewId="0" topLeftCell="A25">
      <selection activeCell="C34" sqref="C34"/>
    </sheetView>
  </sheetViews>
  <sheetFormatPr defaultColWidth="9.140625" defaultRowHeight="15"/>
  <cols>
    <col min="1" max="1" width="9.140625" style="297" customWidth="1"/>
    <col min="2" max="2" width="14.57421875" style="297" customWidth="1"/>
    <col min="3" max="3" width="13.7109375" style="297" bestFit="1" customWidth="1"/>
    <col min="4" max="16384" width="9.140625" style="297" customWidth="1"/>
  </cols>
  <sheetData>
    <row r="1" spans="2:9" ht="12.75">
      <c r="B1" s="1728" t="s">
        <v>420</v>
      </c>
      <c r="C1" s="1728"/>
      <c r="D1" s="1728"/>
      <c r="E1" s="1728"/>
      <c r="F1" s="1728"/>
      <c r="G1" s="1728"/>
      <c r="H1" s="1728"/>
      <c r="I1" s="1728"/>
    </row>
    <row r="2" spans="2:9" ht="16.5" thickBot="1">
      <c r="B2" s="1955" t="s">
        <v>421</v>
      </c>
      <c r="C2" s="1956"/>
      <c r="D2" s="1956"/>
      <c r="E2" s="1956"/>
      <c r="F2" s="1956"/>
      <c r="G2" s="1956"/>
      <c r="H2" s="1956"/>
      <c r="I2" s="1956"/>
    </row>
    <row r="3" spans="2:9" ht="13.5" thickTop="1">
      <c r="B3" s="1957" t="s">
        <v>422</v>
      </c>
      <c r="C3" s="1959" t="s">
        <v>423</v>
      </c>
      <c r="D3" s="1950" t="s">
        <v>424</v>
      </c>
      <c r="E3" s="1950"/>
      <c r="F3" s="1950"/>
      <c r="G3" s="1961" t="s">
        <v>425</v>
      </c>
      <c r="H3" s="1950"/>
      <c r="I3" s="1962"/>
    </row>
    <row r="4" spans="2:9" ht="13.5" thickBot="1">
      <c r="B4" s="1958"/>
      <c r="C4" s="1960"/>
      <c r="D4" s="453" t="s">
        <v>426</v>
      </c>
      <c r="E4" s="453" t="s">
        <v>427</v>
      </c>
      <c r="F4" s="453" t="s">
        <v>428</v>
      </c>
      <c r="G4" s="454" t="s">
        <v>426</v>
      </c>
      <c r="H4" s="453" t="s">
        <v>427</v>
      </c>
      <c r="I4" s="455" t="s">
        <v>428</v>
      </c>
    </row>
    <row r="5" spans="2:9" ht="12.75">
      <c r="B5" s="393" t="s">
        <v>327</v>
      </c>
      <c r="C5" s="270" t="s">
        <v>429</v>
      </c>
      <c r="D5" s="271">
        <v>72.1</v>
      </c>
      <c r="E5" s="271">
        <v>72.7</v>
      </c>
      <c r="F5" s="271">
        <v>72.4</v>
      </c>
      <c r="G5" s="271">
        <v>71.1071875</v>
      </c>
      <c r="H5" s="271">
        <v>71.7071875</v>
      </c>
      <c r="I5" s="272">
        <v>71.4071875</v>
      </c>
    </row>
    <row r="6" spans="2:9" ht="12.75">
      <c r="B6" s="393"/>
      <c r="C6" s="270" t="s">
        <v>430</v>
      </c>
      <c r="D6" s="271">
        <v>75.6</v>
      </c>
      <c r="E6" s="271">
        <v>76.2</v>
      </c>
      <c r="F6" s="271">
        <v>75.9</v>
      </c>
      <c r="G6" s="271">
        <v>73.61709677419353</v>
      </c>
      <c r="H6" s="271">
        <v>74.21709677419355</v>
      </c>
      <c r="I6" s="272">
        <v>73.91709677419354</v>
      </c>
    </row>
    <row r="7" spans="2:9" ht="12.75">
      <c r="B7" s="393"/>
      <c r="C7" s="270" t="s">
        <v>431</v>
      </c>
      <c r="D7" s="271">
        <v>78.1</v>
      </c>
      <c r="E7" s="271">
        <v>78.7</v>
      </c>
      <c r="F7" s="271">
        <v>78.4</v>
      </c>
      <c r="G7" s="271">
        <v>77.85466666666666</v>
      </c>
      <c r="H7" s="271">
        <v>78.45466666666667</v>
      </c>
      <c r="I7" s="272">
        <v>78.15466666666666</v>
      </c>
    </row>
    <row r="8" spans="2:9" ht="12.75">
      <c r="B8" s="393"/>
      <c r="C8" s="270" t="s">
        <v>432</v>
      </c>
      <c r="D8" s="271">
        <v>80.74</v>
      </c>
      <c r="E8" s="271">
        <v>81.34</v>
      </c>
      <c r="F8" s="271">
        <v>81.04</v>
      </c>
      <c r="G8" s="271">
        <v>78.98333333333333</v>
      </c>
      <c r="H8" s="271">
        <v>79.58333333333333</v>
      </c>
      <c r="I8" s="272">
        <v>79.28333333333333</v>
      </c>
    </row>
    <row r="9" spans="2:9" ht="12.75">
      <c r="B9" s="393"/>
      <c r="C9" s="270" t="s">
        <v>433</v>
      </c>
      <c r="D9" s="271">
        <v>85.51</v>
      </c>
      <c r="E9" s="271">
        <v>86.11</v>
      </c>
      <c r="F9" s="271">
        <v>85.81</v>
      </c>
      <c r="G9" s="271">
        <v>82.69724137931034</v>
      </c>
      <c r="H9" s="271">
        <v>83.29724137931034</v>
      </c>
      <c r="I9" s="272">
        <v>82.99724137931034</v>
      </c>
    </row>
    <row r="10" spans="2:9" ht="12.75">
      <c r="B10" s="393"/>
      <c r="C10" s="270" t="s">
        <v>434</v>
      </c>
      <c r="D10" s="271">
        <v>81.9</v>
      </c>
      <c r="E10" s="271">
        <v>82.5</v>
      </c>
      <c r="F10" s="271">
        <v>82.2</v>
      </c>
      <c r="G10" s="271">
        <v>84.16366666666666</v>
      </c>
      <c r="H10" s="271">
        <v>84.76366666666667</v>
      </c>
      <c r="I10" s="272">
        <v>84.46366666666665</v>
      </c>
    </row>
    <row r="11" spans="2:9" ht="12.75">
      <c r="B11" s="393"/>
      <c r="C11" s="270" t="s">
        <v>435</v>
      </c>
      <c r="D11" s="271">
        <v>79.05</v>
      </c>
      <c r="E11" s="271">
        <v>79.65</v>
      </c>
      <c r="F11" s="271">
        <v>79.35</v>
      </c>
      <c r="G11" s="271">
        <v>79.45551724137931</v>
      </c>
      <c r="H11" s="271">
        <v>80.0555172413793</v>
      </c>
      <c r="I11" s="272">
        <v>79.75551724137931</v>
      </c>
    </row>
    <row r="12" spans="2:9" ht="12.75">
      <c r="B12" s="393"/>
      <c r="C12" s="270" t="s">
        <v>436</v>
      </c>
      <c r="D12" s="271">
        <v>79.55</v>
      </c>
      <c r="E12" s="271">
        <v>80.15</v>
      </c>
      <c r="F12" s="271">
        <v>79.85</v>
      </c>
      <c r="G12" s="271">
        <v>78.76</v>
      </c>
      <c r="H12" s="271">
        <v>79.36</v>
      </c>
      <c r="I12" s="272">
        <v>79.06</v>
      </c>
    </row>
    <row r="13" spans="2:9" ht="12.75">
      <c r="B13" s="393"/>
      <c r="C13" s="270" t="s">
        <v>437</v>
      </c>
      <c r="D13" s="271">
        <v>82.13</v>
      </c>
      <c r="E13" s="271">
        <v>82.73</v>
      </c>
      <c r="F13" s="271">
        <v>82.43</v>
      </c>
      <c r="G13" s="271">
        <v>80.99233333333332</v>
      </c>
      <c r="H13" s="271">
        <v>81.59233333333334</v>
      </c>
      <c r="I13" s="272">
        <v>81.29233333333333</v>
      </c>
    </row>
    <row r="14" spans="2:9" ht="12.75">
      <c r="B14" s="393"/>
      <c r="C14" s="270" t="s">
        <v>438</v>
      </c>
      <c r="D14" s="271">
        <v>85.32</v>
      </c>
      <c r="E14" s="271">
        <v>85.92</v>
      </c>
      <c r="F14" s="271">
        <v>85.62</v>
      </c>
      <c r="G14" s="271">
        <v>83.74677419354839</v>
      </c>
      <c r="H14" s="271">
        <v>84.34677419354838</v>
      </c>
      <c r="I14" s="272">
        <v>84.04677419354839</v>
      </c>
    </row>
    <row r="15" spans="2:9" ht="12.75">
      <c r="B15" s="393"/>
      <c r="C15" s="270" t="s">
        <v>439</v>
      </c>
      <c r="D15" s="273">
        <v>88.6</v>
      </c>
      <c r="E15" s="271">
        <v>89.2</v>
      </c>
      <c r="F15" s="273">
        <v>88.9</v>
      </c>
      <c r="G15" s="271">
        <v>88.0559375</v>
      </c>
      <c r="H15" s="273">
        <v>88.6559375</v>
      </c>
      <c r="I15" s="272">
        <v>88.3559375</v>
      </c>
    </row>
    <row r="16" spans="2:9" ht="12.75">
      <c r="B16" s="393"/>
      <c r="C16" s="274" t="s">
        <v>440</v>
      </c>
      <c r="D16" s="275">
        <v>88.6</v>
      </c>
      <c r="E16" s="275">
        <v>89.2</v>
      </c>
      <c r="F16" s="275">
        <v>88.9</v>
      </c>
      <c r="G16" s="275">
        <v>89.20290322580645</v>
      </c>
      <c r="H16" s="275">
        <v>89.80290322580646</v>
      </c>
      <c r="I16" s="276">
        <v>89.50290322580645</v>
      </c>
    </row>
    <row r="17" spans="2:9" ht="12.75">
      <c r="B17" s="456"/>
      <c r="C17" s="277" t="s">
        <v>441</v>
      </c>
      <c r="D17" s="278">
        <v>81.43333333333332</v>
      </c>
      <c r="E17" s="278">
        <v>82.03333333333335</v>
      </c>
      <c r="F17" s="278">
        <v>81.73333333333333</v>
      </c>
      <c r="G17" s="278">
        <v>80.71972148451984</v>
      </c>
      <c r="H17" s="278">
        <v>81.31972148451985</v>
      </c>
      <c r="I17" s="279">
        <v>81.0197214845198</v>
      </c>
    </row>
    <row r="18" spans="2:9" ht="12.75">
      <c r="B18" s="393" t="s">
        <v>0</v>
      </c>
      <c r="C18" s="270" t="s">
        <v>429</v>
      </c>
      <c r="D18" s="457">
        <v>88.75</v>
      </c>
      <c r="E18" s="457">
        <v>89.35</v>
      </c>
      <c r="F18" s="457">
        <v>89.05</v>
      </c>
      <c r="G18" s="458">
        <v>88.4484375</v>
      </c>
      <c r="H18" s="457">
        <v>89.0484375</v>
      </c>
      <c r="I18" s="459">
        <v>88.7484375</v>
      </c>
    </row>
    <row r="19" spans="2:9" ht="12.75">
      <c r="B19" s="393"/>
      <c r="C19" s="270" t="s">
        <v>430</v>
      </c>
      <c r="D19" s="457">
        <v>87.23</v>
      </c>
      <c r="E19" s="457">
        <v>87.83</v>
      </c>
      <c r="F19" s="457">
        <v>87.53</v>
      </c>
      <c r="G19" s="458">
        <v>88.50096774193551</v>
      </c>
      <c r="H19" s="457">
        <v>89.10096774193548</v>
      </c>
      <c r="I19" s="459">
        <v>88.8009677419355</v>
      </c>
    </row>
    <row r="20" spans="2:9" ht="12.75">
      <c r="B20" s="393"/>
      <c r="C20" s="270" t="s">
        <v>431</v>
      </c>
      <c r="D20" s="457">
        <v>84.6</v>
      </c>
      <c r="E20" s="457">
        <v>85.2</v>
      </c>
      <c r="F20" s="457">
        <v>84.9</v>
      </c>
      <c r="G20" s="458">
        <v>84.46933333333332</v>
      </c>
      <c r="H20" s="457">
        <v>85.06933333333333</v>
      </c>
      <c r="I20" s="459">
        <v>84.76933333333332</v>
      </c>
    </row>
    <row r="21" spans="2:9" ht="12.75">
      <c r="B21" s="393"/>
      <c r="C21" s="270" t="s">
        <v>432</v>
      </c>
      <c r="D21" s="457">
        <v>87.64</v>
      </c>
      <c r="E21" s="457">
        <v>88.24</v>
      </c>
      <c r="F21" s="457">
        <v>87.94</v>
      </c>
      <c r="G21" s="458">
        <v>85.92666666666668</v>
      </c>
      <c r="H21" s="457">
        <v>86.52666666666666</v>
      </c>
      <c r="I21" s="459">
        <v>86.22666666666666</v>
      </c>
    </row>
    <row r="22" spans="2:9" ht="12.75">
      <c r="B22" s="393"/>
      <c r="C22" s="270" t="s">
        <v>433</v>
      </c>
      <c r="D22" s="457">
        <v>86.61</v>
      </c>
      <c r="E22" s="457">
        <v>87.21</v>
      </c>
      <c r="F22" s="457">
        <v>86.91</v>
      </c>
      <c r="G22" s="458">
        <v>87.38366666666667</v>
      </c>
      <c r="H22" s="457">
        <v>87.98366666666668</v>
      </c>
      <c r="I22" s="459">
        <v>87.68366666666668</v>
      </c>
    </row>
    <row r="23" spans="2:9" ht="12.75">
      <c r="B23" s="393"/>
      <c r="C23" s="270" t="s">
        <v>434</v>
      </c>
      <c r="D23" s="457">
        <v>87.1</v>
      </c>
      <c r="E23" s="457">
        <v>87.7</v>
      </c>
      <c r="F23" s="457">
        <v>87.4</v>
      </c>
      <c r="G23" s="458">
        <v>87.40275862068967</v>
      </c>
      <c r="H23" s="457">
        <v>88.00275862068963</v>
      </c>
      <c r="I23" s="459">
        <v>87.70275862068965</v>
      </c>
    </row>
    <row r="24" spans="2:9" ht="12.75">
      <c r="B24" s="393"/>
      <c r="C24" s="270" t="s">
        <v>435</v>
      </c>
      <c r="D24" s="457">
        <v>85.3</v>
      </c>
      <c r="E24" s="457">
        <v>85.9</v>
      </c>
      <c r="F24" s="457">
        <v>85.6</v>
      </c>
      <c r="G24" s="458">
        <v>85.64689655172413</v>
      </c>
      <c r="H24" s="457">
        <v>86.24689655172415</v>
      </c>
      <c r="I24" s="459">
        <v>85.94689655172414</v>
      </c>
    </row>
    <row r="25" spans="2:9" ht="12.75">
      <c r="B25" s="393"/>
      <c r="C25" s="270" t="s">
        <v>436</v>
      </c>
      <c r="D25" s="457">
        <v>86.77</v>
      </c>
      <c r="E25" s="457">
        <v>87.37</v>
      </c>
      <c r="F25" s="457">
        <v>87.07</v>
      </c>
      <c r="G25" s="458">
        <v>86.57233333333333</v>
      </c>
      <c r="H25" s="457">
        <v>87.17233333333334</v>
      </c>
      <c r="I25" s="459">
        <v>86.87233333333333</v>
      </c>
    </row>
    <row r="26" spans="2:9" ht="12.75">
      <c r="B26" s="393"/>
      <c r="C26" s="270" t="s">
        <v>437</v>
      </c>
      <c r="D26" s="457">
        <v>86.86</v>
      </c>
      <c r="E26" s="457">
        <v>87.46</v>
      </c>
      <c r="F26" s="457">
        <v>87.16</v>
      </c>
      <c r="G26" s="458">
        <v>86.68645161290321</v>
      </c>
      <c r="H26" s="457">
        <v>87.29100000000001</v>
      </c>
      <c r="I26" s="459">
        <v>86.98872580645161</v>
      </c>
    </row>
    <row r="27" spans="2:9" ht="12.75">
      <c r="B27" s="393"/>
      <c r="C27" s="270" t="s">
        <v>438</v>
      </c>
      <c r="D27" s="457">
        <v>87.61</v>
      </c>
      <c r="E27" s="457">
        <v>88.21</v>
      </c>
      <c r="F27" s="457">
        <v>87.91</v>
      </c>
      <c r="G27" s="458">
        <v>86.4558064516129</v>
      </c>
      <c r="H27" s="457">
        <v>87.0558064516129</v>
      </c>
      <c r="I27" s="459">
        <v>86.7558064516129</v>
      </c>
    </row>
    <row r="28" spans="2:9" ht="12.75">
      <c r="B28" s="393"/>
      <c r="C28" s="270" t="s">
        <v>439</v>
      </c>
      <c r="D28" s="457">
        <v>92.72</v>
      </c>
      <c r="E28" s="457">
        <v>93.32</v>
      </c>
      <c r="F28" s="457">
        <v>93.02</v>
      </c>
      <c r="G28" s="458">
        <v>89.45870967741936</v>
      </c>
      <c r="H28" s="457">
        <v>90.05870967741934</v>
      </c>
      <c r="I28" s="459">
        <v>89.75870967741935</v>
      </c>
    </row>
    <row r="29" spans="2:9" ht="12.75">
      <c r="B29" s="393"/>
      <c r="C29" s="274" t="s">
        <v>440</v>
      </c>
      <c r="D29" s="457">
        <v>95</v>
      </c>
      <c r="E29" s="457">
        <v>95.6</v>
      </c>
      <c r="F29" s="457">
        <v>95.3</v>
      </c>
      <c r="G29" s="458">
        <v>94.91548387096775</v>
      </c>
      <c r="H29" s="457">
        <v>95.51548387096774</v>
      </c>
      <c r="I29" s="459">
        <v>95.21548387096774</v>
      </c>
    </row>
    <row r="30" spans="2:9" ht="12.75">
      <c r="B30" s="460"/>
      <c r="C30" s="461" t="s">
        <v>441</v>
      </c>
      <c r="D30" s="462">
        <v>88.01583333333333</v>
      </c>
      <c r="E30" s="462">
        <v>88.61583333333333</v>
      </c>
      <c r="F30" s="462">
        <v>88.31583333333333</v>
      </c>
      <c r="G30" s="463">
        <v>87.65562600227105</v>
      </c>
      <c r="H30" s="462">
        <v>88.2560050345291</v>
      </c>
      <c r="I30" s="464">
        <v>87.95581551840007</v>
      </c>
    </row>
    <row r="31" spans="2:11" ht="12.75">
      <c r="B31" s="465" t="s">
        <v>1</v>
      </c>
      <c r="C31" s="270" t="s">
        <v>429</v>
      </c>
      <c r="D31" s="466">
        <v>97.96</v>
      </c>
      <c r="E31" s="466">
        <v>98.56</v>
      </c>
      <c r="F31" s="466">
        <v>98.26</v>
      </c>
      <c r="G31" s="466">
        <v>96.0121875</v>
      </c>
      <c r="H31" s="466">
        <v>96.6121875</v>
      </c>
      <c r="I31" s="467">
        <v>96.3121875</v>
      </c>
      <c r="K31" s="336"/>
    </row>
    <row r="32" spans="2:12" ht="12.75">
      <c r="B32" s="468"/>
      <c r="C32" s="270" t="s">
        <v>430</v>
      </c>
      <c r="D32" s="457">
        <v>101.29</v>
      </c>
      <c r="E32" s="457">
        <v>101.89</v>
      </c>
      <c r="F32" s="457">
        <v>101.59</v>
      </c>
      <c r="G32" s="457">
        <v>103.24870967741936</v>
      </c>
      <c r="H32" s="457">
        <v>103.84870967741935</v>
      </c>
      <c r="I32" s="459">
        <v>103.54870967741935</v>
      </c>
      <c r="K32" s="336"/>
      <c r="L32" s="336"/>
    </row>
    <row r="33" spans="2:12" ht="12.75">
      <c r="B33" s="468"/>
      <c r="C33" s="270" t="s">
        <v>431</v>
      </c>
      <c r="D33" s="457">
        <v>98.64</v>
      </c>
      <c r="E33" s="457">
        <v>99.24</v>
      </c>
      <c r="F33" s="457">
        <v>99.23967741935485</v>
      </c>
      <c r="G33" s="457">
        <v>98.93967741935484</v>
      </c>
      <c r="H33" s="457">
        <v>99.53967741935485</v>
      </c>
      <c r="I33" s="459">
        <v>98.74</v>
      </c>
      <c r="K33" s="336"/>
      <c r="L33" s="336"/>
    </row>
    <row r="34" spans="2:12" ht="12.75">
      <c r="B34" s="468"/>
      <c r="C34" s="270" t="s">
        <v>432</v>
      </c>
      <c r="D34" s="457">
        <v>100.73</v>
      </c>
      <c r="E34" s="457">
        <v>101.33</v>
      </c>
      <c r="F34" s="457">
        <v>101.03</v>
      </c>
      <c r="G34" s="457">
        <v>98.80310344827586</v>
      </c>
      <c r="H34" s="457">
        <v>99.40310344827586</v>
      </c>
      <c r="I34" s="459">
        <v>99.10310344827586</v>
      </c>
      <c r="K34" s="336"/>
      <c r="L34" s="336"/>
    </row>
    <row r="35" spans="2:12" ht="12.75">
      <c r="B35" s="468"/>
      <c r="C35" s="270" t="s">
        <v>433</v>
      </c>
      <c r="D35" s="457">
        <v>99.11</v>
      </c>
      <c r="E35" s="457">
        <v>99.71</v>
      </c>
      <c r="F35" s="457">
        <v>99.41</v>
      </c>
      <c r="G35" s="457">
        <v>99.2683333333333</v>
      </c>
      <c r="H35" s="457">
        <v>99.86833333333334</v>
      </c>
      <c r="I35" s="459">
        <v>99.56833333333333</v>
      </c>
      <c r="K35" s="336"/>
      <c r="L35" s="336"/>
    </row>
    <row r="36" spans="2:12" ht="12.75">
      <c r="B36" s="468"/>
      <c r="C36" s="270" t="s">
        <v>434</v>
      </c>
      <c r="D36" s="457">
        <v>98.14</v>
      </c>
      <c r="E36" s="457">
        <v>98.74</v>
      </c>
      <c r="F36" s="457">
        <v>98.44</v>
      </c>
      <c r="G36" s="457">
        <v>98.89533333333334</v>
      </c>
      <c r="H36" s="457">
        <v>99.49533333333332</v>
      </c>
      <c r="I36" s="459">
        <v>99.19533333333334</v>
      </c>
      <c r="K36" s="336"/>
      <c r="L36" s="336"/>
    </row>
    <row r="37" spans="2:12" ht="12.75">
      <c r="B37" s="469"/>
      <c r="C37" s="280" t="s">
        <v>435</v>
      </c>
      <c r="D37" s="470">
        <v>99.26</v>
      </c>
      <c r="E37" s="470">
        <v>99.86</v>
      </c>
      <c r="F37" s="470">
        <v>99.56</v>
      </c>
      <c r="G37" s="470">
        <v>99.27</v>
      </c>
      <c r="H37" s="470">
        <v>99.87</v>
      </c>
      <c r="I37" s="471">
        <v>99.57</v>
      </c>
      <c r="J37" s="472"/>
      <c r="K37" s="336"/>
      <c r="L37" s="336"/>
    </row>
    <row r="38" spans="2:12" ht="12.75">
      <c r="B38" s="469"/>
      <c r="C38" s="280" t="s">
        <v>436</v>
      </c>
      <c r="D38" s="470">
        <v>97.58</v>
      </c>
      <c r="E38" s="470">
        <v>98.18</v>
      </c>
      <c r="F38" s="470">
        <v>97.88</v>
      </c>
      <c r="G38" s="470">
        <v>98.50866666666667</v>
      </c>
      <c r="H38" s="470">
        <v>99.10866666666668</v>
      </c>
      <c r="I38" s="471">
        <v>98.80866666666668</v>
      </c>
      <c r="J38" s="472"/>
      <c r="K38" s="336"/>
      <c r="L38" s="336"/>
    </row>
    <row r="39" spans="2:12" ht="12.75">
      <c r="B39" s="468"/>
      <c r="C39" s="270" t="s">
        <v>437</v>
      </c>
      <c r="D39" s="457">
        <v>95.99</v>
      </c>
      <c r="E39" s="457">
        <v>96.59</v>
      </c>
      <c r="F39" s="457">
        <v>96.29</v>
      </c>
      <c r="G39" s="457">
        <v>96.41466666666666</v>
      </c>
      <c r="H39" s="457">
        <v>97.01466666666668</v>
      </c>
      <c r="I39" s="459">
        <v>96.71466666666667</v>
      </c>
      <c r="K39" s="336"/>
      <c r="L39" s="336"/>
    </row>
    <row r="40" spans="2:12" ht="12.75">
      <c r="B40" s="468"/>
      <c r="C40" s="270" t="s">
        <v>438</v>
      </c>
      <c r="D40" s="457">
        <v>95.2</v>
      </c>
      <c r="E40" s="457">
        <v>95.8</v>
      </c>
      <c r="F40" s="457">
        <v>95.5</v>
      </c>
      <c r="G40" s="457">
        <v>96.2209677419355</v>
      </c>
      <c r="H40" s="457">
        <v>96.82096774193548</v>
      </c>
      <c r="I40" s="459">
        <v>96.5209677419355</v>
      </c>
      <c r="K40" s="336"/>
      <c r="L40" s="336"/>
    </row>
    <row r="41" spans="2:12" ht="12.75">
      <c r="B41" s="468"/>
      <c r="C41" s="270" t="s">
        <v>439</v>
      </c>
      <c r="D41" s="457">
        <v>95.32</v>
      </c>
      <c r="E41" s="457">
        <v>95.92</v>
      </c>
      <c r="F41" s="457">
        <v>95.62</v>
      </c>
      <c r="G41" s="457">
        <v>94.15225806451613</v>
      </c>
      <c r="H41" s="457">
        <v>94.75225806451614</v>
      </c>
      <c r="I41" s="459">
        <v>94.45225806451614</v>
      </c>
      <c r="K41" s="336"/>
      <c r="L41" s="336"/>
    </row>
    <row r="42" spans="2:12" ht="12.75">
      <c r="B42" s="473"/>
      <c r="C42" s="274" t="s">
        <v>440</v>
      </c>
      <c r="D42" s="474">
        <v>95.9</v>
      </c>
      <c r="E42" s="474">
        <v>96.5</v>
      </c>
      <c r="F42" s="474">
        <v>96.2</v>
      </c>
      <c r="G42" s="474">
        <v>95.7140625</v>
      </c>
      <c r="H42" s="474">
        <v>96.3140625</v>
      </c>
      <c r="I42" s="475">
        <v>96.0140625</v>
      </c>
      <c r="K42" s="336"/>
      <c r="L42" s="336"/>
    </row>
    <row r="43" spans="2:9" ht="12.75">
      <c r="B43" s="460"/>
      <c r="C43" s="476" t="s">
        <v>441</v>
      </c>
      <c r="D43" s="477">
        <v>97.92666666666668</v>
      </c>
      <c r="E43" s="477">
        <v>98.52666666666666</v>
      </c>
      <c r="F43" s="477">
        <v>98.25163978494624</v>
      </c>
      <c r="G43" s="477">
        <v>97.95399719595848</v>
      </c>
      <c r="H43" s="477">
        <v>98.55399719595847</v>
      </c>
      <c r="I43" s="478">
        <v>98.21235741101223</v>
      </c>
    </row>
    <row r="44" spans="2:18" ht="12.75">
      <c r="B44" s="393" t="s">
        <v>3</v>
      </c>
      <c r="C44" s="270" t="s">
        <v>429</v>
      </c>
      <c r="D44" s="479">
        <v>96.92</v>
      </c>
      <c r="E44" s="479">
        <v>97.52</v>
      </c>
      <c r="F44" s="479">
        <v>97.22</v>
      </c>
      <c r="G44" s="479">
        <v>96.7141935483871</v>
      </c>
      <c r="H44" s="479">
        <v>97.3141935483871</v>
      </c>
      <c r="I44" s="480">
        <v>97.0141935483871</v>
      </c>
      <c r="K44" s="336"/>
      <c r="L44" s="336"/>
      <c r="M44" s="481"/>
      <c r="N44" s="481"/>
      <c r="O44" s="481"/>
      <c r="P44" s="481"/>
      <c r="Q44" s="481"/>
      <c r="R44" s="481"/>
    </row>
    <row r="45" spans="2:18" ht="12.75">
      <c r="B45" s="393"/>
      <c r="C45" s="270" t="s">
        <v>430</v>
      </c>
      <c r="D45" s="458">
        <v>97.52</v>
      </c>
      <c r="E45" s="458">
        <v>98.12</v>
      </c>
      <c r="F45" s="458">
        <v>97.82</v>
      </c>
      <c r="G45" s="458">
        <v>96.64225806451614</v>
      </c>
      <c r="H45" s="458">
        <v>97.24225806451611</v>
      </c>
      <c r="I45" s="482">
        <v>96.94225806451612</v>
      </c>
      <c r="K45" s="336"/>
      <c r="L45" s="336"/>
      <c r="M45" s="481"/>
      <c r="N45" s="481"/>
      <c r="O45" s="481"/>
      <c r="P45" s="481"/>
      <c r="Q45" s="481"/>
      <c r="R45" s="481"/>
    </row>
    <row r="46" spans="2:12" ht="12.75">
      <c r="B46" s="393"/>
      <c r="C46" s="270" t="s">
        <v>431</v>
      </c>
      <c r="D46" s="458">
        <v>98.64</v>
      </c>
      <c r="E46" s="458">
        <v>99.24</v>
      </c>
      <c r="F46" s="458">
        <v>98.94</v>
      </c>
      <c r="G46" s="458">
        <v>97.7341935483871</v>
      </c>
      <c r="H46" s="458">
        <v>98.3341935483871</v>
      </c>
      <c r="I46" s="482">
        <v>98.0341935483871</v>
      </c>
      <c r="K46" s="336"/>
      <c r="L46" s="336"/>
    </row>
    <row r="47" spans="2:12" ht="12.75">
      <c r="B47" s="393"/>
      <c r="C47" s="270" t="s">
        <v>432</v>
      </c>
      <c r="D47" s="458">
        <v>98.46</v>
      </c>
      <c r="E47" s="458">
        <v>99.06</v>
      </c>
      <c r="F47" s="458">
        <v>98.76</v>
      </c>
      <c r="G47" s="458">
        <v>97.99633333333331</v>
      </c>
      <c r="H47" s="458">
        <v>98.59633333333333</v>
      </c>
      <c r="I47" s="482">
        <v>98.29633333333332</v>
      </c>
      <c r="K47" s="336"/>
      <c r="L47" s="336"/>
    </row>
    <row r="48" spans="2:12" ht="12.75">
      <c r="B48" s="393"/>
      <c r="C48" s="270" t="s">
        <v>433</v>
      </c>
      <c r="D48" s="458">
        <v>99.37</v>
      </c>
      <c r="E48" s="458">
        <v>99.97</v>
      </c>
      <c r="F48" s="458">
        <v>99.67</v>
      </c>
      <c r="G48" s="458">
        <v>98.79517241379308</v>
      </c>
      <c r="H48" s="458">
        <v>99.3951724137931</v>
      </c>
      <c r="I48" s="482">
        <v>99.0951724137931</v>
      </c>
      <c r="K48" s="336"/>
      <c r="L48" s="336"/>
    </row>
    <row r="49" spans="2:18" ht="12.75">
      <c r="B49" s="393"/>
      <c r="C49" s="270" t="s">
        <v>434</v>
      </c>
      <c r="D49" s="458">
        <v>99.13</v>
      </c>
      <c r="E49" s="458">
        <v>99.73</v>
      </c>
      <c r="F49" s="458">
        <v>99.43</v>
      </c>
      <c r="G49" s="458">
        <v>100.75700000000002</v>
      </c>
      <c r="H49" s="458">
        <v>101.357</v>
      </c>
      <c r="I49" s="482">
        <v>101.05700000000002</v>
      </c>
      <c r="K49" s="336"/>
      <c r="L49" s="336"/>
      <c r="M49" s="481"/>
      <c r="N49" s="481"/>
      <c r="O49" s="481"/>
      <c r="P49" s="481"/>
      <c r="Q49" s="481"/>
      <c r="R49" s="481"/>
    </row>
    <row r="50" spans="2:12" ht="12.75">
      <c r="B50" s="393"/>
      <c r="C50" s="270" t="s">
        <v>442</v>
      </c>
      <c r="D50" s="458">
        <v>99.31</v>
      </c>
      <c r="E50" s="458">
        <v>99.91</v>
      </c>
      <c r="F50" s="458">
        <v>99.61</v>
      </c>
      <c r="G50" s="458">
        <v>98.53</v>
      </c>
      <c r="H50" s="458">
        <v>99.13</v>
      </c>
      <c r="I50" s="482">
        <v>98.83</v>
      </c>
      <c r="K50" s="336"/>
      <c r="L50" s="336"/>
    </row>
    <row r="51" spans="2:12" ht="12.75">
      <c r="B51" s="393"/>
      <c r="C51" s="270" t="s">
        <v>436</v>
      </c>
      <c r="D51" s="458">
        <v>100.45</v>
      </c>
      <c r="E51" s="458">
        <v>101.05</v>
      </c>
      <c r="F51" s="458">
        <v>100.75</v>
      </c>
      <c r="G51" s="458">
        <v>99.25366666666669</v>
      </c>
      <c r="H51" s="458">
        <v>99.85366666666665</v>
      </c>
      <c r="I51" s="482">
        <v>99.55366666666667</v>
      </c>
      <c r="K51" s="336"/>
      <c r="L51" s="336"/>
    </row>
    <row r="52" spans="2:12" ht="12.75">
      <c r="B52" s="393"/>
      <c r="C52" s="270" t="s">
        <v>437</v>
      </c>
      <c r="D52" s="458">
        <v>99.4</v>
      </c>
      <c r="E52" s="458">
        <v>100</v>
      </c>
      <c r="F52" s="458">
        <v>99.7</v>
      </c>
      <c r="G52" s="458">
        <v>99.667</v>
      </c>
      <c r="H52" s="458">
        <v>100.26700000000001</v>
      </c>
      <c r="I52" s="482">
        <v>99.96700000000001</v>
      </c>
      <c r="K52" s="336"/>
      <c r="L52" s="336"/>
    </row>
    <row r="53" spans="2:12" ht="12.75">
      <c r="B53" s="393"/>
      <c r="C53" s="270" t="s">
        <v>438</v>
      </c>
      <c r="D53" s="458">
        <v>102.16</v>
      </c>
      <c r="E53" s="458">
        <v>102.76</v>
      </c>
      <c r="F53" s="458">
        <v>102.46000000000001</v>
      </c>
      <c r="G53" s="458">
        <v>100.94516129032259</v>
      </c>
      <c r="H53" s="458">
        <v>101.54516129032258</v>
      </c>
      <c r="I53" s="482">
        <v>101.24516129032259</v>
      </c>
      <c r="K53" s="336"/>
      <c r="L53" s="336"/>
    </row>
    <row r="54" spans="2:12" ht="13.5" thickBot="1">
      <c r="B54" s="483"/>
      <c r="C54" s="281" t="s">
        <v>462</v>
      </c>
      <c r="D54" s="484">
        <v>102.2</v>
      </c>
      <c r="E54" s="484">
        <v>102.8</v>
      </c>
      <c r="F54" s="484">
        <v>102.5</v>
      </c>
      <c r="G54" s="484">
        <v>101.78375</v>
      </c>
      <c r="H54" s="484">
        <v>102.38374999999999</v>
      </c>
      <c r="I54" s="485">
        <v>102.08375</v>
      </c>
      <c r="K54" s="336"/>
      <c r="L54" s="336"/>
    </row>
    <row r="55" spans="2:12" ht="13.5" thickTop="1">
      <c r="B55" s="486" t="s">
        <v>443</v>
      </c>
      <c r="J55" s="487"/>
      <c r="K55" s="336"/>
      <c r="L55" s="487"/>
    </row>
    <row r="56" spans="2:12" ht="27" customHeight="1">
      <c r="B56" s="1728" t="s">
        <v>444</v>
      </c>
      <c r="C56" s="1728"/>
      <c r="D56" s="1728"/>
      <c r="E56" s="1728"/>
      <c r="F56" s="1728"/>
      <c r="G56" s="1728"/>
      <c r="H56" s="1728"/>
      <c r="I56" s="1728"/>
      <c r="J56" s="1728"/>
      <c r="K56" s="1728"/>
      <c r="L56" s="1728"/>
    </row>
    <row r="57" spans="2:12" ht="13.5" customHeight="1">
      <c r="B57" s="1728" t="s">
        <v>79</v>
      </c>
      <c r="C57" s="1728"/>
      <c r="D57" s="1728"/>
      <c r="E57" s="1728"/>
      <c r="F57" s="1728"/>
      <c r="G57" s="1728"/>
      <c r="H57" s="1728"/>
      <c r="I57" s="1728"/>
      <c r="J57" s="1728"/>
      <c r="K57" s="1728"/>
      <c r="L57" s="1728"/>
    </row>
    <row r="58" spans="2:9" ht="16.5" thickBot="1">
      <c r="B58" s="488"/>
      <c r="C58" s="488"/>
      <c r="D58" s="488"/>
      <c r="E58" s="488"/>
      <c r="F58" s="488"/>
      <c r="G58" s="488"/>
      <c r="H58" s="488"/>
      <c r="I58" s="488"/>
    </row>
    <row r="59" spans="2:12" ht="13.5" thickTop="1">
      <c r="B59" s="1948"/>
      <c r="C59" s="1950" t="s">
        <v>445</v>
      </c>
      <c r="D59" s="1950"/>
      <c r="E59" s="1950"/>
      <c r="F59" s="1950" t="s">
        <v>463</v>
      </c>
      <c r="G59" s="1950"/>
      <c r="H59" s="1950"/>
      <c r="I59" s="1951" t="s">
        <v>15</v>
      </c>
      <c r="J59" s="1952"/>
      <c r="K59" s="1952"/>
      <c r="L59" s="1953"/>
    </row>
    <row r="60" spans="2:12" ht="12.75">
      <c r="B60" s="1949"/>
      <c r="C60" s="1750"/>
      <c r="D60" s="1750"/>
      <c r="E60" s="1750"/>
      <c r="F60" s="1750"/>
      <c r="G60" s="1750"/>
      <c r="H60" s="1750"/>
      <c r="I60" s="1690" t="s">
        <v>446</v>
      </c>
      <c r="J60" s="1954"/>
      <c r="K60" s="1690" t="s">
        <v>464</v>
      </c>
      <c r="L60" s="1693"/>
    </row>
    <row r="61" spans="2:12" ht="12.75">
      <c r="B61" s="489"/>
      <c r="C61" s="282">
        <v>2012</v>
      </c>
      <c r="D61" s="283" t="s">
        <v>447</v>
      </c>
      <c r="E61" s="283" t="s">
        <v>448</v>
      </c>
      <c r="F61" s="283">
        <v>2013</v>
      </c>
      <c r="G61" s="283">
        <v>2014</v>
      </c>
      <c r="H61" s="283">
        <v>2015</v>
      </c>
      <c r="I61" s="284">
        <v>2013</v>
      </c>
      <c r="J61" s="284">
        <v>2014</v>
      </c>
      <c r="K61" s="284">
        <v>2014</v>
      </c>
      <c r="L61" s="285">
        <v>2015</v>
      </c>
    </row>
    <row r="62" spans="2:12" ht="12.75">
      <c r="B62" s="490" t="s">
        <v>449</v>
      </c>
      <c r="C62" s="286">
        <v>102.1</v>
      </c>
      <c r="D62" s="286">
        <v>109.05</v>
      </c>
      <c r="E62" s="286">
        <v>104.73</v>
      </c>
      <c r="F62" s="287">
        <v>105.1</v>
      </c>
      <c r="G62" s="287">
        <v>113.42</v>
      </c>
      <c r="H62" s="287">
        <v>60.99</v>
      </c>
      <c r="I62" s="288">
        <v>6.807051909892266</v>
      </c>
      <c r="J62" s="288">
        <v>-3.961485557083904</v>
      </c>
      <c r="K62" s="288">
        <v>7.916270218839202</v>
      </c>
      <c r="L62" s="491">
        <v>-46.22641509433962</v>
      </c>
    </row>
    <row r="63" spans="2:12" ht="13.5" thickBot="1">
      <c r="B63" s="492" t="s">
        <v>450</v>
      </c>
      <c r="C63" s="289">
        <v>1589.75</v>
      </c>
      <c r="D63" s="289">
        <v>1284.75</v>
      </c>
      <c r="E63" s="289">
        <v>1310</v>
      </c>
      <c r="F63" s="289">
        <v>1391.25</v>
      </c>
      <c r="G63" s="289">
        <v>1273</v>
      </c>
      <c r="H63" s="289">
        <v>1181.4</v>
      </c>
      <c r="I63" s="493">
        <v>-19.18540651045761</v>
      </c>
      <c r="J63" s="493">
        <v>1.9653629110721909</v>
      </c>
      <c r="K63" s="493">
        <v>-8.499550763701706</v>
      </c>
      <c r="L63" s="494">
        <v>-7.195600942655133</v>
      </c>
    </row>
    <row r="64" ht="13.5" thickTop="1">
      <c r="B64" s="486" t="s">
        <v>451</v>
      </c>
    </row>
    <row r="65" ht="12.75">
      <c r="B65" s="486" t="s">
        <v>452</v>
      </c>
    </row>
    <row r="66" spans="2:8" ht="12.75">
      <c r="B66" s="486" t="s">
        <v>453</v>
      </c>
      <c r="C66" s="495"/>
      <c r="D66" s="495"/>
      <c r="E66" s="495"/>
      <c r="F66" s="495"/>
      <c r="G66" s="495"/>
      <c r="H66" s="495"/>
    </row>
    <row r="67" ht="12.75">
      <c r="B67" s="486" t="s">
        <v>454</v>
      </c>
    </row>
    <row r="69" spans="10:11" ht="12.75">
      <c r="J69" s="336"/>
      <c r="K69" s="336"/>
    </row>
    <row r="70" spans="10:11" ht="12.75">
      <c r="J70" s="336"/>
      <c r="K70" s="336"/>
    </row>
    <row r="71" spans="10:11" ht="12.75">
      <c r="J71" s="336"/>
      <c r="K71" s="336"/>
    </row>
    <row r="72" spans="10:11" ht="12.75">
      <c r="J72" s="336"/>
      <c r="K72" s="336"/>
    </row>
  </sheetData>
  <sheetProtection/>
  <mergeCells count="14">
    <mergeCell ref="B1:I1"/>
    <mergeCell ref="B2:I2"/>
    <mergeCell ref="B3:B4"/>
    <mergeCell ref="C3:C4"/>
    <mergeCell ref="D3:F3"/>
    <mergeCell ref="G3:I3"/>
    <mergeCell ref="B56:L56"/>
    <mergeCell ref="B57:L57"/>
    <mergeCell ref="B59:B60"/>
    <mergeCell ref="C59:E60"/>
    <mergeCell ref="F59:H60"/>
    <mergeCell ref="I59:L59"/>
    <mergeCell ref="I60:J60"/>
    <mergeCell ref="K60:L60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8" sqref="A18"/>
    </sheetView>
  </sheetViews>
  <sheetFormatPr defaultColWidth="11.00390625" defaultRowHeight="16.5" customHeight="1"/>
  <cols>
    <col min="1" max="1" width="46.7109375" style="297" bestFit="1" customWidth="1"/>
    <col min="2" max="2" width="10.57421875" style="297" bestFit="1" customWidth="1"/>
    <col min="3" max="3" width="11.421875" style="297" bestFit="1" customWidth="1"/>
    <col min="4" max="5" width="10.7109375" style="472" bestFit="1" customWidth="1"/>
    <col min="6" max="6" width="9.28125" style="297" bestFit="1" customWidth="1"/>
    <col min="7" max="7" width="2.421875" style="472" bestFit="1" customWidth="1"/>
    <col min="8" max="8" width="7.7109375" style="297" bestFit="1" customWidth="1"/>
    <col min="9" max="9" width="10.7109375" style="472" customWidth="1"/>
    <col min="10" max="10" width="2.140625" style="472" customWidth="1"/>
    <col min="11" max="11" width="7.7109375" style="472" bestFit="1" customWidth="1"/>
    <col min="12" max="16384" width="11.00390625" style="297" customWidth="1"/>
  </cols>
  <sheetData>
    <row r="1" spans="1:11" s="472" customFormat="1" ht="24.75" customHeight="1">
      <c r="A1" s="1620" t="s">
        <v>586</v>
      </c>
      <c r="B1" s="1620"/>
      <c r="C1" s="1620"/>
      <c r="D1" s="1620"/>
      <c r="E1" s="1620"/>
      <c r="F1" s="1620"/>
      <c r="G1" s="1620"/>
      <c r="H1" s="1620"/>
      <c r="I1" s="1620"/>
      <c r="J1" s="1620"/>
      <c r="K1" s="1620"/>
    </row>
    <row r="2" spans="1:11" s="472" customFormat="1" ht="16.5" customHeight="1">
      <c r="A2" s="1629" t="s">
        <v>36</v>
      </c>
      <c r="B2" s="1629"/>
      <c r="C2" s="1629"/>
      <c r="D2" s="1629"/>
      <c r="E2" s="1629"/>
      <c r="F2" s="1629"/>
      <c r="G2" s="1629"/>
      <c r="H2" s="1629"/>
      <c r="I2" s="1629"/>
      <c r="J2" s="1629"/>
      <c r="K2" s="1629"/>
    </row>
    <row r="3" spans="2:11" s="472" customFormat="1" ht="16.5" customHeight="1" thickBot="1">
      <c r="B3" s="499"/>
      <c r="C3" s="499"/>
      <c r="D3" s="499"/>
      <c r="E3" s="499"/>
      <c r="I3" s="1622" t="s">
        <v>466</v>
      </c>
      <c r="J3" s="1622"/>
      <c r="K3" s="1622"/>
    </row>
    <row r="4" spans="1:11" s="472" customFormat="1" ht="13.5" thickTop="1">
      <c r="A4" s="1535"/>
      <c r="B4" s="1549">
        <v>2013</v>
      </c>
      <c r="C4" s="1549">
        <v>2014</v>
      </c>
      <c r="D4" s="1549">
        <v>2014</v>
      </c>
      <c r="E4" s="1550">
        <v>2015</v>
      </c>
      <c r="F4" s="1633" t="s">
        <v>467</v>
      </c>
      <c r="G4" s="1634"/>
      <c r="H4" s="1634"/>
      <c r="I4" s="1634"/>
      <c r="J4" s="1634"/>
      <c r="K4" s="1635"/>
    </row>
    <row r="5" spans="1:11" s="472" customFormat="1" ht="12.75">
      <c r="A5" s="1551" t="s">
        <v>510</v>
      </c>
      <c r="B5" s="1560" t="s">
        <v>469</v>
      </c>
      <c r="C5" s="1560" t="s">
        <v>470</v>
      </c>
      <c r="D5" s="1560" t="s">
        <v>471</v>
      </c>
      <c r="E5" s="1561" t="s">
        <v>472</v>
      </c>
      <c r="F5" s="1625" t="s">
        <v>1</v>
      </c>
      <c r="G5" s="1626"/>
      <c r="H5" s="1627"/>
      <c r="I5" s="1636" t="s">
        <v>3</v>
      </c>
      <c r="J5" s="1636"/>
      <c r="K5" s="1637"/>
    </row>
    <row r="6" spans="1:11" s="472" customFormat="1" ht="12.75">
      <c r="A6" s="1551"/>
      <c r="B6" s="1560"/>
      <c r="C6" s="1560"/>
      <c r="D6" s="1560"/>
      <c r="E6" s="1561"/>
      <c r="F6" s="1556" t="s">
        <v>473</v>
      </c>
      <c r="G6" s="1557" t="s">
        <v>54</v>
      </c>
      <c r="H6" s="1558" t="s">
        <v>474</v>
      </c>
      <c r="I6" s="1553" t="s">
        <v>473</v>
      </c>
      <c r="J6" s="1557" t="s">
        <v>54</v>
      </c>
      <c r="K6" s="1559" t="s">
        <v>474</v>
      </c>
    </row>
    <row r="7" spans="1:11" s="472" customFormat="1" ht="16.5" customHeight="1">
      <c r="A7" s="501" t="s">
        <v>555</v>
      </c>
      <c r="B7" s="503">
        <v>1015578.0376791651</v>
      </c>
      <c r="C7" s="503">
        <v>1137020.7789556806</v>
      </c>
      <c r="D7" s="503">
        <v>1196479.3564913992</v>
      </c>
      <c r="E7" s="504">
        <v>1399344.6940395278</v>
      </c>
      <c r="F7" s="505">
        <v>121442.74127651541</v>
      </c>
      <c r="G7" s="560"/>
      <c r="H7" s="507">
        <v>11.95799207651641</v>
      </c>
      <c r="I7" s="503">
        <v>202865.33754812856</v>
      </c>
      <c r="J7" s="561"/>
      <c r="K7" s="509">
        <v>16.955189109406657</v>
      </c>
    </row>
    <row r="8" spans="1:11" s="472" customFormat="1" ht="16.5" customHeight="1">
      <c r="A8" s="510" t="s">
        <v>556</v>
      </c>
      <c r="B8" s="511">
        <v>107309.78351959481</v>
      </c>
      <c r="C8" s="511">
        <v>110988.11495873112</v>
      </c>
      <c r="D8" s="511">
        <v>122544.75249030958</v>
      </c>
      <c r="E8" s="516">
        <v>133168.33002146255</v>
      </c>
      <c r="F8" s="514">
        <v>3678.331439136309</v>
      </c>
      <c r="G8" s="562"/>
      <c r="H8" s="516">
        <v>3.4277689493844186</v>
      </c>
      <c r="I8" s="512">
        <v>10623.577531152972</v>
      </c>
      <c r="J8" s="513"/>
      <c r="K8" s="517">
        <v>8.669141122132544</v>
      </c>
    </row>
    <row r="9" spans="1:11" s="472" customFormat="1" ht="16.5" customHeight="1">
      <c r="A9" s="510" t="s">
        <v>557</v>
      </c>
      <c r="B9" s="511">
        <v>93603.98539309471</v>
      </c>
      <c r="C9" s="511">
        <v>94815.03714920847</v>
      </c>
      <c r="D9" s="511">
        <v>108467.25845692512</v>
      </c>
      <c r="E9" s="516">
        <v>115759.15472071976</v>
      </c>
      <c r="F9" s="514">
        <v>1211.051756113753</v>
      </c>
      <c r="G9" s="562"/>
      <c r="H9" s="516">
        <v>1.2938036249502405</v>
      </c>
      <c r="I9" s="512">
        <v>7291.896263794639</v>
      </c>
      <c r="J9" s="513"/>
      <c r="K9" s="517">
        <v>6.722670386926412</v>
      </c>
    </row>
    <row r="10" spans="1:11" s="472" customFormat="1" ht="16.5" customHeight="1">
      <c r="A10" s="510" t="s">
        <v>558</v>
      </c>
      <c r="B10" s="511">
        <v>13705.7981265001</v>
      </c>
      <c r="C10" s="511">
        <v>16173.077809522652</v>
      </c>
      <c r="D10" s="511">
        <v>14077.494033384452</v>
      </c>
      <c r="E10" s="516">
        <v>17409.1753007428</v>
      </c>
      <c r="F10" s="514">
        <v>2467.2796830225525</v>
      </c>
      <c r="G10" s="562"/>
      <c r="H10" s="516">
        <v>18.001722046759745</v>
      </c>
      <c r="I10" s="512">
        <v>3331.68126735835</v>
      </c>
      <c r="J10" s="513"/>
      <c r="K10" s="517">
        <v>23.66672121797633</v>
      </c>
    </row>
    <row r="11" spans="1:11" s="472" customFormat="1" ht="16.5" customHeight="1">
      <c r="A11" s="510" t="s">
        <v>559</v>
      </c>
      <c r="B11" s="511">
        <v>358804.6026376236</v>
      </c>
      <c r="C11" s="511">
        <v>434654.50853215024</v>
      </c>
      <c r="D11" s="511">
        <v>450769.12587717123</v>
      </c>
      <c r="E11" s="516">
        <v>536265.3720966855</v>
      </c>
      <c r="F11" s="514">
        <v>75849.90589452663</v>
      </c>
      <c r="G11" s="562"/>
      <c r="H11" s="516">
        <v>21.139613409901433</v>
      </c>
      <c r="I11" s="512">
        <v>85496.24621951423</v>
      </c>
      <c r="J11" s="513"/>
      <c r="K11" s="517">
        <v>18.966748455352477</v>
      </c>
    </row>
    <row r="12" spans="1:11" s="472" customFormat="1" ht="16.5" customHeight="1">
      <c r="A12" s="510" t="s">
        <v>557</v>
      </c>
      <c r="B12" s="511">
        <v>351736.9357464295</v>
      </c>
      <c r="C12" s="511">
        <v>425889.67693232297</v>
      </c>
      <c r="D12" s="511">
        <v>441455.9753080949</v>
      </c>
      <c r="E12" s="516">
        <v>526003.7241322802</v>
      </c>
      <c r="F12" s="514">
        <v>74152.74118589348</v>
      </c>
      <c r="G12" s="562"/>
      <c r="H12" s="516">
        <v>21.08187501791137</v>
      </c>
      <c r="I12" s="512">
        <v>84547.74882418534</v>
      </c>
      <c r="J12" s="513"/>
      <c r="K12" s="517">
        <v>19.152022750440505</v>
      </c>
    </row>
    <row r="13" spans="1:11" s="472" customFormat="1" ht="16.5" customHeight="1">
      <c r="A13" s="510" t="s">
        <v>558</v>
      </c>
      <c r="B13" s="511">
        <v>7067.666891194099</v>
      </c>
      <c r="C13" s="511">
        <v>8764.831599827263</v>
      </c>
      <c r="D13" s="511">
        <v>9313.150569076386</v>
      </c>
      <c r="E13" s="516">
        <v>10261.647964405245</v>
      </c>
      <c r="F13" s="514">
        <v>1697.164708633164</v>
      </c>
      <c r="G13" s="562"/>
      <c r="H13" s="516">
        <v>24.01308288521255</v>
      </c>
      <c r="I13" s="512">
        <v>948.497395328859</v>
      </c>
      <c r="J13" s="513"/>
      <c r="K13" s="517">
        <v>10.184495443231349</v>
      </c>
    </row>
    <row r="14" spans="1:11" s="472" customFormat="1" ht="16.5" customHeight="1">
      <c r="A14" s="510" t="s">
        <v>560</v>
      </c>
      <c r="B14" s="511">
        <v>345641.9296697213</v>
      </c>
      <c r="C14" s="511">
        <v>358575.5217447405</v>
      </c>
      <c r="D14" s="511">
        <v>365549.7279395734</v>
      </c>
      <c r="E14" s="516">
        <v>413302.741285477</v>
      </c>
      <c r="F14" s="514">
        <v>12933.592075019202</v>
      </c>
      <c r="G14" s="562"/>
      <c r="H14" s="516">
        <v>3.7419048341090786</v>
      </c>
      <c r="I14" s="512">
        <v>47753.0133459036</v>
      </c>
      <c r="J14" s="513"/>
      <c r="K14" s="517">
        <v>13.063342603225061</v>
      </c>
    </row>
    <row r="15" spans="1:11" s="472" customFormat="1" ht="16.5" customHeight="1">
      <c r="A15" s="510" t="s">
        <v>557</v>
      </c>
      <c r="B15" s="511">
        <v>305282.5392141364</v>
      </c>
      <c r="C15" s="511">
        <v>330766.53424623003</v>
      </c>
      <c r="D15" s="511">
        <v>337378.43962691</v>
      </c>
      <c r="E15" s="516">
        <v>391832.071029278</v>
      </c>
      <c r="F15" s="514">
        <v>25483.995032093604</v>
      </c>
      <c r="G15" s="562"/>
      <c r="H15" s="516">
        <v>8.347675270814683</v>
      </c>
      <c r="I15" s="512">
        <v>54453.63140236796</v>
      </c>
      <c r="J15" s="513"/>
      <c r="K15" s="517">
        <v>16.14022267178232</v>
      </c>
    </row>
    <row r="16" spans="1:11" s="472" customFormat="1" ht="16.5" customHeight="1">
      <c r="A16" s="510" t="s">
        <v>558</v>
      </c>
      <c r="B16" s="511">
        <v>40359.390455584835</v>
      </c>
      <c r="C16" s="511">
        <v>27808.987498510443</v>
      </c>
      <c r="D16" s="511">
        <v>28171.288312663357</v>
      </c>
      <c r="E16" s="516">
        <v>21470.670256199017</v>
      </c>
      <c r="F16" s="514">
        <v>-12550.402957074391</v>
      </c>
      <c r="G16" s="562"/>
      <c r="H16" s="516">
        <v>-31.09661175603235</v>
      </c>
      <c r="I16" s="512">
        <v>-6700.61805646434</v>
      </c>
      <c r="J16" s="513"/>
      <c r="K16" s="517">
        <v>-23.785273794000844</v>
      </c>
    </row>
    <row r="17" spans="1:11" s="472" customFormat="1" ht="16.5" customHeight="1">
      <c r="A17" s="510" t="s">
        <v>561</v>
      </c>
      <c r="B17" s="511">
        <v>194933.4521655771</v>
      </c>
      <c r="C17" s="511">
        <v>222777.02256501315</v>
      </c>
      <c r="D17" s="511">
        <v>246884.40591792506</v>
      </c>
      <c r="E17" s="516">
        <v>304610.22367972287</v>
      </c>
      <c r="F17" s="514">
        <v>27843.570399436052</v>
      </c>
      <c r="G17" s="562"/>
      <c r="H17" s="516">
        <v>14.283628638447151</v>
      </c>
      <c r="I17" s="512">
        <v>57725.81776179781</v>
      </c>
      <c r="J17" s="513"/>
      <c r="K17" s="517">
        <v>23.3817188846623</v>
      </c>
    </row>
    <row r="18" spans="1:11" s="472" customFormat="1" ht="16.5" customHeight="1">
      <c r="A18" s="510" t="s">
        <v>557</v>
      </c>
      <c r="B18" s="511">
        <v>181631.51310484824</v>
      </c>
      <c r="C18" s="511">
        <v>197795.5623461615</v>
      </c>
      <c r="D18" s="511">
        <v>218529.75129313295</v>
      </c>
      <c r="E18" s="516">
        <v>258957.77977661707</v>
      </c>
      <c r="F18" s="514">
        <v>16164.049241313245</v>
      </c>
      <c r="G18" s="562"/>
      <c r="H18" s="516">
        <v>8.899363863132285</v>
      </c>
      <c r="I18" s="512">
        <v>40428.028483484115</v>
      </c>
      <c r="J18" s="513"/>
      <c r="K18" s="517">
        <v>18.500011208658947</v>
      </c>
    </row>
    <row r="19" spans="1:11" s="472" customFormat="1" ht="16.5" customHeight="1">
      <c r="A19" s="510" t="s">
        <v>558</v>
      </c>
      <c r="B19" s="511">
        <v>13301.939060728848</v>
      </c>
      <c r="C19" s="511">
        <v>24981.460218851655</v>
      </c>
      <c r="D19" s="511">
        <v>28354.654624792092</v>
      </c>
      <c r="E19" s="516">
        <v>45652.44390310581</v>
      </c>
      <c r="F19" s="514">
        <v>11679.521158122807</v>
      </c>
      <c r="G19" s="562"/>
      <c r="H19" s="516">
        <v>87.80314738175365</v>
      </c>
      <c r="I19" s="512">
        <v>17297.789278313714</v>
      </c>
      <c r="J19" s="513"/>
      <c r="K19" s="517">
        <v>61.00511364786391</v>
      </c>
    </row>
    <row r="20" spans="1:11" s="472" customFormat="1" ht="16.5" customHeight="1">
      <c r="A20" s="510" t="s">
        <v>562</v>
      </c>
      <c r="B20" s="511">
        <v>8888.269686648346</v>
      </c>
      <c r="C20" s="511">
        <v>10025.611155045546</v>
      </c>
      <c r="D20" s="511">
        <v>10731.34426642</v>
      </c>
      <c r="E20" s="516">
        <v>11998.02695618</v>
      </c>
      <c r="F20" s="514">
        <v>1137.3414683972005</v>
      </c>
      <c r="G20" s="562"/>
      <c r="H20" s="516">
        <v>12.795982890862053</v>
      </c>
      <c r="I20" s="512">
        <v>1266.6826897600004</v>
      </c>
      <c r="J20" s="513"/>
      <c r="K20" s="517">
        <v>11.803578920896632</v>
      </c>
    </row>
    <row r="21" spans="1:11" s="472" customFormat="1" ht="16.5" customHeight="1">
      <c r="A21" s="501" t="s">
        <v>563</v>
      </c>
      <c r="B21" s="502">
        <v>2187.62425603</v>
      </c>
      <c r="C21" s="502">
        <v>1402.54049218</v>
      </c>
      <c r="D21" s="502">
        <v>1932.98868759</v>
      </c>
      <c r="E21" s="507">
        <v>2955.70546494</v>
      </c>
      <c r="F21" s="505">
        <v>-785.0837638500002</v>
      </c>
      <c r="G21" s="560"/>
      <c r="H21" s="507">
        <v>-35.887504981076326</v>
      </c>
      <c r="I21" s="503">
        <v>1022.7167773500003</v>
      </c>
      <c r="J21" s="504"/>
      <c r="K21" s="509">
        <v>52.90857540532723</v>
      </c>
    </row>
    <row r="22" spans="1:11" s="472" customFormat="1" ht="16.5" customHeight="1">
      <c r="A22" s="501" t="s">
        <v>564</v>
      </c>
      <c r="B22" s="502">
        <v>2954.25889217</v>
      </c>
      <c r="C22" s="502">
        <v>2412.1207508400003</v>
      </c>
      <c r="D22" s="502">
        <v>4.119</v>
      </c>
      <c r="E22" s="507">
        <v>0</v>
      </c>
      <c r="F22" s="505">
        <v>-542.1381413299996</v>
      </c>
      <c r="G22" s="560"/>
      <c r="H22" s="507">
        <v>-18.351070813965848</v>
      </c>
      <c r="I22" s="503">
        <v>-4.119</v>
      </c>
      <c r="J22" s="504"/>
      <c r="K22" s="509">
        <v>-100</v>
      </c>
    </row>
    <row r="23" spans="1:11" s="472" customFormat="1" ht="16.5" customHeight="1">
      <c r="A23" s="585" t="s">
        <v>565</v>
      </c>
      <c r="B23" s="502">
        <v>222161.436015703</v>
      </c>
      <c r="C23" s="502">
        <v>276713.60081758746</v>
      </c>
      <c r="D23" s="502">
        <v>268735.3983221199</v>
      </c>
      <c r="E23" s="507">
        <v>321451.2339128803</v>
      </c>
      <c r="F23" s="505">
        <v>54552.16480188447</v>
      </c>
      <c r="G23" s="560"/>
      <c r="H23" s="507">
        <v>24.555190936931364</v>
      </c>
      <c r="I23" s="503">
        <v>52715.8355907604</v>
      </c>
      <c r="J23" s="504"/>
      <c r="K23" s="509">
        <v>19.616260425644604</v>
      </c>
    </row>
    <row r="24" spans="1:11" s="472" customFormat="1" ht="16.5" customHeight="1">
      <c r="A24" s="586" t="s">
        <v>566</v>
      </c>
      <c r="B24" s="511">
        <v>77548.45905002001</v>
      </c>
      <c r="C24" s="511">
        <v>84422.51267704002</v>
      </c>
      <c r="D24" s="511">
        <v>87334.02185704002</v>
      </c>
      <c r="E24" s="516">
        <v>97266.74808323999</v>
      </c>
      <c r="F24" s="514">
        <v>6874.05362702001</v>
      </c>
      <c r="G24" s="562"/>
      <c r="H24" s="516">
        <v>8.864204023172316</v>
      </c>
      <c r="I24" s="512">
        <v>9932.726226199971</v>
      </c>
      <c r="J24" s="513"/>
      <c r="K24" s="517">
        <v>11.373260975498395</v>
      </c>
    </row>
    <row r="25" spans="1:11" s="472" customFormat="1" ht="16.5" customHeight="1">
      <c r="A25" s="586" t="s">
        <v>567</v>
      </c>
      <c r="B25" s="511">
        <v>44173.95802336182</v>
      </c>
      <c r="C25" s="511">
        <v>55917.26905888399</v>
      </c>
      <c r="D25" s="511">
        <v>53749.94024853264</v>
      </c>
      <c r="E25" s="516">
        <v>67380.55842145815</v>
      </c>
      <c r="F25" s="514">
        <v>11743.311035522172</v>
      </c>
      <c r="G25" s="562"/>
      <c r="H25" s="516">
        <v>26.58424003869341</v>
      </c>
      <c r="I25" s="512">
        <v>13630.618172925504</v>
      </c>
      <c r="J25" s="513"/>
      <c r="K25" s="517">
        <v>25.359317814865136</v>
      </c>
    </row>
    <row r="26" spans="1:11" s="472" customFormat="1" ht="16.5" customHeight="1">
      <c r="A26" s="586" t="s">
        <v>568</v>
      </c>
      <c r="B26" s="511">
        <v>100439.01894232116</v>
      </c>
      <c r="C26" s="511">
        <v>136373.81908166345</v>
      </c>
      <c r="D26" s="511">
        <v>127651.43621654723</v>
      </c>
      <c r="E26" s="516">
        <v>156803.92740818215</v>
      </c>
      <c r="F26" s="514">
        <v>35934.80013934229</v>
      </c>
      <c r="G26" s="562"/>
      <c r="H26" s="516">
        <v>35.777729131323426</v>
      </c>
      <c r="I26" s="512">
        <v>29152.491191634923</v>
      </c>
      <c r="J26" s="513"/>
      <c r="K26" s="517">
        <v>22.83757398716673</v>
      </c>
    </row>
    <row r="27" spans="1:11" s="472" customFormat="1" ht="16.5" customHeight="1">
      <c r="A27" s="587" t="s">
        <v>569</v>
      </c>
      <c r="B27" s="588">
        <v>1242881.356843068</v>
      </c>
      <c r="C27" s="588">
        <v>1417549.041016288</v>
      </c>
      <c r="D27" s="588">
        <v>1467151.862501109</v>
      </c>
      <c r="E27" s="589">
        <v>1723751.6334173481</v>
      </c>
      <c r="F27" s="590">
        <v>174667.68417322007</v>
      </c>
      <c r="G27" s="591"/>
      <c r="H27" s="589">
        <v>14.053447918542913</v>
      </c>
      <c r="I27" s="592">
        <v>256599.77091623913</v>
      </c>
      <c r="J27" s="593"/>
      <c r="K27" s="594">
        <v>17.489653080547765</v>
      </c>
    </row>
    <row r="28" spans="1:11" s="472" customFormat="1" ht="16.5" customHeight="1">
      <c r="A28" s="501" t="s">
        <v>570</v>
      </c>
      <c r="B28" s="502">
        <v>214723.30589832607</v>
      </c>
      <c r="C28" s="502">
        <v>229417.05249732485</v>
      </c>
      <c r="D28" s="502">
        <v>267110.3879700524</v>
      </c>
      <c r="E28" s="507">
        <v>324934.9336340403</v>
      </c>
      <c r="F28" s="505">
        <v>14693.746598998783</v>
      </c>
      <c r="G28" s="560"/>
      <c r="H28" s="507">
        <v>6.843107476165833</v>
      </c>
      <c r="I28" s="503">
        <v>57824.54566398787</v>
      </c>
      <c r="J28" s="504"/>
      <c r="K28" s="509">
        <v>21.648183024042844</v>
      </c>
    </row>
    <row r="29" spans="1:11" s="472" customFormat="1" ht="16.5" customHeight="1">
      <c r="A29" s="510" t="s">
        <v>571</v>
      </c>
      <c r="B29" s="511">
        <v>29120.099594706004</v>
      </c>
      <c r="C29" s="511">
        <v>26331.460798126256</v>
      </c>
      <c r="D29" s="511">
        <v>33942.21583274999</v>
      </c>
      <c r="E29" s="516">
        <v>31878.533351259986</v>
      </c>
      <c r="F29" s="514">
        <v>-2788.6387965797476</v>
      </c>
      <c r="G29" s="562"/>
      <c r="H29" s="516">
        <v>-9.576336741261414</v>
      </c>
      <c r="I29" s="512">
        <v>-2063.6824814900065</v>
      </c>
      <c r="J29" s="513"/>
      <c r="K29" s="517">
        <v>-6.079987504819326</v>
      </c>
    </row>
    <row r="30" spans="1:11" s="472" customFormat="1" ht="16.5" customHeight="1">
      <c r="A30" s="510" t="s">
        <v>587</v>
      </c>
      <c r="B30" s="511">
        <v>107355.67587310003</v>
      </c>
      <c r="C30" s="511">
        <v>112074.44253983001</v>
      </c>
      <c r="D30" s="511">
        <v>143481.39134852</v>
      </c>
      <c r="E30" s="516">
        <v>178555.13879921</v>
      </c>
      <c r="F30" s="514">
        <v>4718.766666729978</v>
      </c>
      <c r="G30" s="562"/>
      <c r="H30" s="516">
        <v>4.3954515011463435</v>
      </c>
      <c r="I30" s="512">
        <v>35073.74745068999</v>
      </c>
      <c r="J30" s="513"/>
      <c r="K30" s="517">
        <v>24.444805783556244</v>
      </c>
    </row>
    <row r="31" spans="1:11" s="472" customFormat="1" ht="16.5" customHeight="1">
      <c r="A31" s="510" t="s">
        <v>573</v>
      </c>
      <c r="B31" s="511">
        <v>800.9433021789996</v>
      </c>
      <c r="C31" s="511">
        <v>877.8576453517501</v>
      </c>
      <c r="D31" s="511">
        <v>699.9148152695</v>
      </c>
      <c r="E31" s="516">
        <v>2021.6097726382493</v>
      </c>
      <c r="F31" s="514">
        <v>76.91434317275048</v>
      </c>
      <c r="G31" s="562"/>
      <c r="H31" s="516">
        <v>9.602969768709196</v>
      </c>
      <c r="I31" s="512">
        <v>1321.6949573687493</v>
      </c>
      <c r="J31" s="513"/>
      <c r="K31" s="517">
        <v>188.8365453244242</v>
      </c>
    </row>
    <row r="32" spans="1:11" s="472" customFormat="1" ht="16.5" customHeight="1">
      <c r="A32" s="510" t="s">
        <v>574</v>
      </c>
      <c r="B32" s="511">
        <v>77273.92622534103</v>
      </c>
      <c r="C32" s="511">
        <v>89681.18988655682</v>
      </c>
      <c r="D32" s="511">
        <v>88901.08335653292</v>
      </c>
      <c r="E32" s="516">
        <v>112006.29793399206</v>
      </c>
      <c r="F32" s="514">
        <v>12407.263661215795</v>
      </c>
      <c r="G32" s="562"/>
      <c r="H32" s="516">
        <v>16.05620972983121</v>
      </c>
      <c r="I32" s="512">
        <v>23105.214577459134</v>
      </c>
      <c r="J32" s="513"/>
      <c r="K32" s="517">
        <v>25.989800917045002</v>
      </c>
    </row>
    <row r="33" spans="1:11" s="472" customFormat="1" ht="16.5" customHeight="1">
      <c r="A33" s="510" t="s">
        <v>575</v>
      </c>
      <c r="B33" s="511">
        <v>172.660903</v>
      </c>
      <c r="C33" s="511">
        <v>452.10162746</v>
      </c>
      <c r="D33" s="511">
        <v>85.78261698</v>
      </c>
      <c r="E33" s="516">
        <v>473.35377694000005</v>
      </c>
      <c r="F33" s="514">
        <v>279.44072445999996</v>
      </c>
      <c r="G33" s="562"/>
      <c r="H33" s="516">
        <v>161.84365980062086</v>
      </c>
      <c r="I33" s="512">
        <v>387.57115996000005</v>
      </c>
      <c r="J33" s="513"/>
      <c r="K33" s="517">
        <v>451.80617426297596</v>
      </c>
    </row>
    <row r="34" spans="1:11" s="472" customFormat="1" ht="16.5" customHeight="1">
      <c r="A34" s="563" t="s">
        <v>576</v>
      </c>
      <c r="B34" s="502">
        <v>938102.5587964989</v>
      </c>
      <c r="C34" s="502">
        <v>1058557.753158397</v>
      </c>
      <c r="D34" s="502">
        <v>1066926.4858428843</v>
      </c>
      <c r="E34" s="507">
        <v>1244729.8034249765</v>
      </c>
      <c r="F34" s="505">
        <v>120455.19436189812</v>
      </c>
      <c r="G34" s="560"/>
      <c r="H34" s="507">
        <v>12.840301226385234</v>
      </c>
      <c r="I34" s="503">
        <v>177803.31758209225</v>
      </c>
      <c r="J34" s="504"/>
      <c r="K34" s="509">
        <v>16.665001754232915</v>
      </c>
    </row>
    <row r="35" spans="1:11" s="472" customFormat="1" ht="16.5" customHeight="1">
      <c r="A35" s="510" t="s">
        <v>577</v>
      </c>
      <c r="B35" s="511">
        <v>147230.15</v>
      </c>
      <c r="C35" s="511">
        <v>138366.2</v>
      </c>
      <c r="D35" s="511">
        <v>136367.1</v>
      </c>
      <c r="E35" s="516">
        <v>122163</v>
      </c>
      <c r="F35" s="514">
        <v>-8863.949999999983</v>
      </c>
      <c r="G35" s="562"/>
      <c r="H35" s="516">
        <v>-6.020472029675975</v>
      </c>
      <c r="I35" s="512">
        <v>-14204.100000000006</v>
      </c>
      <c r="J35" s="513"/>
      <c r="K35" s="517">
        <v>-10.416075431684039</v>
      </c>
    </row>
    <row r="36" spans="1:11" s="472" customFormat="1" ht="16.5" customHeight="1">
      <c r="A36" s="510" t="s">
        <v>578</v>
      </c>
      <c r="B36" s="511">
        <v>11074.042600198094</v>
      </c>
      <c r="C36" s="512">
        <v>11591.91037125</v>
      </c>
      <c r="D36" s="511">
        <v>10047.26457073</v>
      </c>
      <c r="E36" s="516">
        <v>9365.928928640002</v>
      </c>
      <c r="F36" s="514">
        <v>517.867771051906</v>
      </c>
      <c r="G36" s="562"/>
      <c r="H36" s="516">
        <v>4.676411223509672</v>
      </c>
      <c r="I36" s="512">
        <v>-681.3356420899981</v>
      </c>
      <c r="J36" s="513"/>
      <c r="K36" s="517">
        <v>-6.781304874511676</v>
      </c>
    </row>
    <row r="37" spans="1:11" s="472" customFormat="1" ht="16.5" customHeight="1">
      <c r="A37" s="518" t="s">
        <v>579</v>
      </c>
      <c r="B37" s="511">
        <v>11087.490130598799</v>
      </c>
      <c r="C37" s="511">
        <v>10336.843900143473</v>
      </c>
      <c r="D37" s="511">
        <v>10136.62372096203</v>
      </c>
      <c r="E37" s="516">
        <v>13904.254605678514</v>
      </c>
      <c r="F37" s="514">
        <v>-750.6462304553261</v>
      </c>
      <c r="G37" s="562"/>
      <c r="H37" s="516">
        <v>-6.770208781369948</v>
      </c>
      <c r="I37" s="512">
        <v>3767.6308847164837</v>
      </c>
      <c r="J37" s="513"/>
      <c r="K37" s="517">
        <v>37.16849898379094</v>
      </c>
    </row>
    <row r="38" spans="1:11" s="472" customFormat="1" ht="16.5" customHeight="1">
      <c r="A38" s="595" t="s">
        <v>580</v>
      </c>
      <c r="B38" s="511">
        <v>1083.5204343599999</v>
      </c>
      <c r="C38" s="511">
        <v>1094.2640200800001</v>
      </c>
      <c r="D38" s="511">
        <v>996.6286769799999</v>
      </c>
      <c r="E38" s="516">
        <v>876.49698476</v>
      </c>
      <c r="F38" s="514">
        <v>10.743585720000283</v>
      </c>
      <c r="G38" s="562"/>
      <c r="H38" s="516">
        <v>0.9915443566457672</v>
      </c>
      <c r="I38" s="512">
        <v>-120.13169221999988</v>
      </c>
      <c r="J38" s="513"/>
      <c r="K38" s="517">
        <v>-12.05380649732304</v>
      </c>
    </row>
    <row r="39" spans="1:11" s="472" customFormat="1" ht="16.5" customHeight="1">
      <c r="A39" s="595" t="s">
        <v>581</v>
      </c>
      <c r="B39" s="511">
        <v>10003.969696238799</v>
      </c>
      <c r="C39" s="511">
        <v>9242.579880063473</v>
      </c>
      <c r="D39" s="511">
        <v>9139.995043982031</v>
      </c>
      <c r="E39" s="516">
        <v>13027.757620918514</v>
      </c>
      <c r="F39" s="514">
        <v>-761.3898161753259</v>
      </c>
      <c r="G39" s="562"/>
      <c r="H39" s="516">
        <v>-7.610876874822864</v>
      </c>
      <c r="I39" s="512">
        <v>3887.762576936482</v>
      </c>
      <c r="J39" s="513"/>
      <c r="K39" s="517">
        <v>42.535718654423874</v>
      </c>
    </row>
    <row r="40" spans="1:11" s="472" customFormat="1" ht="16.5" customHeight="1">
      <c r="A40" s="510" t="s">
        <v>582</v>
      </c>
      <c r="B40" s="511">
        <v>766327.2169271221</v>
      </c>
      <c r="C40" s="511">
        <v>895551.9445116225</v>
      </c>
      <c r="D40" s="511">
        <v>906851.9173838722</v>
      </c>
      <c r="E40" s="516">
        <v>1094350.9749850724</v>
      </c>
      <c r="F40" s="514">
        <v>129224.72758450045</v>
      </c>
      <c r="G40" s="562"/>
      <c r="H40" s="516">
        <v>16.862865461398556</v>
      </c>
      <c r="I40" s="512">
        <v>187499.05760120018</v>
      </c>
      <c r="J40" s="513"/>
      <c r="K40" s="517">
        <v>20.675818621204005</v>
      </c>
    </row>
    <row r="41" spans="1:11" s="472" customFormat="1" ht="16.5" customHeight="1">
      <c r="A41" s="518" t="s">
        <v>583</v>
      </c>
      <c r="B41" s="511">
        <v>745999.6373992665</v>
      </c>
      <c r="C41" s="511">
        <v>865166.2821923231</v>
      </c>
      <c r="D41" s="511">
        <v>885806.0161090732</v>
      </c>
      <c r="E41" s="516">
        <v>1062910.2460617379</v>
      </c>
      <c r="F41" s="514">
        <v>119166.64479305665</v>
      </c>
      <c r="G41" s="562"/>
      <c r="H41" s="516">
        <v>15.97408883582037</v>
      </c>
      <c r="I41" s="512">
        <v>177104.2299526647</v>
      </c>
      <c r="J41" s="513"/>
      <c r="K41" s="517">
        <v>19.9935682002477</v>
      </c>
    </row>
    <row r="42" spans="1:11" s="472" customFormat="1" ht="16.5" customHeight="1">
      <c r="A42" s="518" t="s">
        <v>584</v>
      </c>
      <c r="B42" s="511">
        <v>20327.579527855614</v>
      </c>
      <c r="C42" s="511">
        <v>30385.662319299383</v>
      </c>
      <c r="D42" s="511">
        <v>21045.901274799016</v>
      </c>
      <c r="E42" s="516">
        <v>31440.728923334478</v>
      </c>
      <c r="F42" s="514">
        <v>10058.082791443769</v>
      </c>
      <c r="G42" s="562"/>
      <c r="H42" s="516">
        <v>49.479982492066085</v>
      </c>
      <c r="I42" s="512">
        <v>10394.827648535462</v>
      </c>
      <c r="J42" s="513"/>
      <c r="K42" s="517">
        <v>49.391221182732316</v>
      </c>
    </row>
    <row r="43" spans="1:11" s="472" customFormat="1" ht="16.5" customHeight="1">
      <c r="A43" s="528" t="s">
        <v>585</v>
      </c>
      <c r="B43" s="597">
        <v>2383.65913858</v>
      </c>
      <c r="C43" s="597">
        <v>2710.854375381</v>
      </c>
      <c r="D43" s="597">
        <v>3523.58016732</v>
      </c>
      <c r="E43" s="532">
        <v>4945.644905585499</v>
      </c>
      <c r="F43" s="531">
        <v>327.19523680099974</v>
      </c>
      <c r="G43" s="598"/>
      <c r="H43" s="532">
        <v>13.7265950280088</v>
      </c>
      <c r="I43" s="529">
        <v>1422.0647382654993</v>
      </c>
      <c r="J43" s="530"/>
      <c r="K43" s="533">
        <v>40.35851806224427</v>
      </c>
    </row>
    <row r="44" spans="1:11" s="472" customFormat="1" ht="16.5" customHeight="1" thickBot="1">
      <c r="A44" s="599" t="s">
        <v>529</v>
      </c>
      <c r="B44" s="535">
        <v>90055.49929064234</v>
      </c>
      <c r="C44" s="535">
        <v>129574.21970948161</v>
      </c>
      <c r="D44" s="535">
        <v>133114.97697776402</v>
      </c>
      <c r="E44" s="539">
        <v>154086.90135776653</v>
      </c>
      <c r="F44" s="538">
        <v>39518.720418839264</v>
      </c>
      <c r="G44" s="573"/>
      <c r="H44" s="539">
        <v>43.882628745744626</v>
      </c>
      <c r="I44" s="536">
        <v>20971.924380002514</v>
      </c>
      <c r="J44" s="537"/>
      <c r="K44" s="540">
        <v>15.754744399276527</v>
      </c>
    </row>
    <row r="45" spans="1:11" s="472" customFormat="1" ht="16.5" customHeight="1" thickTop="1">
      <c r="A45" s="549" t="s">
        <v>504</v>
      </c>
      <c r="B45" s="600"/>
      <c r="C45" s="499"/>
      <c r="D45" s="575"/>
      <c r="E45" s="575"/>
      <c r="F45" s="511"/>
      <c r="G45" s="512"/>
      <c r="H45" s="511"/>
      <c r="I45" s="512"/>
      <c r="J45" s="512"/>
      <c r="K45" s="512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4" sqref="A4:K6"/>
    </sheetView>
  </sheetViews>
  <sheetFormatPr defaultColWidth="11.00390625" defaultRowHeight="16.5" customHeight="1"/>
  <cols>
    <col min="1" max="1" width="46.7109375" style="297" bestFit="1" customWidth="1"/>
    <col min="2" max="2" width="10.57421875" style="297" bestFit="1" customWidth="1"/>
    <col min="3" max="3" width="11.421875" style="297" bestFit="1" customWidth="1"/>
    <col min="4" max="5" width="10.7109375" style="472" bestFit="1" customWidth="1"/>
    <col min="6" max="6" width="9.28125" style="297" bestFit="1" customWidth="1"/>
    <col min="7" max="7" width="2.421875" style="472" bestFit="1" customWidth="1"/>
    <col min="8" max="8" width="7.7109375" style="297" bestFit="1" customWidth="1"/>
    <col min="9" max="9" width="10.7109375" style="472" customWidth="1"/>
    <col min="10" max="10" width="2.140625" style="472" customWidth="1"/>
    <col min="11" max="11" width="7.7109375" style="472" bestFit="1" customWidth="1"/>
    <col min="12" max="16384" width="11.00390625" style="297" customWidth="1"/>
  </cols>
  <sheetData>
    <row r="1" spans="1:11" s="472" customFormat="1" ht="24.75" customHeight="1">
      <c r="A1" s="1620" t="s">
        <v>588</v>
      </c>
      <c r="B1" s="1620"/>
      <c r="C1" s="1620"/>
      <c r="D1" s="1620"/>
      <c r="E1" s="1620"/>
      <c r="F1" s="1620"/>
      <c r="G1" s="1620"/>
      <c r="H1" s="1620"/>
      <c r="I1" s="1620"/>
      <c r="J1" s="1620"/>
      <c r="K1" s="1620"/>
    </row>
    <row r="2" spans="1:11" s="472" customFormat="1" ht="16.5" customHeight="1">
      <c r="A2" s="1629" t="s">
        <v>37</v>
      </c>
      <c r="B2" s="1629"/>
      <c r="C2" s="1629"/>
      <c r="D2" s="1629"/>
      <c r="E2" s="1629"/>
      <c r="F2" s="1629"/>
      <c r="G2" s="1629"/>
      <c r="H2" s="1629"/>
      <c r="I2" s="1629"/>
      <c r="J2" s="1629"/>
      <c r="K2" s="1629"/>
    </row>
    <row r="3" spans="1:11" s="472" customFormat="1" ht="16.5" customHeight="1" thickBot="1">
      <c r="A3" s="541"/>
      <c r="B3" s="600"/>
      <c r="C3" s="499"/>
      <c r="D3" s="499"/>
      <c r="E3" s="499"/>
      <c r="F3" s="499"/>
      <c r="G3" s="499"/>
      <c r="H3" s="499"/>
      <c r="I3" s="1622" t="s">
        <v>466</v>
      </c>
      <c r="J3" s="1622"/>
      <c r="K3" s="1622"/>
    </row>
    <row r="4" spans="1:11" s="472" customFormat="1" ht="13.5" thickTop="1">
      <c r="A4" s="1535"/>
      <c r="B4" s="1565">
        <v>2013</v>
      </c>
      <c r="C4" s="1565">
        <v>2014</v>
      </c>
      <c r="D4" s="1565">
        <v>2014</v>
      </c>
      <c r="E4" s="1566">
        <v>2015</v>
      </c>
      <c r="F4" s="1638" t="s">
        <v>467</v>
      </c>
      <c r="G4" s="1639"/>
      <c r="H4" s="1639"/>
      <c r="I4" s="1639"/>
      <c r="J4" s="1639"/>
      <c r="K4" s="1640"/>
    </row>
    <row r="5" spans="1:11" s="472" customFormat="1" ht="12.75">
      <c r="A5" s="1551" t="s">
        <v>510</v>
      </c>
      <c r="B5" s="1560" t="s">
        <v>469</v>
      </c>
      <c r="C5" s="1560" t="s">
        <v>470</v>
      </c>
      <c r="D5" s="1560" t="s">
        <v>471</v>
      </c>
      <c r="E5" s="1561" t="s">
        <v>472</v>
      </c>
      <c r="F5" s="1625" t="s">
        <v>1</v>
      </c>
      <c r="G5" s="1626"/>
      <c r="H5" s="1627"/>
      <c r="I5" s="1626" t="s">
        <v>3</v>
      </c>
      <c r="J5" s="1626"/>
      <c r="K5" s="1628"/>
    </row>
    <row r="6" spans="1:11" s="472" customFormat="1" ht="12.75">
      <c r="A6" s="1551"/>
      <c r="B6" s="1560"/>
      <c r="C6" s="1560"/>
      <c r="D6" s="1560"/>
      <c r="E6" s="1561"/>
      <c r="F6" s="1556" t="s">
        <v>473</v>
      </c>
      <c r="G6" s="1557" t="s">
        <v>54</v>
      </c>
      <c r="H6" s="1558" t="s">
        <v>474</v>
      </c>
      <c r="I6" s="1553" t="s">
        <v>473</v>
      </c>
      <c r="J6" s="1557" t="s">
        <v>54</v>
      </c>
      <c r="K6" s="1559" t="s">
        <v>474</v>
      </c>
    </row>
    <row r="7" spans="1:11" s="472" customFormat="1" ht="16.5" customHeight="1">
      <c r="A7" s="501" t="s">
        <v>555</v>
      </c>
      <c r="B7" s="503">
        <v>155224.89364453434</v>
      </c>
      <c r="C7" s="503">
        <v>186725.9668306438</v>
      </c>
      <c r="D7" s="503">
        <v>200328.9315043301</v>
      </c>
      <c r="E7" s="504">
        <v>210354.13987501975</v>
      </c>
      <c r="F7" s="505">
        <v>31501.073186109454</v>
      </c>
      <c r="G7" s="560"/>
      <c r="H7" s="507">
        <v>20.293828165376002</v>
      </c>
      <c r="I7" s="503">
        <v>10025.208370689652</v>
      </c>
      <c r="J7" s="561"/>
      <c r="K7" s="509">
        <v>5.004373704490585</v>
      </c>
    </row>
    <row r="8" spans="1:11" s="472" customFormat="1" ht="16.5" customHeight="1">
      <c r="A8" s="510" t="s">
        <v>556</v>
      </c>
      <c r="B8" s="511">
        <v>3083.7143625912</v>
      </c>
      <c r="C8" s="511">
        <v>3428.4635418924995</v>
      </c>
      <c r="D8" s="511">
        <v>4228.3166725621</v>
      </c>
      <c r="E8" s="516">
        <v>4181.275092150501</v>
      </c>
      <c r="F8" s="514">
        <v>344.7491793012996</v>
      </c>
      <c r="G8" s="562"/>
      <c r="H8" s="516">
        <v>11.179672912753563</v>
      </c>
      <c r="I8" s="512">
        <v>-47.04158041159917</v>
      </c>
      <c r="J8" s="513"/>
      <c r="K8" s="517">
        <v>-1.112536833318467</v>
      </c>
    </row>
    <row r="9" spans="1:11" s="472" customFormat="1" ht="16.5" customHeight="1">
      <c r="A9" s="510" t="s">
        <v>557</v>
      </c>
      <c r="B9" s="511">
        <v>3068.3832781672</v>
      </c>
      <c r="C9" s="511">
        <v>3398.4201408364993</v>
      </c>
      <c r="D9" s="511">
        <v>4196.3146141591005</v>
      </c>
      <c r="E9" s="516">
        <v>4141.830227110501</v>
      </c>
      <c r="F9" s="514">
        <v>330.03686266929935</v>
      </c>
      <c r="G9" s="562"/>
      <c r="H9" s="516">
        <v>10.756050752122343</v>
      </c>
      <c r="I9" s="512">
        <v>-54.484387048599274</v>
      </c>
      <c r="J9" s="513"/>
      <c r="K9" s="517">
        <v>-1.2983866096397874</v>
      </c>
    </row>
    <row r="10" spans="1:11" s="472" customFormat="1" ht="16.5" customHeight="1">
      <c r="A10" s="510" t="s">
        <v>558</v>
      </c>
      <c r="B10" s="511">
        <v>15.331084424</v>
      </c>
      <c r="C10" s="511">
        <v>30.043401056000004</v>
      </c>
      <c r="D10" s="511">
        <v>32.002058403</v>
      </c>
      <c r="E10" s="516">
        <v>39.44486504</v>
      </c>
      <c r="F10" s="514">
        <v>14.712316632000004</v>
      </c>
      <c r="G10" s="562"/>
      <c r="H10" s="516">
        <v>95.96396592121462</v>
      </c>
      <c r="I10" s="512">
        <v>7.442806637000004</v>
      </c>
      <c r="J10" s="513"/>
      <c r="K10" s="517">
        <v>23.25727471424865</v>
      </c>
    </row>
    <row r="11" spans="1:11" s="472" customFormat="1" ht="16.5" customHeight="1">
      <c r="A11" s="510" t="s">
        <v>559</v>
      </c>
      <c r="B11" s="511">
        <v>82945.64026442301</v>
      </c>
      <c r="C11" s="511">
        <v>101373.2392360097</v>
      </c>
      <c r="D11" s="511">
        <v>108357.4886662195</v>
      </c>
      <c r="E11" s="516">
        <v>112146.10901560276</v>
      </c>
      <c r="F11" s="514">
        <v>18427.59897158669</v>
      </c>
      <c r="G11" s="562"/>
      <c r="H11" s="516">
        <v>22.21647685501156</v>
      </c>
      <c r="I11" s="512">
        <v>3788.620349383258</v>
      </c>
      <c r="J11" s="513"/>
      <c r="K11" s="517">
        <v>3.49640841257736</v>
      </c>
    </row>
    <row r="12" spans="1:11" s="472" customFormat="1" ht="16.5" customHeight="1">
      <c r="A12" s="510" t="s">
        <v>557</v>
      </c>
      <c r="B12" s="511">
        <v>82861.94909040301</v>
      </c>
      <c r="C12" s="511">
        <v>101291.0166469475</v>
      </c>
      <c r="D12" s="511">
        <v>108284.4620100195</v>
      </c>
      <c r="E12" s="516">
        <v>112049.14698948576</v>
      </c>
      <c r="F12" s="514">
        <v>18429.067556544484</v>
      </c>
      <c r="G12" s="562"/>
      <c r="H12" s="516">
        <v>22.24068798627731</v>
      </c>
      <c r="I12" s="512">
        <v>3764.6849794662558</v>
      </c>
      <c r="J12" s="513"/>
      <c r="K12" s="517">
        <v>3.476662218738189</v>
      </c>
    </row>
    <row r="13" spans="1:11" s="472" customFormat="1" ht="16.5" customHeight="1">
      <c r="A13" s="510" t="s">
        <v>558</v>
      </c>
      <c r="B13" s="511">
        <v>83.69117402</v>
      </c>
      <c r="C13" s="511">
        <v>82.2225890622</v>
      </c>
      <c r="D13" s="511">
        <v>73.0266562</v>
      </c>
      <c r="E13" s="516">
        <v>96.96202611699997</v>
      </c>
      <c r="F13" s="514">
        <v>-1.4685849578000045</v>
      </c>
      <c r="G13" s="562"/>
      <c r="H13" s="516">
        <v>-1.7547668257695264</v>
      </c>
      <c r="I13" s="512">
        <v>23.93536991699996</v>
      </c>
      <c r="J13" s="513"/>
      <c r="K13" s="517">
        <v>32.77620962330185</v>
      </c>
    </row>
    <row r="14" spans="1:11" s="472" customFormat="1" ht="16.5" customHeight="1">
      <c r="A14" s="510" t="s">
        <v>560</v>
      </c>
      <c r="B14" s="511">
        <v>45028.3003632011</v>
      </c>
      <c r="C14" s="511">
        <v>53605.71635496</v>
      </c>
      <c r="D14" s="511">
        <v>55395.1440574</v>
      </c>
      <c r="E14" s="516">
        <v>57819.95989821999</v>
      </c>
      <c r="F14" s="514">
        <v>8577.415991758899</v>
      </c>
      <c r="G14" s="562"/>
      <c r="H14" s="516">
        <v>19.048944602778523</v>
      </c>
      <c r="I14" s="512">
        <v>2424.815840819989</v>
      </c>
      <c r="J14" s="513"/>
      <c r="K14" s="517">
        <v>4.377307581883738</v>
      </c>
    </row>
    <row r="15" spans="1:11" s="472" customFormat="1" ht="16.5" customHeight="1">
      <c r="A15" s="510" t="s">
        <v>557</v>
      </c>
      <c r="B15" s="511">
        <v>44760.1351632011</v>
      </c>
      <c r="C15" s="511">
        <v>53190.51285496</v>
      </c>
      <c r="D15" s="511">
        <v>54980.061257400004</v>
      </c>
      <c r="E15" s="516">
        <v>57789.35589821999</v>
      </c>
      <c r="F15" s="514">
        <v>8430.377691758898</v>
      </c>
      <c r="G15" s="562"/>
      <c r="H15" s="516">
        <v>18.83456710088269</v>
      </c>
      <c r="I15" s="512">
        <v>2809.294640819986</v>
      </c>
      <c r="J15" s="513"/>
      <c r="K15" s="517">
        <v>5.109660805337628</v>
      </c>
    </row>
    <row r="16" spans="1:11" s="472" customFormat="1" ht="16.5" customHeight="1">
      <c r="A16" s="510" t="s">
        <v>558</v>
      </c>
      <c r="B16" s="511">
        <v>268.16519999999997</v>
      </c>
      <c r="C16" s="511">
        <v>415.2035</v>
      </c>
      <c r="D16" s="511">
        <v>415.0828</v>
      </c>
      <c r="E16" s="516">
        <v>30.604</v>
      </c>
      <c r="F16" s="514">
        <v>147.03830000000005</v>
      </c>
      <c r="G16" s="562"/>
      <c r="H16" s="516">
        <v>54.83123835605815</v>
      </c>
      <c r="I16" s="512">
        <v>-384.47880000000004</v>
      </c>
      <c r="J16" s="513"/>
      <c r="K16" s="517">
        <v>-92.6270132127855</v>
      </c>
    </row>
    <row r="17" spans="1:11" s="472" customFormat="1" ht="16.5" customHeight="1">
      <c r="A17" s="510" t="s">
        <v>561</v>
      </c>
      <c r="B17" s="511">
        <v>23913.819106488998</v>
      </c>
      <c r="C17" s="511">
        <v>28014.389016491594</v>
      </c>
      <c r="D17" s="511">
        <v>32040.491614798506</v>
      </c>
      <c r="E17" s="516">
        <v>35918.77646246651</v>
      </c>
      <c r="F17" s="514">
        <v>4100.569910002596</v>
      </c>
      <c r="G17" s="562"/>
      <c r="H17" s="516">
        <v>17.14728162717393</v>
      </c>
      <c r="I17" s="512">
        <v>3878.284847668001</v>
      </c>
      <c r="J17" s="513"/>
      <c r="K17" s="517">
        <v>12.104323785958208</v>
      </c>
    </row>
    <row r="18" spans="1:11" s="472" customFormat="1" ht="16.5" customHeight="1">
      <c r="A18" s="510" t="s">
        <v>557</v>
      </c>
      <c r="B18" s="511">
        <v>23848.642207288998</v>
      </c>
      <c r="C18" s="511">
        <v>27785.864071315493</v>
      </c>
      <c r="D18" s="511">
        <v>32002.949652725507</v>
      </c>
      <c r="E18" s="516">
        <v>35388.70653330551</v>
      </c>
      <c r="F18" s="514">
        <v>3937.2218640264946</v>
      </c>
      <c r="G18" s="562"/>
      <c r="H18" s="516">
        <v>16.509207651340162</v>
      </c>
      <c r="I18" s="512">
        <v>3385.75688058</v>
      </c>
      <c r="J18" s="513"/>
      <c r="K18" s="517">
        <v>10.579515067579575</v>
      </c>
    </row>
    <row r="19" spans="1:11" s="472" customFormat="1" ht="16.5" customHeight="1">
      <c r="A19" s="510" t="s">
        <v>558</v>
      </c>
      <c r="B19" s="511">
        <v>65.1768992</v>
      </c>
      <c r="C19" s="511">
        <v>228.5249451761</v>
      </c>
      <c r="D19" s="511">
        <v>37.54196207299999</v>
      </c>
      <c r="E19" s="516">
        <v>530.069929161</v>
      </c>
      <c r="F19" s="514">
        <v>163.34804597610002</v>
      </c>
      <c r="G19" s="562"/>
      <c r="H19" s="516">
        <v>250.62261012886609</v>
      </c>
      <c r="I19" s="512">
        <v>492.527967088</v>
      </c>
      <c r="J19" s="513"/>
      <c r="K19" s="517">
        <v>1311.9398664627172</v>
      </c>
    </row>
    <row r="20" spans="1:11" s="472" customFormat="1" ht="16.5" customHeight="1">
      <c r="A20" s="510" t="s">
        <v>562</v>
      </c>
      <c r="B20" s="511">
        <v>253.41954783000003</v>
      </c>
      <c r="C20" s="511">
        <v>304.15868129000006</v>
      </c>
      <c r="D20" s="511">
        <v>307.49049335</v>
      </c>
      <c r="E20" s="516">
        <v>288.01940658000007</v>
      </c>
      <c r="F20" s="514">
        <v>50.73913346000003</v>
      </c>
      <c r="G20" s="562"/>
      <c r="H20" s="516">
        <v>20.021791489438325</v>
      </c>
      <c r="I20" s="512">
        <v>-19.471086769999943</v>
      </c>
      <c r="J20" s="513"/>
      <c r="K20" s="517">
        <v>-6.332256505841643</v>
      </c>
    </row>
    <row r="21" spans="1:11" s="472" customFormat="1" ht="16.5" customHeight="1">
      <c r="A21" s="501" t="s">
        <v>563</v>
      </c>
      <c r="B21" s="502">
        <v>570</v>
      </c>
      <c r="C21" s="502">
        <v>0</v>
      </c>
      <c r="D21" s="502">
        <v>0</v>
      </c>
      <c r="E21" s="507">
        <v>0</v>
      </c>
      <c r="F21" s="505">
        <v>-570</v>
      </c>
      <c r="G21" s="560"/>
      <c r="H21" s="507"/>
      <c r="I21" s="503">
        <v>0</v>
      </c>
      <c r="J21" s="504"/>
      <c r="K21" s="509"/>
    </row>
    <row r="22" spans="1:11" s="472" customFormat="1" ht="16.5" customHeight="1">
      <c r="A22" s="501" t="s">
        <v>564</v>
      </c>
      <c r="B22" s="502">
        <v>0</v>
      </c>
      <c r="C22" s="502">
        <v>0</v>
      </c>
      <c r="D22" s="502">
        <v>0</v>
      </c>
      <c r="E22" s="507">
        <v>0</v>
      </c>
      <c r="F22" s="505">
        <v>0</v>
      </c>
      <c r="G22" s="560"/>
      <c r="H22" s="507"/>
      <c r="I22" s="503">
        <v>0</v>
      </c>
      <c r="J22" s="504"/>
      <c r="K22" s="509"/>
    </row>
    <row r="23" spans="1:11" s="472" customFormat="1" ht="16.5" customHeight="1">
      <c r="A23" s="585" t="s">
        <v>565</v>
      </c>
      <c r="B23" s="502">
        <v>44159.912000052354</v>
      </c>
      <c r="C23" s="502">
        <v>53105.15740437161</v>
      </c>
      <c r="D23" s="502">
        <v>55044.492350447166</v>
      </c>
      <c r="E23" s="507">
        <v>59125.29079957596</v>
      </c>
      <c r="F23" s="505">
        <v>8945.245404319256</v>
      </c>
      <c r="G23" s="560"/>
      <c r="H23" s="507">
        <v>20.256483763619478</v>
      </c>
      <c r="I23" s="503">
        <v>4080.7984491287934</v>
      </c>
      <c r="J23" s="504"/>
      <c r="K23" s="509">
        <v>7.413636269270893</v>
      </c>
    </row>
    <row r="24" spans="1:11" s="472" customFormat="1" ht="16.5" customHeight="1">
      <c r="A24" s="586" t="s">
        <v>566</v>
      </c>
      <c r="B24" s="511">
        <v>23576.76201</v>
      </c>
      <c r="C24" s="511">
        <v>25210.018288</v>
      </c>
      <c r="D24" s="511">
        <v>26219.487117999997</v>
      </c>
      <c r="E24" s="516">
        <v>26924.434615000002</v>
      </c>
      <c r="F24" s="514">
        <v>1633.2562780000007</v>
      </c>
      <c r="G24" s="562"/>
      <c r="H24" s="516">
        <v>6.927398585553271</v>
      </c>
      <c r="I24" s="512">
        <v>704.9474970000047</v>
      </c>
      <c r="J24" s="513"/>
      <c r="K24" s="517">
        <v>2.6886395367972304</v>
      </c>
    </row>
    <row r="25" spans="1:11" s="472" customFormat="1" ht="16.5" customHeight="1">
      <c r="A25" s="586" t="s">
        <v>567</v>
      </c>
      <c r="B25" s="511">
        <v>7340.861514274191</v>
      </c>
      <c r="C25" s="511">
        <v>9242.947982010328</v>
      </c>
      <c r="D25" s="511">
        <v>9026.477110959195</v>
      </c>
      <c r="E25" s="516">
        <v>12032.012747563065</v>
      </c>
      <c r="F25" s="514">
        <v>1902.086467736137</v>
      </c>
      <c r="G25" s="562"/>
      <c r="H25" s="516">
        <v>25.910943341426062</v>
      </c>
      <c r="I25" s="512">
        <v>3005.5356366038704</v>
      </c>
      <c r="J25" s="513"/>
      <c r="K25" s="517">
        <v>33.296884262353025</v>
      </c>
    </row>
    <row r="26" spans="1:11" s="472" customFormat="1" ht="16.5" customHeight="1">
      <c r="A26" s="586" t="s">
        <v>568</v>
      </c>
      <c r="B26" s="511">
        <v>13242.288475778163</v>
      </c>
      <c r="C26" s="511">
        <v>18652.191134361277</v>
      </c>
      <c r="D26" s="511">
        <v>19798.52812148797</v>
      </c>
      <c r="E26" s="516">
        <v>20168.843437012896</v>
      </c>
      <c r="F26" s="514">
        <v>5409.902658583114</v>
      </c>
      <c r="G26" s="562"/>
      <c r="H26" s="516">
        <v>40.85323068198157</v>
      </c>
      <c r="I26" s="512">
        <v>370.3153155249274</v>
      </c>
      <c r="J26" s="513"/>
      <c r="K26" s="517">
        <v>1.8704184131900823</v>
      </c>
    </row>
    <row r="27" spans="1:11" s="472" customFormat="1" ht="16.5" customHeight="1">
      <c r="A27" s="587" t="s">
        <v>569</v>
      </c>
      <c r="B27" s="588">
        <v>199954.80564458668</v>
      </c>
      <c r="C27" s="588">
        <v>239831.12423501542</v>
      </c>
      <c r="D27" s="588">
        <v>255373.42385477727</v>
      </c>
      <c r="E27" s="589">
        <v>269479.4306745957</v>
      </c>
      <c r="F27" s="590">
        <v>39876.31859042874</v>
      </c>
      <c r="G27" s="591"/>
      <c r="H27" s="589">
        <v>19.942665774838954</v>
      </c>
      <c r="I27" s="592">
        <v>14106.00681981843</v>
      </c>
      <c r="J27" s="593"/>
      <c r="K27" s="594">
        <v>5.523678465398994</v>
      </c>
    </row>
    <row r="28" spans="1:11" s="472" customFormat="1" ht="16.5" customHeight="1">
      <c r="A28" s="501" t="s">
        <v>570</v>
      </c>
      <c r="B28" s="502">
        <v>11830.447255165996</v>
      </c>
      <c r="C28" s="502">
        <v>13199.231935178997</v>
      </c>
      <c r="D28" s="502">
        <v>14644.172939968996</v>
      </c>
      <c r="E28" s="507">
        <v>15494.058116717002</v>
      </c>
      <c r="F28" s="505">
        <v>1368.784680013001</v>
      </c>
      <c r="G28" s="560"/>
      <c r="H28" s="507">
        <v>11.57001633573316</v>
      </c>
      <c r="I28" s="503">
        <v>849.8851767480064</v>
      </c>
      <c r="J28" s="504"/>
      <c r="K28" s="509">
        <v>5.803572384947577</v>
      </c>
    </row>
    <row r="29" spans="1:11" s="472" customFormat="1" ht="16.5" customHeight="1">
      <c r="A29" s="510" t="s">
        <v>571</v>
      </c>
      <c r="B29" s="511">
        <v>4781.371283755997</v>
      </c>
      <c r="C29" s="511">
        <v>5258.755070168997</v>
      </c>
      <c r="D29" s="511">
        <v>6125.732077618995</v>
      </c>
      <c r="E29" s="516">
        <v>6112.926734589</v>
      </c>
      <c r="F29" s="514">
        <v>477.38378641300005</v>
      </c>
      <c r="G29" s="562"/>
      <c r="H29" s="516">
        <v>9.98424422790259</v>
      </c>
      <c r="I29" s="512">
        <v>-12.805343029995129</v>
      </c>
      <c r="J29" s="513"/>
      <c r="K29" s="517">
        <v>-0.20904183969750806</v>
      </c>
    </row>
    <row r="30" spans="1:11" s="472" customFormat="1" ht="16.5" customHeight="1">
      <c r="A30" s="510" t="s">
        <v>572</v>
      </c>
      <c r="B30" s="511">
        <v>6773.17581791</v>
      </c>
      <c r="C30" s="511">
        <v>7670.3873562399995</v>
      </c>
      <c r="D30" s="511">
        <v>8221.41105572</v>
      </c>
      <c r="E30" s="516">
        <v>9084.052900050001</v>
      </c>
      <c r="F30" s="514">
        <v>897.2115383299997</v>
      </c>
      <c r="G30" s="562"/>
      <c r="H30" s="516">
        <v>13.246541392850666</v>
      </c>
      <c r="I30" s="512">
        <v>862.6418443300008</v>
      </c>
      <c r="J30" s="513"/>
      <c r="K30" s="517">
        <v>10.492625152586461</v>
      </c>
    </row>
    <row r="31" spans="1:11" s="472" customFormat="1" ht="16.5" customHeight="1">
      <c r="A31" s="510" t="s">
        <v>573</v>
      </c>
      <c r="B31" s="511">
        <v>50.85486688</v>
      </c>
      <c r="C31" s="511">
        <v>87.13888901</v>
      </c>
      <c r="D31" s="511">
        <v>88.41603593999999</v>
      </c>
      <c r="E31" s="516">
        <v>94.07223505000002</v>
      </c>
      <c r="F31" s="514">
        <v>36.28402213</v>
      </c>
      <c r="G31" s="562"/>
      <c r="H31" s="516">
        <v>71.34818033368923</v>
      </c>
      <c r="I31" s="512">
        <v>5.656199110000031</v>
      </c>
      <c r="J31" s="513"/>
      <c r="K31" s="517">
        <v>6.397254807757255</v>
      </c>
    </row>
    <row r="32" spans="1:11" s="472" customFormat="1" ht="16.5" customHeight="1">
      <c r="A32" s="510" t="s">
        <v>574</v>
      </c>
      <c r="B32" s="511">
        <v>219.31064356999997</v>
      </c>
      <c r="C32" s="511">
        <v>177.90661975999998</v>
      </c>
      <c r="D32" s="511">
        <v>206.12077069</v>
      </c>
      <c r="E32" s="516">
        <v>200.33871702800002</v>
      </c>
      <c r="F32" s="514">
        <v>-41.404023809999984</v>
      </c>
      <c r="G32" s="562"/>
      <c r="H32" s="516">
        <v>-18.879167529680142</v>
      </c>
      <c r="I32" s="512">
        <v>-5.782053661999981</v>
      </c>
      <c r="J32" s="513"/>
      <c r="K32" s="517">
        <v>-2.8051775872195006</v>
      </c>
    </row>
    <row r="33" spans="1:11" s="472" customFormat="1" ht="16.5" customHeight="1">
      <c r="A33" s="510" t="s">
        <v>575</v>
      </c>
      <c r="B33" s="511">
        <v>5.73464305</v>
      </c>
      <c r="C33" s="511">
        <v>5.044</v>
      </c>
      <c r="D33" s="511">
        <v>2.493</v>
      </c>
      <c r="E33" s="516">
        <v>2.66753</v>
      </c>
      <c r="F33" s="514">
        <v>-0.6906430500000003</v>
      </c>
      <c r="G33" s="562"/>
      <c r="H33" s="516">
        <v>-12.043348539365502</v>
      </c>
      <c r="I33" s="512">
        <v>0.1745300000000003</v>
      </c>
      <c r="J33" s="513"/>
      <c r="K33" s="517">
        <v>7.000802246289623</v>
      </c>
    </row>
    <row r="34" spans="1:11" s="472" customFormat="1" ht="16.5" customHeight="1">
      <c r="A34" s="563" t="s">
        <v>576</v>
      </c>
      <c r="B34" s="502">
        <v>175893.82214490545</v>
      </c>
      <c r="C34" s="502">
        <v>211980.0537046399</v>
      </c>
      <c r="D34" s="502">
        <v>223339.6768422248</v>
      </c>
      <c r="E34" s="507">
        <v>238576.1285415113</v>
      </c>
      <c r="F34" s="505">
        <v>36086.23155973444</v>
      </c>
      <c r="G34" s="560"/>
      <c r="H34" s="507">
        <v>20.51591756872834</v>
      </c>
      <c r="I34" s="503">
        <v>15236.451699286496</v>
      </c>
      <c r="J34" s="504"/>
      <c r="K34" s="509">
        <v>6.8220980323393565</v>
      </c>
    </row>
    <row r="35" spans="1:11" s="472" customFormat="1" ht="16.5" customHeight="1">
      <c r="A35" s="510" t="s">
        <v>577</v>
      </c>
      <c r="B35" s="511">
        <v>2909.575</v>
      </c>
      <c r="C35" s="511">
        <v>2995.6</v>
      </c>
      <c r="D35" s="511">
        <v>2744.3</v>
      </c>
      <c r="E35" s="516">
        <v>3187.6</v>
      </c>
      <c r="F35" s="514">
        <v>86.02500000000009</v>
      </c>
      <c r="G35" s="562"/>
      <c r="H35" s="516">
        <v>2.9566173753898797</v>
      </c>
      <c r="I35" s="512">
        <v>443.2999999999997</v>
      </c>
      <c r="J35" s="513"/>
      <c r="K35" s="517">
        <v>16.153481762198</v>
      </c>
    </row>
    <row r="36" spans="1:11" s="472" customFormat="1" ht="16.5" customHeight="1">
      <c r="A36" s="510" t="s">
        <v>578</v>
      </c>
      <c r="B36" s="511">
        <v>242.28245958000002</v>
      </c>
      <c r="C36" s="511">
        <v>294.74842617</v>
      </c>
      <c r="D36" s="511">
        <v>273.72200813</v>
      </c>
      <c r="E36" s="516">
        <v>197.58031108</v>
      </c>
      <c r="F36" s="514">
        <v>52.465966589999994</v>
      </c>
      <c r="G36" s="562"/>
      <c r="H36" s="516">
        <v>21.654876164353983</v>
      </c>
      <c r="I36" s="512">
        <v>-76.14169705</v>
      </c>
      <c r="J36" s="513"/>
      <c r="K36" s="517">
        <v>-27.817162956746134</v>
      </c>
    </row>
    <row r="37" spans="1:11" s="472" customFormat="1" ht="16.5" customHeight="1">
      <c r="A37" s="518" t="s">
        <v>579</v>
      </c>
      <c r="B37" s="511">
        <v>41161.03097236166</v>
      </c>
      <c r="C37" s="511">
        <v>46125.84453831001</v>
      </c>
      <c r="D37" s="511">
        <v>50514.5238601137</v>
      </c>
      <c r="E37" s="516">
        <v>46877.59784223831</v>
      </c>
      <c r="F37" s="514">
        <v>4964.813565948352</v>
      </c>
      <c r="G37" s="562"/>
      <c r="H37" s="516">
        <v>12.061927139973896</v>
      </c>
      <c r="I37" s="512">
        <v>-3636.9260178753902</v>
      </c>
      <c r="J37" s="513"/>
      <c r="K37" s="517">
        <v>-7.199763038342937</v>
      </c>
    </row>
    <row r="38" spans="1:11" s="472" customFormat="1" ht="16.5" customHeight="1">
      <c r="A38" s="595" t="s">
        <v>580</v>
      </c>
      <c r="B38" s="511">
        <v>0</v>
      </c>
      <c r="C38" s="511">
        <v>0</v>
      </c>
      <c r="D38" s="511">
        <v>0</v>
      </c>
      <c r="E38" s="596">
        <v>0</v>
      </c>
      <c r="F38" s="514">
        <v>0</v>
      </c>
      <c r="G38" s="562"/>
      <c r="H38" s="516"/>
      <c r="I38" s="512">
        <v>0</v>
      </c>
      <c r="J38" s="513"/>
      <c r="K38" s="517"/>
    </row>
    <row r="39" spans="1:11" s="472" customFormat="1" ht="16.5" customHeight="1">
      <c r="A39" s="595" t="s">
        <v>581</v>
      </c>
      <c r="B39" s="511">
        <v>41161.03097236166</v>
      </c>
      <c r="C39" s="511">
        <v>46125.84453831001</v>
      </c>
      <c r="D39" s="511">
        <v>50514.5238601137</v>
      </c>
      <c r="E39" s="516">
        <v>46877.59784223831</v>
      </c>
      <c r="F39" s="514">
        <v>4964.813565948352</v>
      </c>
      <c r="G39" s="562"/>
      <c r="H39" s="516">
        <v>12.061927139973896</v>
      </c>
      <c r="I39" s="512">
        <v>-3636.9260178753902</v>
      </c>
      <c r="J39" s="513"/>
      <c r="K39" s="517">
        <v>-7.199763038342937</v>
      </c>
    </row>
    <row r="40" spans="1:11" s="472" customFormat="1" ht="16.5" customHeight="1">
      <c r="A40" s="510" t="s">
        <v>582</v>
      </c>
      <c r="B40" s="511">
        <v>131576.3975729638</v>
      </c>
      <c r="C40" s="511">
        <v>162563.86074015987</v>
      </c>
      <c r="D40" s="511">
        <v>169807.1309739811</v>
      </c>
      <c r="E40" s="516">
        <v>188313.350388193</v>
      </c>
      <c r="F40" s="514">
        <v>30987.46316719608</v>
      </c>
      <c r="G40" s="562"/>
      <c r="H40" s="516">
        <v>23.550928387450668</v>
      </c>
      <c r="I40" s="512">
        <v>18506.219414211897</v>
      </c>
      <c r="J40" s="513"/>
      <c r="K40" s="517">
        <v>10.89837588566733</v>
      </c>
    </row>
    <row r="41" spans="1:11" s="472" customFormat="1" ht="16.5" customHeight="1">
      <c r="A41" s="518" t="s">
        <v>583</v>
      </c>
      <c r="B41" s="511">
        <v>129039.26044964363</v>
      </c>
      <c r="C41" s="511">
        <v>158152.08197784476</v>
      </c>
      <c r="D41" s="511">
        <v>166791.37957551968</v>
      </c>
      <c r="E41" s="516">
        <v>183965.5337220705</v>
      </c>
      <c r="F41" s="514">
        <v>29112.821528201137</v>
      </c>
      <c r="G41" s="562"/>
      <c r="H41" s="516">
        <v>22.561212321549338</v>
      </c>
      <c r="I41" s="512">
        <v>17174.154146550834</v>
      </c>
      <c r="J41" s="513"/>
      <c r="K41" s="517">
        <v>10.296787633904506</v>
      </c>
    </row>
    <row r="42" spans="1:11" s="472" customFormat="1" ht="16.5" customHeight="1">
      <c r="A42" s="518" t="s">
        <v>584</v>
      </c>
      <c r="B42" s="511">
        <v>2537.137123320161</v>
      </c>
      <c r="C42" s="511">
        <v>4411.778762315102</v>
      </c>
      <c r="D42" s="511">
        <v>3015.7513984614275</v>
      </c>
      <c r="E42" s="516">
        <v>4347.816666122501</v>
      </c>
      <c r="F42" s="514">
        <v>1874.6416389949404</v>
      </c>
      <c r="G42" s="562"/>
      <c r="H42" s="516">
        <v>73.88806942140114</v>
      </c>
      <c r="I42" s="512">
        <v>1332.065267661074</v>
      </c>
      <c r="J42" s="513"/>
      <c r="K42" s="517">
        <v>44.170261127646846</v>
      </c>
    </row>
    <row r="43" spans="1:11" s="472" customFormat="1" ht="16.5" customHeight="1">
      <c r="A43" s="528" t="s">
        <v>585</v>
      </c>
      <c r="B43" s="597">
        <v>4.5361400000000005</v>
      </c>
      <c r="C43" s="597">
        <v>0</v>
      </c>
      <c r="D43" s="597">
        <v>0</v>
      </c>
      <c r="E43" s="532">
        <v>0</v>
      </c>
      <c r="F43" s="531">
        <v>-4.5361400000000005</v>
      </c>
      <c r="G43" s="598"/>
      <c r="H43" s="532"/>
      <c r="I43" s="529">
        <v>0</v>
      </c>
      <c r="J43" s="530"/>
      <c r="K43" s="533"/>
    </row>
    <row r="44" spans="1:11" s="472" customFormat="1" ht="16.5" customHeight="1" thickBot="1">
      <c r="A44" s="599" t="s">
        <v>529</v>
      </c>
      <c r="B44" s="535">
        <v>12230.539197946888</v>
      </c>
      <c r="C44" s="535">
        <v>14651.803193654754</v>
      </c>
      <c r="D44" s="535">
        <v>17389.575101283524</v>
      </c>
      <c r="E44" s="539">
        <v>15409.247824438837</v>
      </c>
      <c r="F44" s="538">
        <v>2421.2639957078663</v>
      </c>
      <c r="G44" s="573"/>
      <c r="H44" s="539">
        <v>19.79687041201191</v>
      </c>
      <c r="I44" s="536">
        <v>-1980.3272768446877</v>
      </c>
      <c r="J44" s="537"/>
      <c r="K44" s="540">
        <v>-11.388014171194556</v>
      </c>
    </row>
    <row r="45" spans="1:11" s="472" customFormat="1" ht="16.5" customHeight="1" thickTop="1">
      <c r="A45" s="549" t="s">
        <v>504</v>
      </c>
      <c r="B45" s="600"/>
      <c r="C45" s="499"/>
      <c r="D45" s="575"/>
      <c r="E45" s="575"/>
      <c r="F45" s="511"/>
      <c r="G45" s="512"/>
      <c r="H45" s="511"/>
      <c r="I45" s="512"/>
      <c r="J45" s="512"/>
      <c r="K45" s="512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4" sqref="A4:K6"/>
    </sheetView>
  </sheetViews>
  <sheetFormatPr defaultColWidth="11.00390625" defaultRowHeight="16.5" customHeight="1"/>
  <cols>
    <col min="1" max="1" width="46.7109375" style="297" bestFit="1" customWidth="1"/>
    <col min="2" max="2" width="10.57421875" style="297" bestFit="1" customWidth="1"/>
    <col min="3" max="3" width="11.421875" style="297" bestFit="1" customWidth="1"/>
    <col min="4" max="5" width="10.7109375" style="472" bestFit="1" customWidth="1"/>
    <col min="6" max="6" width="9.28125" style="297" bestFit="1" customWidth="1"/>
    <col min="7" max="7" width="2.421875" style="472" bestFit="1" customWidth="1"/>
    <col min="8" max="8" width="7.7109375" style="297" bestFit="1" customWidth="1"/>
    <col min="9" max="9" width="10.7109375" style="472" customWidth="1"/>
    <col min="10" max="10" width="2.140625" style="472" customWidth="1"/>
    <col min="11" max="11" width="7.7109375" style="472" bestFit="1" customWidth="1"/>
    <col min="12" max="16384" width="11.00390625" style="297" customWidth="1"/>
  </cols>
  <sheetData>
    <row r="1" spans="1:11" s="472" customFormat="1" ht="24.75" customHeight="1">
      <c r="A1" s="1620" t="s">
        <v>589</v>
      </c>
      <c r="B1" s="1620"/>
      <c r="C1" s="1620"/>
      <c r="D1" s="1620"/>
      <c r="E1" s="1620"/>
      <c r="F1" s="1620"/>
      <c r="G1" s="1620"/>
      <c r="H1" s="1620"/>
      <c r="I1" s="1620"/>
      <c r="J1" s="1620"/>
      <c r="K1" s="1620"/>
    </row>
    <row r="2" spans="1:11" s="472" customFormat="1" ht="16.5" customHeight="1">
      <c r="A2" s="1629" t="s">
        <v>38</v>
      </c>
      <c r="B2" s="1629"/>
      <c r="C2" s="1629"/>
      <c r="D2" s="1629"/>
      <c r="E2" s="1629"/>
      <c r="F2" s="1629"/>
      <c r="G2" s="1629"/>
      <c r="H2" s="1629"/>
      <c r="I2" s="1629"/>
      <c r="J2" s="1629"/>
      <c r="K2" s="1629"/>
    </row>
    <row r="3" spans="1:11" s="472" customFormat="1" ht="16.5" customHeight="1" thickBot="1">
      <c r="A3" s="541"/>
      <c r="B3" s="600"/>
      <c r="C3" s="499"/>
      <c r="D3" s="499"/>
      <c r="E3" s="499"/>
      <c r="F3" s="499"/>
      <c r="G3" s="499"/>
      <c r="H3" s="499"/>
      <c r="I3" s="1622" t="s">
        <v>466</v>
      </c>
      <c r="J3" s="1622"/>
      <c r="K3" s="1622"/>
    </row>
    <row r="4" spans="1:11" s="472" customFormat="1" ht="13.5" thickTop="1">
      <c r="A4" s="1535"/>
      <c r="B4" s="1565">
        <v>2013</v>
      </c>
      <c r="C4" s="1565">
        <v>2014</v>
      </c>
      <c r="D4" s="1565">
        <v>2014</v>
      </c>
      <c r="E4" s="1566">
        <v>2015</v>
      </c>
      <c r="F4" s="1638" t="s">
        <v>467</v>
      </c>
      <c r="G4" s="1639"/>
      <c r="H4" s="1639"/>
      <c r="I4" s="1639"/>
      <c r="J4" s="1639"/>
      <c r="K4" s="1640"/>
    </row>
    <row r="5" spans="1:11" s="472" customFormat="1" ht="12.75">
      <c r="A5" s="1551" t="s">
        <v>510</v>
      </c>
      <c r="B5" s="1560" t="s">
        <v>469</v>
      </c>
      <c r="C5" s="1560" t="s">
        <v>470</v>
      </c>
      <c r="D5" s="1560" t="s">
        <v>471</v>
      </c>
      <c r="E5" s="1561" t="s">
        <v>472</v>
      </c>
      <c r="F5" s="1625" t="s">
        <v>1</v>
      </c>
      <c r="G5" s="1626"/>
      <c r="H5" s="1627"/>
      <c r="I5" s="1626" t="s">
        <v>3</v>
      </c>
      <c r="J5" s="1626"/>
      <c r="K5" s="1628"/>
    </row>
    <row r="6" spans="1:11" s="472" customFormat="1" ht="12.75">
      <c r="A6" s="1551"/>
      <c r="B6" s="1560"/>
      <c r="C6" s="1560"/>
      <c r="D6" s="1560"/>
      <c r="E6" s="1561"/>
      <c r="F6" s="1556" t="s">
        <v>473</v>
      </c>
      <c r="G6" s="1557" t="s">
        <v>54</v>
      </c>
      <c r="H6" s="1558" t="s">
        <v>474</v>
      </c>
      <c r="I6" s="1553" t="s">
        <v>473</v>
      </c>
      <c r="J6" s="1557" t="s">
        <v>54</v>
      </c>
      <c r="K6" s="1559" t="s">
        <v>474</v>
      </c>
    </row>
    <row r="7" spans="1:11" s="472" customFormat="1" ht="16.5" customHeight="1">
      <c r="A7" s="501" t="s">
        <v>555</v>
      </c>
      <c r="B7" s="503">
        <v>68165.11989304998</v>
      </c>
      <c r="C7" s="503">
        <v>71416.7701023215</v>
      </c>
      <c r="D7" s="503">
        <v>72080.7549113894</v>
      </c>
      <c r="E7" s="504">
        <v>74237.43463363992</v>
      </c>
      <c r="F7" s="505">
        <v>3251.6502092715236</v>
      </c>
      <c r="G7" s="560"/>
      <c r="H7" s="507">
        <v>4.770255248392892</v>
      </c>
      <c r="I7" s="503">
        <v>2156.679722250512</v>
      </c>
      <c r="J7" s="561"/>
      <c r="K7" s="509">
        <v>2.99203265129752</v>
      </c>
    </row>
    <row r="8" spans="1:11" s="472" customFormat="1" ht="16.5" customHeight="1">
      <c r="A8" s="510" t="s">
        <v>556</v>
      </c>
      <c r="B8" s="511">
        <v>5410.231749080001</v>
      </c>
      <c r="C8" s="511">
        <v>5592.493775383001</v>
      </c>
      <c r="D8" s="511">
        <v>5824.85091292</v>
      </c>
      <c r="E8" s="516">
        <v>6250.954887350011</v>
      </c>
      <c r="F8" s="514">
        <v>182.2620263030003</v>
      </c>
      <c r="G8" s="562"/>
      <c r="H8" s="516">
        <v>3.3688395387867374</v>
      </c>
      <c r="I8" s="512">
        <v>426.10397443001057</v>
      </c>
      <c r="J8" s="513"/>
      <c r="K8" s="517">
        <v>7.315276919532426</v>
      </c>
    </row>
    <row r="9" spans="1:11" s="472" customFormat="1" ht="16.5" customHeight="1">
      <c r="A9" s="510" t="s">
        <v>557</v>
      </c>
      <c r="B9" s="511">
        <v>5410.231749080001</v>
      </c>
      <c r="C9" s="511">
        <v>5592.493775383001</v>
      </c>
      <c r="D9" s="511">
        <v>5824.85091292</v>
      </c>
      <c r="E9" s="516">
        <v>6250.954887350011</v>
      </c>
      <c r="F9" s="514">
        <v>182.2620263030003</v>
      </c>
      <c r="G9" s="562"/>
      <c r="H9" s="516">
        <v>3.3688395387867374</v>
      </c>
      <c r="I9" s="512">
        <v>426.10397443001057</v>
      </c>
      <c r="J9" s="513"/>
      <c r="K9" s="517">
        <v>7.315276919532426</v>
      </c>
    </row>
    <row r="10" spans="1:11" s="472" customFormat="1" ht="16.5" customHeight="1">
      <c r="A10" s="510" t="s">
        <v>558</v>
      </c>
      <c r="B10" s="511">
        <v>0</v>
      </c>
      <c r="C10" s="511">
        <v>0</v>
      </c>
      <c r="D10" s="511">
        <v>0</v>
      </c>
      <c r="E10" s="516">
        <v>0</v>
      </c>
      <c r="F10" s="514">
        <v>0</v>
      </c>
      <c r="G10" s="562"/>
      <c r="H10" s="516"/>
      <c r="I10" s="512">
        <v>0</v>
      </c>
      <c r="J10" s="513"/>
      <c r="K10" s="517"/>
    </row>
    <row r="11" spans="1:11" s="472" customFormat="1" ht="16.5" customHeight="1">
      <c r="A11" s="510" t="s">
        <v>559</v>
      </c>
      <c r="B11" s="511">
        <v>28930.263476159995</v>
      </c>
      <c r="C11" s="511">
        <v>31338.751390421497</v>
      </c>
      <c r="D11" s="511">
        <v>31184.7156080099</v>
      </c>
      <c r="E11" s="516">
        <v>34610.408088579905</v>
      </c>
      <c r="F11" s="514">
        <v>2408.4879142615027</v>
      </c>
      <c r="G11" s="562"/>
      <c r="H11" s="516">
        <v>8.325150291998616</v>
      </c>
      <c r="I11" s="512">
        <v>3425.6924805700037</v>
      </c>
      <c r="J11" s="513"/>
      <c r="K11" s="517">
        <v>10.985165052106817</v>
      </c>
    </row>
    <row r="12" spans="1:11" s="472" customFormat="1" ht="16.5" customHeight="1">
      <c r="A12" s="510" t="s">
        <v>557</v>
      </c>
      <c r="B12" s="511">
        <v>28930.263476159995</v>
      </c>
      <c r="C12" s="511">
        <v>31338.751390421497</v>
      </c>
      <c r="D12" s="511">
        <v>31184.7156080099</v>
      </c>
      <c r="E12" s="516">
        <v>34610.408088579905</v>
      </c>
      <c r="F12" s="514">
        <v>2408.4879142615027</v>
      </c>
      <c r="G12" s="562"/>
      <c r="H12" s="516">
        <v>8.325150291998616</v>
      </c>
      <c r="I12" s="512">
        <v>3425.6924805700037</v>
      </c>
      <c r="J12" s="513"/>
      <c r="K12" s="517">
        <v>10.985165052106817</v>
      </c>
    </row>
    <row r="13" spans="1:11" s="472" customFormat="1" ht="16.5" customHeight="1">
      <c r="A13" s="510" t="s">
        <v>558</v>
      </c>
      <c r="B13" s="511">
        <v>0</v>
      </c>
      <c r="C13" s="511">
        <v>0</v>
      </c>
      <c r="D13" s="511">
        <v>0</v>
      </c>
      <c r="E13" s="516">
        <v>0</v>
      </c>
      <c r="F13" s="514">
        <v>0</v>
      </c>
      <c r="G13" s="562"/>
      <c r="H13" s="516"/>
      <c r="I13" s="512">
        <v>0</v>
      </c>
      <c r="J13" s="513"/>
      <c r="K13" s="517"/>
    </row>
    <row r="14" spans="1:11" s="472" customFormat="1" ht="16.5" customHeight="1">
      <c r="A14" s="510" t="s">
        <v>560</v>
      </c>
      <c r="B14" s="511">
        <v>32896.20512305999</v>
      </c>
      <c r="C14" s="511">
        <v>33543.126690177</v>
      </c>
      <c r="D14" s="511">
        <v>33952.66454880001</v>
      </c>
      <c r="E14" s="516">
        <v>32539.112361669995</v>
      </c>
      <c r="F14" s="514">
        <v>646.9215671170095</v>
      </c>
      <c r="G14" s="562"/>
      <c r="H14" s="516">
        <v>1.9665537854502324</v>
      </c>
      <c r="I14" s="512">
        <v>-1413.5521871300116</v>
      </c>
      <c r="J14" s="513"/>
      <c r="K14" s="517">
        <v>-4.1633026624414695</v>
      </c>
    </row>
    <row r="15" spans="1:11" s="472" customFormat="1" ht="16.5" customHeight="1">
      <c r="A15" s="510" t="s">
        <v>557</v>
      </c>
      <c r="B15" s="511">
        <v>32896.20512305999</v>
      </c>
      <c r="C15" s="511">
        <v>33543.126690177</v>
      </c>
      <c r="D15" s="511">
        <v>33952.66454880001</v>
      </c>
      <c r="E15" s="516">
        <v>32539.112361669995</v>
      </c>
      <c r="F15" s="514">
        <v>646.9215671170095</v>
      </c>
      <c r="G15" s="562"/>
      <c r="H15" s="516">
        <v>1.9665537854502324</v>
      </c>
      <c r="I15" s="512">
        <v>-1413.5521871300116</v>
      </c>
      <c r="J15" s="513"/>
      <c r="K15" s="517">
        <v>-4.1633026624414695</v>
      </c>
    </row>
    <row r="16" spans="1:11" s="472" customFormat="1" ht="16.5" customHeight="1">
      <c r="A16" s="510" t="s">
        <v>558</v>
      </c>
      <c r="B16" s="511">
        <v>0</v>
      </c>
      <c r="C16" s="511">
        <v>0</v>
      </c>
      <c r="D16" s="511">
        <v>0</v>
      </c>
      <c r="E16" s="516">
        <v>0</v>
      </c>
      <c r="F16" s="514">
        <v>0</v>
      </c>
      <c r="G16" s="562"/>
      <c r="H16" s="516"/>
      <c r="I16" s="512">
        <v>0</v>
      </c>
      <c r="J16" s="513"/>
      <c r="K16" s="517"/>
    </row>
    <row r="17" spans="1:11" s="472" customFormat="1" ht="16.5" customHeight="1">
      <c r="A17" s="510" t="s">
        <v>561</v>
      </c>
      <c r="B17" s="511">
        <v>913.18624615</v>
      </c>
      <c r="C17" s="511">
        <v>930.0019637400001</v>
      </c>
      <c r="D17" s="511">
        <v>1106.2719060595002</v>
      </c>
      <c r="E17" s="516">
        <v>823.2767022499999</v>
      </c>
      <c r="F17" s="514">
        <v>16.815717590000077</v>
      </c>
      <c r="G17" s="562"/>
      <c r="H17" s="516">
        <v>1.8414335148930754</v>
      </c>
      <c r="I17" s="512">
        <v>-282.99520380950037</v>
      </c>
      <c r="J17" s="513"/>
      <c r="K17" s="517">
        <v>-25.580980793186626</v>
      </c>
    </row>
    <row r="18" spans="1:11" s="472" customFormat="1" ht="16.5" customHeight="1">
      <c r="A18" s="510" t="s">
        <v>557</v>
      </c>
      <c r="B18" s="511">
        <v>913.18624615</v>
      </c>
      <c r="C18" s="511">
        <v>930.0019637400001</v>
      </c>
      <c r="D18" s="511">
        <v>1106.2719060595002</v>
      </c>
      <c r="E18" s="516">
        <v>823.2767022499999</v>
      </c>
      <c r="F18" s="514">
        <v>16.815717590000077</v>
      </c>
      <c r="G18" s="562"/>
      <c r="H18" s="516">
        <v>1.8414335148930754</v>
      </c>
      <c r="I18" s="512">
        <v>-282.99520380950037</v>
      </c>
      <c r="J18" s="513"/>
      <c r="K18" s="517">
        <v>-25.580980793186626</v>
      </c>
    </row>
    <row r="19" spans="1:11" s="472" customFormat="1" ht="16.5" customHeight="1">
      <c r="A19" s="510" t="s">
        <v>558</v>
      </c>
      <c r="B19" s="511">
        <v>0</v>
      </c>
      <c r="C19" s="511">
        <v>0</v>
      </c>
      <c r="D19" s="511">
        <v>0</v>
      </c>
      <c r="E19" s="516">
        <v>0</v>
      </c>
      <c r="F19" s="514">
        <v>0</v>
      </c>
      <c r="G19" s="562"/>
      <c r="H19" s="516"/>
      <c r="I19" s="512">
        <v>0</v>
      </c>
      <c r="J19" s="513"/>
      <c r="K19" s="517"/>
    </row>
    <row r="20" spans="1:11" s="472" customFormat="1" ht="16.5" customHeight="1">
      <c r="A20" s="510" t="s">
        <v>562</v>
      </c>
      <c r="B20" s="511">
        <v>15.233298599999998</v>
      </c>
      <c r="C20" s="511">
        <v>12.396282600000239</v>
      </c>
      <c r="D20" s="511">
        <v>12.2519356</v>
      </c>
      <c r="E20" s="516">
        <v>13.68259379</v>
      </c>
      <c r="F20" s="514">
        <v>-2.8370159999997586</v>
      </c>
      <c r="G20" s="562"/>
      <c r="H20" s="516">
        <v>-18.623779881789744</v>
      </c>
      <c r="I20" s="512">
        <v>1.4306581900000008</v>
      </c>
      <c r="J20" s="513"/>
      <c r="K20" s="517">
        <v>11.676997306450101</v>
      </c>
    </row>
    <row r="21" spans="1:11" s="472" customFormat="1" ht="16.5" customHeight="1">
      <c r="A21" s="501" t="s">
        <v>563</v>
      </c>
      <c r="B21" s="502">
        <v>0</v>
      </c>
      <c r="C21" s="502">
        <v>0</v>
      </c>
      <c r="D21" s="502">
        <v>0</v>
      </c>
      <c r="E21" s="507">
        <v>0</v>
      </c>
      <c r="F21" s="505">
        <v>0</v>
      </c>
      <c r="G21" s="560"/>
      <c r="H21" s="507"/>
      <c r="I21" s="503">
        <v>0</v>
      </c>
      <c r="J21" s="504"/>
      <c r="K21" s="509"/>
    </row>
    <row r="22" spans="1:11" s="472" customFormat="1" ht="16.5" customHeight="1">
      <c r="A22" s="501" t="s">
        <v>564</v>
      </c>
      <c r="B22" s="502">
        <v>0</v>
      </c>
      <c r="C22" s="502">
        <v>0</v>
      </c>
      <c r="D22" s="502">
        <v>0</v>
      </c>
      <c r="E22" s="507">
        <v>0</v>
      </c>
      <c r="F22" s="505">
        <v>0</v>
      </c>
      <c r="G22" s="560"/>
      <c r="H22" s="507"/>
      <c r="I22" s="503">
        <v>0</v>
      </c>
      <c r="J22" s="504"/>
      <c r="K22" s="509"/>
    </row>
    <row r="23" spans="1:11" s="472" customFormat="1" ht="16.5" customHeight="1">
      <c r="A23" s="585" t="s">
        <v>565</v>
      </c>
      <c r="B23" s="502">
        <v>32691.601459112262</v>
      </c>
      <c r="C23" s="502">
        <v>33610.673911598686</v>
      </c>
      <c r="D23" s="502">
        <v>33511.8399093634</v>
      </c>
      <c r="E23" s="507">
        <v>35917.57430777194</v>
      </c>
      <c r="F23" s="505">
        <v>919.0724524864236</v>
      </c>
      <c r="G23" s="560"/>
      <c r="H23" s="507">
        <v>2.811341174692581</v>
      </c>
      <c r="I23" s="503">
        <v>2405.7343984085383</v>
      </c>
      <c r="J23" s="504"/>
      <c r="K23" s="509">
        <v>7.178759521754466</v>
      </c>
    </row>
    <row r="24" spans="1:11" s="472" customFormat="1" ht="16.5" customHeight="1">
      <c r="A24" s="586" t="s">
        <v>566</v>
      </c>
      <c r="B24" s="511">
        <v>16323.804330000003</v>
      </c>
      <c r="C24" s="511">
        <v>15987.505749</v>
      </c>
      <c r="D24" s="511">
        <v>15931.540589000002</v>
      </c>
      <c r="E24" s="516">
        <v>16124.547455</v>
      </c>
      <c r="F24" s="514">
        <v>-336.29858100000274</v>
      </c>
      <c r="G24" s="562"/>
      <c r="H24" s="516">
        <v>-2.060172826146604</v>
      </c>
      <c r="I24" s="512">
        <v>193.0068659999979</v>
      </c>
      <c r="J24" s="513"/>
      <c r="K24" s="517">
        <v>1.211476472860762</v>
      </c>
    </row>
    <row r="25" spans="1:11" s="472" customFormat="1" ht="16.5" customHeight="1">
      <c r="A25" s="586" t="s">
        <v>567</v>
      </c>
      <c r="B25" s="511">
        <v>6910.579223336798</v>
      </c>
      <c r="C25" s="511">
        <v>6132.108531927852</v>
      </c>
      <c r="D25" s="511">
        <v>5690.060296928596</v>
      </c>
      <c r="E25" s="516">
        <v>6345.04458246365</v>
      </c>
      <c r="F25" s="514">
        <v>-778.4706914089465</v>
      </c>
      <c r="G25" s="562"/>
      <c r="H25" s="516">
        <v>-11.264912335858574</v>
      </c>
      <c r="I25" s="512">
        <v>654.9842855350544</v>
      </c>
      <c r="J25" s="513"/>
      <c r="K25" s="517">
        <v>11.511025390866324</v>
      </c>
    </row>
    <row r="26" spans="1:11" s="472" customFormat="1" ht="16.5" customHeight="1">
      <c r="A26" s="586" t="s">
        <v>568</v>
      </c>
      <c r="B26" s="511">
        <v>9457.217905775462</v>
      </c>
      <c r="C26" s="511">
        <v>11491.059630670836</v>
      </c>
      <c r="D26" s="511">
        <v>11890.239023434804</v>
      </c>
      <c r="E26" s="516">
        <v>13447.982270308286</v>
      </c>
      <c r="F26" s="514">
        <v>2033.8417248953738</v>
      </c>
      <c r="G26" s="562"/>
      <c r="H26" s="516">
        <v>21.505708604359423</v>
      </c>
      <c r="I26" s="512">
        <v>1557.7432468734823</v>
      </c>
      <c r="J26" s="513"/>
      <c r="K26" s="517">
        <v>13.101025503383765</v>
      </c>
    </row>
    <row r="27" spans="1:11" s="472" customFormat="1" ht="16.5" customHeight="1">
      <c r="A27" s="587" t="s">
        <v>569</v>
      </c>
      <c r="B27" s="588">
        <v>100856.72135216225</v>
      </c>
      <c r="C27" s="588">
        <v>105027.44401392019</v>
      </c>
      <c r="D27" s="588">
        <v>105592.5948207528</v>
      </c>
      <c r="E27" s="589">
        <v>110155.00894141186</v>
      </c>
      <c r="F27" s="590">
        <v>4170.722661757944</v>
      </c>
      <c r="G27" s="591"/>
      <c r="H27" s="589">
        <v>4.135294709011011</v>
      </c>
      <c r="I27" s="592">
        <v>4562.4141206590575</v>
      </c>
      <c r="J27" s="593"/>
      <c r="K27" s="594">
        <v>4.320770910501744</v>
      </c>
    </row>
    <row r="28" spans="1:11" s="472" customFormat="1" ht="16.5" customHeight="1">
      <c r="A28" s="501" t="s">
        <v>570</v>
      </c>
      <c r="B28" s="502">
        <v>4574.326406769999</v>
      </c>
      <c r="C28" s="502">
        <v>4836.647362689999</v>
      </c>
      <c r="D28" s="502">
        <v>5575.491232109997</v>
      </c>
      <c r="E28" s="507">
        <v>5417.466162170004</v>
      </c>
      <c r="F28" s="505">
        <v>262.3209559199995</v>
      </c>
      <c r="G28" s="560"/>
      <c r="H28" s="507">
        <v>5.734635716676552</v>
      </c>
      <c r="I28" s="503">
        <v>-158.02506993999305</v>
      </c>
      <c r="J28" s="504"/>
      <c r="K28" s="509">
        <v>-2.8342806644534853</v>
      </c>
    </row>
    <row r="29" spans="1:11" s="472" customFormat="1" ht="16.5" customHeight="1">
      <c r="A29" s="510" t="s">
        <v>571</v>
      </c>
      <c r="B29" s="511">
        <v>970.5951403799991</v>
      </c>
      <c r="C29" s="511">
        <v>933.6366110499987</v>
      </c>
      <c r="D29" s="511">
        <v>1061.9248942099985</v>
      </c>
      <c r="E29" s="516">
        <v>1058.0814107200054</v>
      </c>
      <c r="F29" s="514">
        <v>-36.958529330000374</v>
      </c>
      <c r="G29" s="562"/>
      <c r="H29" s="516">
        <v>-3.8078213863228996</v>
      </c>
      <c r="I29" s="512">
        <v>-3.8434834899931047</v>
      </c>
      <c r="J29" s="513"/>
      <c r="K29" s="517">
        <v>-0.3619355296169416</v>
      </c>
    </row>
    <row r="30" spans="1:11" s="472" customFormat="1" ht="16.5" customHeight="1">
      <c r="A30" s="510" t="s">
        <v>587</v>
      </c>
      <c r="B30" s="511">
        <v>3600.9698973900004</v>
      </c>
      <c r="C30" s="511">
        <v>3901.19564764</v>
      </c>
      <c r="D30" s="511">
        <v>4511.1489249</v>
      </c>
      <c r="E30" s="516">
        <v>4358.604183189999</v>
      </c>
      <c r="F30" s="514">
        <v>300.2257502499997</v>
      </c>
      <c r="G30" s="562"/>
      <c r="H30" s="516">
        <v>8.33735795646625</v>
      </c>
      <c r="I30" s="512">
        <v>-152.54474171000038</v>
      </c>
      <c r="J30" s="513"/>
      <c r="K30" s="517">
        <v>-3.3815053382078695</v>
      </c>
    </row>
    <row r="31" spans="1:11" s="472" customFormat="1" ht="16.5" customHeight="1">
      <c r="A31" s="510" t="s">
        <v>573</v>
      </c>
      <c r="B31" s="511">
        <v>0.263369</v>
      </c>
      <c r="C31" s="511">
        <v>0.451644</v>
      </c>
      <c r="D31" s="511">
        <v>0.367732</v>
      </c>
      <c r="E31" s="516">
        <v>0.38578199999999996</v>
      </c>
      <c r="F31" s="514">
        <v>0.18827499999999997</v>
      </c>
      <c r="G31" s="562"/>
      <c r="H31" s="516">
        <v>71.48715300585869</v>
      </c>
      <c r="I31" s="512">
        <v>0.018049999999999955</v>
      </c>
      <c r="J31" s="513"/>
      <c r="K31" s="517">
        <v>4.908465948027355</v>
      </c>
    </row>
    <row r="32" spans="1:11" s="472" customFormat="1" ht="16.5" customHeight="1">
      <c r="A32" s="510" t="s">
        <v>574</v>
      </c>
      <c r="B32" s="511">
        <v>0.262</v>
      </c>
      <c r="C32" s="511">
        <v>0.524</v>
      </c>
      <c r="D32" s="511">
        <v>0.262</v>
      </c>
      <c r="E32" s="516">
        <v>0.262</v>
      </c>
      <c r="F32" s="514">
        <v>0.262</v>
      </c>
      <c r="G32" s="562"/>
      <c r="H32" s="516">
        <v>100</v>
      </c>
      <c r="I32" s="512">
        <v>0</v>
      </c>
      <c r="J32" s="513"/>
      <c r="K32" s="517">
        <v>0</v>
      </c>
    </row>
    <row r="33" spans="1:11" s="472" customFormat="1" ht="16.5" customHeight="1">
      <c r="A33" s="510" t="s">
        <v>575</v>
      </c>
      <c r="B33" s="511">
        <v>2.236</v>
      </c>
      <c r="C33" s="511">
        <v>0.83946</v>
      </c>
      <c r="D33" s="511">
        <v>1.787681</v>
      </c>
      <c r="E33" s="516">
        <v>0.13278626</v>
      </c>
      <c r="F33" s="514">
        <v>-1.3965400000000003</v>
      </c>
      <c r="G33" s="562"/>
      <c r="H33" s="516">
        <v>-62.457066189624335</v>
      </c>
      <c r="I33" s="512">
        <v>-1.65489474</v>
      </c>
      <c r="J33" s="513"/>
      <c r="K33" s="517">
        <v>-92.57215017668142</v>
      </c>
    </row>
    <row r="34" spans="1:11" s="472" customFormat="1" ht="16.5" customHeight="1">
      <c r="A34" s="563" t="s">
        <v>576</v>
      </c>
      <c r="B34" s="502">
        <v>89508.78315533759</v>
      </c>
      <c r="C34" s="502">
        <v>93738.4489904317</v>
      </c>
      <c r="D34" s="502">
        <v>93392.68615825316</v>
      </c>
      <c r="E34" s="507">
        <v>98867.98759712807</v>
      </c>
      <c r="F34" s="505">
        <v>4229.665835094114</v>
      </c>
      <c r="G34" s="560"/>
      <c r="H34" s="507">
        <v>4.725419881704526</v>
      </c>
      <c r="I34" s="503">
        <v>5475.301438874914</v>
      </c>
      <c r="J34" s="504"/>
      <c r="K34" s="509">
        <v>5.862666193792799</v>
      </c>
    </row>
    <row r="35" spans="1:11" s="472" customFormat="1" ht="16.5" customHeight="1">
      <c r="A35" s="510" t="s">
        <v>577</v>
      </c>
      <c r="B35" s="511">
        <v>2116.2990000000004</v>
      </c>
      <c r="C35" s="511">
        <v>3072.1000000000004</v>
      </c>
      <c r="D35" s="511">
        <v>3046.3</v>
      </c>
      <c r="E35" s="516">
        <v>3023.7</v>
      </c>
      <c r="F35" s="514">
        <v>955.8009999999999</v>
      </c>
      <c r="G35" s="562"/>
      <c r="H35" s="516">
        <v>45.163797743135525</v>
      </c>
      <c r="I35" s="512">
        <v>-22.600000000000364</v>
      </c>
      <c r="J35" s="513"/>
      <c r="K35" s="517">
        <v>-0.7418835964941195</v>
      </c>
    </row>
    <row r="36" spans="1:11" s="472" customFormat="1" ht="16.5" customHeight="1">
      <c r="A36" s="510" t="s">
        <v>578</v>
      </c>
      <c r="B36" s="511">
        <v>41.77346116</v>
      </c>
      <c r="C36" s="511">
        <v>68.82525869999999</v>
      </c>
      <c r="D36" s="511">
        <v>65.34407468</v>
      </c>
      <c r="E36" s="516">
        <v>202.03972372999996</v>
      </c>
      <c r="F36" s="514">
        <v>27.051797539999995</v>
      </c>
      <c r="G36" s="562"/>
      <c r="H36" s="516">
        <v>64.7583340925155</v>
      </c>
      <c r="I36" s="512">
        <v>136.69564904999996</v>
      </c>
      <c r="J36" s="513"/>
      <c r="K36" s="517">
        <v>209.19364107521545</v>
      </c>
    </row>
    <row r="37" spans="1:11" s="472" customFormat="1" ht="16.5" customHeight="1">
      <c r="A37" s="518" t="s">
        <v>579</v>
      </c>
      <c r="B37" s="511">
        <v>16815.24752857997</v>
      </c>
      <c r="C37" s="511">
        <v>19353.03520594148</v>
      </c>
      <c r="D37" s="511">
        <v>20240.886563505068</v>
      </c>
      <c r="E37" s="516">
        <v>19823.60691657312</v>
      </c>
      <c r="F37" s="514">
        <v>2537.78767736151</v>
      </c>
      <c r="G37" s="562"/>
      <c r="H37" s="516">
        <v>15.092181504008007</v>
      </c>
      <c r="I37" s="512">
        <v>-417.27964693194735</v>
      </c>
      <c r="J37" s="513"/>
      <c r="K37" s="517">
        <v>-2.061568032718069</v>
      </c>
    </row>
    <row r="38" spans="1:11" s="472" customFormat="1" ht="16.5" customHeight="1">
      <c r="A38" s="595" t="s">
        <v>580</v>
      </c>
      <c r="B38" s="511">
        <v>0</v>
      </c>
      <c r="C38" s="511">
        <v>0</v>
      </c>
      <c r="D38" s="511">
        <v>0</v>
      </c>
      <c r="E38" s="516">
        <v>0</v>
      </c>
      <c r="F38" s="514">
        <v>0</v>
      </c>
      <c r="G38" s="562"/>
      <c r="H38" s="516"/>
      <c r="I38" s="512">
        <v>0</v>
      </c>
      <c r="J38" s="513"/>
      <c r="K38" s="517"/>
    </row>
    <row r="39" spans="1:11" s="472" customFormat="1" ht="16.5" customHeight="1">
      <c r="A39" s="595" t="s">
        <v>581</v>
      </c>
      <c r="B39" s="511">
        <v>16815.24752857997</v>
      </c>
      <c r="C39" s="511">
        <v>19353.03520594148</v>
      </c>
      <c r="D39" s="511">
        <v>20240.886563505068</v>
      </c>
      <c r="E39" s="516">
        <v>19823.60691657312</v>
      </c>
      <c r="F39" s="514">
        <v>2537.78767736151</v>
      </c>
      <c r="G39" s="562"/>
      <c r="H39" s="516">
        <v>15.092181504008007</v>
      </c>
      <c r="I39" s="512">
        <v>-417.27964693194735</v>
      </c>
      <c r="J39" s="513"/>
      <c r="K39" s="517">
        <v>-2.061568032718069</v>
      </c>
    </row>
    <row r="40" spans="1:11" s="472" customFormat="1" ht="16.5" customHeight="1">
      <c r="A40" s="510" t="s">
        <v>582</v>
      </c>
      <c r="B40" s="511">
        <v>70535.46316559761</v>
      </c>
      <c r="C40" s="511">
        <v>71244.48852579022</v>
      </c>
      <c r="D40" s="511">
        <v>70040.15552006809</v>
      </c>
      <c r="E40" s="516">
        <v>75818.64095682495</v>
      </c>
      <c r="F40" s="514">
        <v>709.0253601926088</v>
      </c>
      <c r="G40" s="562"/>
      <c r="H40" s="516">
        <v>1.0052040893642604</v>
      </c>
      <c r="I40" s="512">
        <v>5778.485436756862</v>
      </c>
      <c r="J40" s="513"/>
      <c r="K40" s="517">
        <v>8.2502464391319</v>
      </c>
    </row>
    <row r="41" spans="1:11" s="472" customFormat="1" ht="16.5" customHeight="1">
      <c r="A41" s="518" t="s">
        <v>583</v>
      </c>
      <c r="B41" s="511">
        <v>66143.21212983882</v>
      </c>
      <c r="C41" s="511">
        <v>65280.742777414824</v>
      </c>
      <c r="D41" s="511">
        <v>64723.626674441046</v>
      </c>
      <c r="E41" s="516">
        <v>68912.19458608165</v>
      </c>
      <c r="F41" s="514">
        <v>-862.4693524239992</v>
      </c>
      <c r="G41" s="562"/>
      <c r="H41" s="516">
        <v>-1.3039423466930755</v>
      </c>
      <c r="I41" s="512">
        <v>4188.567911640603</v>
      </c>
      <c r="J41" s="513"/>
      <c r="K41" s="517">
        <v>6.471466644953383</v>
      </c>
    </row>
    <row r="42" spans="1:11" s="472" customFormat="1" ht="16.5" customHeight="1">
      <c r="A42" s="518" t="s">
        <v>584</v>
      </c>
      <c r="B42" s="511">
        <v>4392.251035758782</v>
      </c>
      <c r="C42" s="511">
        <v>5963.745748375396</v>
      </c>
      <c r="D42" s="511">
        <v>5316.52884562704</v>
      </c>
      <c r="E42" s="516">
        <v>6906.446370743308</v>
      </c>
      <c r="F42" s="514">
        <v>1571.4947126166144</v>
      </c>
      <c r="G42" s="562"/>
      <c r="H42" s="516">
        <v>35.77879997801928</v>
      </c>
      <c r="I42" s="512">
        <v>1589.9175251162678</v>
      </c>
      <c r="J42" s="513"/>
      <c r="K42" s="517">
        <v>29.90518007673389</v>
      </c>
    </row>
    <row r="43" spans="1:11" s="472" customFormat="1" ht="16.5" customHeight="1">
      <c r="A43" s="528" t="s">
        <v>585</v>
      </c>
      <c r="B43" s="597">
        <v>0</v>
      </c>
      <c r="C43" s="597">
        <v>0</v>
      </c>
      <c r="D43" s="597">
        <v>0</v>
      </c>
      <c r="E43" s="532">
        <v>0</v>
      </c>
      <c r="F43" s="531">
        <v>0</v>
      </c>
      <c r="G43" s="598"/>
      <c r="H43" s="532"/>
      <c r="I43" s="529">
        <v>0</v>
      </c>
      <c r="J43" s="530"/>
      <c r="K43" s="533"/>
    </row>
    <row r="44" spans="1:11" s="472" customFormat="1" ht="16.5" customHeight="1" thickBot="1">
      <c r="A44" s="599" t="s">
        <v>529</v>
      </c>
      <c r="B44" s="535">
        <v>6773.615491343593</v>
      </c>
      <c r="C44" s="535">
        <v>6452.347663970276</v>
      </c>
      <c r="D44" s="535">
        <v>6624.417433516522</v>
      </c>
      <c r="E44" s="539">
        <v>5869.555187023605</v>
      </c>
      <c r="F44" s="538">
        <v>-321.26782737331723</v>
      </c>
      <c r="G44" s="573"/>
      <c r="H44" s="539">
        <v>-4.742929795526252</v>
      </c>
      <c r="I44" s="536">
        <v>-754.8622464929167</v>
      </c>
      <c r="J44" s="537"/>
      <c r="K44" s="540">
        <v>-11.39514914434074</v>
      </c>
    </row>
    <row r="45" spans="1:11" s="472" customFormat="1" ht="16.5" customHeight="1" thickTop="1">
      <c r="A45" s="549" t="s">
        <v>504</v>
      </c>
      <c r="B45" s="600"/>
      <c r="C45" s="499"/>
      <c r="D45" s="575"/>
      <c r="E45" s="575"/>
      <c r="F45" s="511"/>
      <c r="G45" s="512"/>
      <c r="H45" s="511"/>
      <c r="I45" s="512"/>
      <c r="J45" s="512"/>
      <c r="K45" s="512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A4" sqref="A4:I6"/>
    </sheetView>
  </sheetViews>
  <sheetFormatPr defaultColWidth="9.140625" defaultRowHeight="15"/>
  <cols>
    <col min="1" max="1" width="32.421875" style="602" customWidth="1"/>
    <col min="2" max="5" width="9.421875" style="602" bestFit="1" customWidth="1"/>
    <col min="6" max="6" width="8.421875" style="602" bestFit="1" customWidth="1"/>
    <col min="7" max="7" width="7.140625" style="452" bestFit="1" customWidth="1"/>
    <col min="8" max="8" width="8.8515625" style="602" customWidth="1"/>
    <col min="9" max="9" width="7.140625" style="452" bestFit="1" customWidth="1"/>
    <col min="10" max="16384" width="9.140625" style="602" customWidth="1"/>
  </cols>
  <sheetData>
    <row r="1" spans="1:9" ht="12.75">
      <c r="A1" s="1641" t="s">
        <v>590</v>
      </c>
      <c r="B1" s="1641"/>
      <c r="C1" s="1641"/>
      <c r="D1" s="1641"/>
      <c r="E1" s="1641"/>
      <c r="F1" s="1641"/>
      <c r="G1" s="1641"/>
      <c r="H1" s="1641"/>
      <c r="I1" s="1641"/>
    </row>
    <row r="2" spans="1:9" ht="15.75">
      <c r="A2" s="1642" t="s">
        <v>591</v>
      </c>
      <c r="B2" s="1642"/>
      <c r="C2" s="1642"/>
      <c r="D2" s="1642"/>
      <c r="E2" s="1642"/>
      <c r="F2" s="1642"/>
      <c r="G2" s="1642"/>
      <c r="H2" s="1642"/>
      <c r="I2" s="1642"/>
    </row>
    <row r="3" spans="8:9" ht="13.5" thickBot="1">
      <c r="H3" s="1643" t="s">
        <v>7</v>
      </c>
      <c r="I3" s="1644"/>
    </row>
    <row r="4" spans="1:9" ht="13.5" customHeight="1" thickTop="1">
      <c r="A4" s="1567"/>
      <c r="B4" s="1568">
        <v>2013</v>
      </c>
      <c r="C4" s="1569">
        <v>2014</v>
      </c>
      <c r="D4" s="1569">
        <v>2014</v>
      </c>
      <c r="E4" s="1569">
        <v>2015</v>
      </c>
      <c r="F4" s="1645" t="s">
        <v>592</v>
      </c>
      <c r="G4" s="1646"/>
      <c r="H4" s="1646"/>
      <c r="I4" s="1647"/>
    </row>
    <row r="5" spans="1:9" ht="12.75">
      <c r="A5" s="1570" t="s">
        <v>510</v>
      </c>
      <c r="B5" s="1571" t="s">
        <v>469</v>
      </c>
      <c r="C5" s="1571" t="s">
        <v>470</v>
      </c>
      <c r="D5" s="1571" t="s">
        <v>471</v>
      </c>
      <c r="E5" s="1571" t="s">
        <v>472</v>
      </c>
      <c r="F5" s="1648" t="s">
        <v>1</v>
      </c>
      <c r="G5" s="1649"/>
      <c r="H5" s="1648" t="s">
        <v>3</v>
      </c>
      <c r="I5" s="1650"/>
    </row>
    <row r="6" spans="1:13" s="601" customFormat="1" ht="12.75">
      <c r="A6" s="1572"/>
      <c r="B6" s="1573"/>
      <c r="C6" s="1573"/>
      <c r="D6" s="1573"/>
      <c r="E6" s="1573"/>
      <c r="F6" s="1574" t="s">
        <v>473</v>
      </c>
      <c r="G6" s="1575" t="s">
        <v>474</v>
      </c>
      <c r="H6" s="1574" t="s">
        <v>473</v>
      </c>
      <c r="I6" s="1576" t="s">
        <v>474</v>
      </c>
      <c r="K6" s="603"/>
      <c r="L6" s="603"/>
      <c r="M6" s="603"/>
    </row>
    <row r="7" spans="1:13" ht="12.75">
      <c r="A7" s="604" t="s">
        <v>593</v>
      </c>
      <c r="B7" s="605">
        <v>74332.3237155658</v>
      </c>
      <c r="C7" s="605">
        <v>77825.7014674823</v>
      </c>
      <c r="D7" s="605">
        <v>80052.73555349211</v>
      </c>
      <c r="E7" s="605">
        <v>94917.2134552744</v>
      </c>
      <c r="F7" s="605">
        <v>3493.3777519165014</v>
      </c>
      <c r="G7" s="605">
        <v>4.69967515785459</v>
      </c>
      <c r="H7" s="605">
        <v>14864.477901782288</v>
      </c>
      <c r="I7" s="606">
        <v>18.568357219785053</v>
      </c>
      <c r="K7" s="607"/>
      <c r="L7" s="608"/>
      <c r="M7" s="608"/>
    </row>
    <row r="8" spans="1:13" ht="12.75">
      <c r="A8" s="609" t="s">
        <v>594</v>
      </c>
      <c r="B8" s="605">
        <v>2182.6950166844576</v>
      </c>
      <c r="C8" s="605">
        <v>1407.1247979600003</v>
      </c>
      <c r="D8" s="605">
        <v>1807.2020911</v>
      </c>
      <c r="E8" s="605">
        <v>1721.9837783799999</v>
      </c>
      <c r="F8" s="605">
        <v>-775.5702187244574</v>
      </c>
      <c r="G8" s="605">
        <v>-35.53268838733864</v>
      </c>
      <c r="H8" s="605">
        <v>-85.21831272000009</v>
      </c>
      <c r="I8" s="606">
        <v>-4.715483295403326</v>
      </c>
      <c r="K8" s="607"/>
      <c r="L8" s="608"/>
      <c r="M8" s="608"/>
    </row>
    <row r="9" spans="1:13" ht="12.75">
      <c r="A9" s="604" t="s">
        <v>595</v>
      </c>
      <c r="B9" s="610">
        <v>170653.76141394948</v>
      </c>
      <c r="C9" s="610">
        <v>182061.64484233997</v>
      </c>
      <c r="D9" s="610">
        <v>196419.24998423195</v>
      </c>
      <c r="E9" s="610">
        <v>220294.24765628204</v>
      </c>
      <c r="F9" s="610">
        <v>11407.883428390487</v>
      </c>
      <c r="G9" s="610">
        <v>6.684812179860919</v>
      </c>
      <c r="H9" s="610">
        <v>23874.997672050085</v>
      </c>
      <c r="I9" s="611">
        <v>12.15512108612914</v>
      </c>
      <c r="K9" s="607"/>
      <c r="L9" s="608"/>
      <c r="M9" s="608"/>
    </row>
    <row r="10" spans="1:13" ht="12.75">
      <c r="A10" s="612" t="s">
        <v>596</v>
      </c>
      <c r="B10" s="613">
        <v>52044.824856362735</v>
      </c>
      <c r="C10" s="613">
        <v>64446.959265535996</v>
      </c>
      <c r="D10" s="613">
        <v>67805.639208276</v>
      </c>
      <c r="E10" s="613">
        <v>68624.515583276</v>
      </c>
      <c r="F10" s="613">
        <v>12402.13440917326</v>
      </c>
      <c r="G10" s="613">
        <v>23.82971687079669</v>
      </c>
      <c r="H10" s="613">
        <v>818.8763750000071</v>
      </c>
      <c r="I10" s="614">
        <v>1.2076818160871483</v>
      </c>
      <c r="K10" s="607"/>
      <c r="L10" s="608"/>
      <c r="M10" s="608"/>
    </row>
    <row r="11" spans="1:13" ht="12.75">
      <c r="A11" s="612" t="s">
        <v>597</v>
      </c>
      <c r="B11" s="613">
        <v>25790.141393901653</v>
      </c>
      <c r="C11" s="613">
        <v>26454.66965512</v>
      </c>
      <c r="D11" s="613">
        <v>28188.228628989997</v>
      </c>
      <c r="E11" s="613">
        <v>29679.90138675</v>
      </c>
      <c r="F11" s="613">
        <v>664.5282612183473</v>
      </c>
      <c r="G11" s="613">
        <v>2.576675525227954</v>
      </c>
      <c r="H11" s="613">
        <v>1491.6727577600032</v>
      </c>
      <c r="I11" s="614">
        <v>5.29182864731664</v>
      </c>
      <c r="K11" s="607"/>
      <c r="L11" s="608"/>
      <c r="M11" s="608"/>
    </row>
    <row r="12" spans="1:13" ht="12.75">
      <c r="A12" s="612" t="s">
        <v>598</v>
      </c>
      <c r="B12" s="613">
        <v>28743.327299745353</v>
      </c>
      <c r="C12" s="613">
        <v>22917.758554009997</v>
      </c>
      <c r="D12" s="613">
        <v>22883.71767397</v>
      </c>
      <c r="E12" s="613">
        <v>35628.73490234</v>
      </c>
      <c r="F12" s="613">
        <v>-5825.568745735356</v>
      </c>
      <c r="G12" s="613">
        <v>-20.267551786834943</v>
      </c>
      <c r="H12" s="613">
        <v>12745.017228370001</v>
      </c>
      <c r="I12" s="614">
        <v>55.69469703284852</v>
      </c>
      <c r="K12" s="607"/>
      <c r="L12" s="608"/>
      <c r="M12" s="608"/>
    </row>
    <row r="13" spans="1:13" ht="12.75">
      <c r="A13" s="612" t="s">
        <v>599</v>
      </c>
      <c r="B13" s="613">
        <v>64075.46786393972</v>
      </c>
      <c r="C13" s="613">
        <v>68242.257367674</v>
      </c>
      <c r="D13" s="613">
        <v>77541.66447299601</v>
      </c>
      <c r="E13" s="613">
        <v>86361.09578391601</v>
      </c>
      <c r="F13" s="613">
        <v>4166.789503734282</v>
      </c>
      <c r="G13" s="613">
        <v>6.502940427344521</v>
      </c>
      <c r="H13" s="613">
        <v>8819.431310920001</v>
      </c>
      <c r="I13" s="614">
        <v>11.373796746381915</v>
      </c>
      <c r="K13" s="607"/>
      <c r="L13" s="608"/>
      <c r="M13" s="608"/>
    </row>
    <row r="14" spans="1:13" ht="12.75">
      <c r="A14" s="604" t="s">
        <v>600</v>
      </c>
      <c r="B14" s="610">
        <v>98250.19203416645</v>
      </c>
      <c r="C14" s="610">
        <v>106225.68519802002</v>
      </c>
      <c r="D14" s="610">
        <v>109646.02600492</v>
      </c>
      <c r="E14" s="610">
        <v>127072.87721320902</v>
      </c>
      <c r="F14" s="610">
        <v>7975.493163853564</v>
      </c>
      <c r="G14" s="610">
        <v>8.117534427902278</v>
      </c>
      <c r="H14" s="610">
        <v>17426.851208289023</v>
      </c>
      <c r="I14" s="611">
        <v>15.89373718615853</v>
      </c>
      <c r="K14" s="607"/>
      <c r="L14" s="608"/>
      <c r="M14" s="608"/>
    </row>
    <row r="15" spans="1:13" ht="12.75">
      <c r="A15" s="604" t="s">
        <v>601</v>
      </c>
      <c r="B15" s="610">
        <v>99541.59972684065</v>
      </c>
      <c r="C15" s="610">
        <v>104656.94138661068</v>
      </c>
      <c r="D15" s="610">
        <v>115585.22338076844</v>
      </c>
      <c r="E15" s="610">
        <v>134587.26643715112</v>
      </c>
      <c r="F15" s="610">
        <v>5115.341659770027</v>
      </c>
      <c r="G15" s="610">
        <v>5.1388983839996625</v>
      </c>
      <c r="H15" s="610">
        <v>19002.04305638268</v>
      </c>
      <c r="I15" s="611">
        <v>16.4398549404407</v>
      </c>
      <c r="K15" s="607"/>
      <c r="L15" s="608"/>
      <c r="M15" s="608"/>
    </row>
    <row r="16" spans="1:13" ht="12.75">
      <c r="A16" s="604" t="s">
        <v>602</v>
      </c>
      <c r="B16" s="610">
        <v>62747.235410914756</v>
      </c>
      <c r="C16" s="610">
        <v>71966.8273320705</v>
      </c>
      <c r="D16" s="610">
        <v>77778.04104620281</v>
      </c>
      <c r="E16" s="610">
        <v>74843.8559450545</v>
      </c>
      <c r="F16" s="610">
        <v>9219.591921155748</v>
      </c>
      <c r="G16" s="610">
        <v>14.693224109045</v>
      </c>
      <c r="H16" s="610">
        <v>-2934.1851011483086</v>
      </c>
      <c r="I16" s="611">
        <v>-3.772510931980535</v>
      </c>
      <c r="K16" s="607"/>
      <c r="L16" s="608"/>
      <c r="M16" s="608"/>
    </row>
    <row r="17" spans="1:13" ht="12.75">
      <c r="A17" s="604" t="s">
        <v>603</v>
      </c>
      <c r="B17" s="610">
        <v>49837.162217737656</v>
      </c>
      <c r="C17" s="610">
        <v>56406.623182431</v>
      </c>
      <c r="D17" s="610">
        <v>59040.659312870004</v>
      </c>
      <c r="E17" s="610">
        <v>65853.068219854</v>
      </c>
      <c r="F17" s="610">
        <v>6569.460964693346</v>
      </c>
      <c r="G17" s="610">
        <v>13.18185200030349</v>
      </c>
      <c r="H17" s="610">
        <v>6812.408906983997</v>
      </c>
      <c r="I17" s="611">
        <v>11.538504119480574</v>
      </c>
      <c r="K17" s="607"/>
      <c r="L17" s="608"/>
      <c r="M17" s="608"/>
    </row>
    <row r="18" spans="1:13" ht="12.75">
      <c r="A18" s="604" t="s">
        <v>604</v>
      </c>
      <c r="B18" s="610">
        <v>651969.2984042312</v>
      </c>
      <c r="C18" s="610">
        <v>756702.2742257494</v>
      </c>
      <c r="D18" s="610">
        <v>787956.476627991</v>
      </c>
      <c r="E18" s="610">
        <v>858950.9771395236</v>
      </c>
      <c r="F18" s="610">
        <v>104732.97582151822</v>
      </c>
      <c r="G18" s="610">
        <v>16.064096281506515</v>
      </c>
      <c r="H18" s="610">
        <v>70994.50051153265</v>
      </c>
      <c r="I18" s="611">
        <v>9.009952023663672</v>
      </c>
      <c r="K18" s="607"/>
      <c r="L18" s="608"/>
      <c r="M18" s="608"/>
    </row>
    <row r="19" spans="1:13" ht="12.75">
      <c r="A19" s="604" t="s">
        <v>605</v>
      </c>
      <c r="B19" s="610">
        <v>41323.249492318195</v>
      </c>
      <c r="C19" s="610">
        <v>51031.8639817834</v>
      </c>
      <c r="D19" s="610">
        <v>56261.927753319</v>
      </c>
      <c r="E19" s="610">
        <v>119780.8584539691</v>
      </c>
      <c r="F19" s="610">
        <v>9708.614489465202</v>
      </c>
      <c r="G19" s="610">
        <v>23.494315206915154</v>
      </c>
      <c r="H19" s="610">
        <v>63518.93070065009</v>
      </c>
      <c r="I19" s="611">
        <v>112.89860343774478</v>
      </c>
      <c r="K19" s="607"/>
      <c r="L19" s="608"/>
      <c r="M19" s="608"/>
    </row>
    <row r="20" spans="1:13" ht="13.5" thickBot="1">
      <c r="A20" s="615" t="s">
        <v>29</v>
      </c>
      <c r="B20" s="616">
        <v>1250837.5174324086</v>
      </c>
      <c r="C20" s="616">
        <v>1408284.6864144471</v>
      </c>
      <c r="D20" s="616">
        <v>1484547.5417548954</v>
      </c>
      <c r="E20" s="616">
        <v>1698022.3482986977</v>
      </c>
      <c r="F20" s="616">
        <v>157447.1689820385</v>
      </c>
      <c r="G20" s="616">
        <v>12.587339825337985</v>
      </c>
      <c r="H20" s="616">
        <v>213474.80654380238</v>
      </c>
      <c r="I20" s="617">
        <v>14.379789164006976</v>
      </c>
      <c r="K20" s="618"/>
      <c r="L20" s="608"/>
      <c r="M20" s="608"/>
    </row>
    <row r="21" spans="1:13" ht="13.5" hidden="1" thickTop="1">
      <c r="A21" s="619" t="s">
        <v>606</v>
      </c>
      <c r="B21" s="620"/>
      <c r="C21" s="620"/>
      <c r="D21" s="620"/>
      <c r="E21" s="620"/>
      <c r="F21" s="620"/>
      <c r="G21" s="621"/>
      <c r="H21" s="620"/>
      <c r="I21" s="622"/>
      <c r="K21" s="608"/>
      <c r="L21" s="608"/>
      <c r="M21" s="608"/>
    </row>
    <row r="22" spans="1:13" ht="13.5" hidden="1" thickTop="1">
      <c r="A22" s="623" t="s">
        <v>607</v>
      </c>
      <c r="B22" s="620"/>
      <c r="C22" s="620"/>
      <c r="D22" s="620"/>
      <c r="E22" s="620"/>
      <c r="F22" s="620"/>
      <c r="G22" s="621"/>
      <c r="H22" s="620"/>
      <c r="I22" s="622"/>
      <c r="K22" s="608"/>
      <c r="L22" s="608"/>
      <c r="M22" s="608"/>
    </row>
    <row r="23" spans="1:13" ht="13.5" hidden="1" thickTop="1">
      <c r="A23" s="624" t="s">
        <v>608</v>
      </c>
      <c r="I23" s="622"/>
      <c r="K23" s="608"/>
      <c r="L23" s="608"/>
      <c r="M23" s="608"/>
    </row>
    <row r="24" spans="1:13" ht="13.5" hidden="1" thickTop="1">
      <c r="A24" s="602" t="s">
        <v>609</v>
      </c>
      <c r="I24" s="622"/>
      <c r="K24" s="608"/>
      <c r="L24" s="608"/>
      <c r="M24" s="608"/>
    </row>
    <row r="25" spans="1:13" ht="13.5" hidden="1" thickTop="1">
      <c r="A25" s="624" t="s">
        <v>610</v>
      </c>
      <c r="I25" s="622"/>
      <c r="K25" s="608"/>
      <c r="L25" s="608"/>
      <c r="M25" s="608"/>
    </row>
    <row r="26" spans="1:13" ht="13.5" hidden="1" thickTop="1">
      <c r="A26" s="602" t="s">
        <v>611</v>
      </c>
      <c r="I26" s="622"/>
      <c r="K26" s="608"/>
      <c r="L26" s="608"/>
      <c r="M26" s="608"/>
    </row>
    <row r="27" spans="9:13" ht="13.5" hidden="1" thickTop="1">
      <c r="I27" s="622"/>
      <c r="K27" s="608"/>
      <c r="L27" s="608"/>
      <c r="M27" s="608"/>
    </row>
    <row r="28" spans="1:13" s="626" customFormat="1" ht="13.5" thickTop="1">
      <c r="A28" s="625" t="s">
        <v>612</v>
      </c>
      <c r="E28" s="602"/>
      <c r="G28" s="627"/>
      <c r="I28" s="628"/>
      <c r="K28" s="629"/>
      <c r="L28" s="629"/>
      <c r="M28" s="629"/>
    </row>
    <row r="29" spans="1:13" ht="12.75">
      <c r="A29" s="602" t="s">
        <v>613</v>
      </c>
      <c r="I29" s="622"/>
      <c r="K29" s="608"/>
      <c r="L29" s="608"/>
      <c r="M29" s="608"/>
    </row>
    <row r="30" spans="9:13" ht="12.75">
      <c r="I30" s="622"/>
      <c r="K30" s="608"/>
      <c r="L30" s="608"/>
      <c r="M30" s="608"/>
    </row>
    <row r="31" spans="9:13" ht="12.75">
      <c r="I31" s="622"/>
      <c r="K31" s="608"/>
      <c r="L31" s="608"/>
      <c r="M31" s="608"/>
    </row>
    <row r="32" ht="12.75">
      <c r="I32" s="622"/>
    </row>
    <row r="33" ht="12.75">
      <c r="I33" s="622"/>
    </row>
    <row r="34" ht="12.75">
      <c r="I34" s="622"/>
    </row>
    <row r="35" ht="12.75">
      <c r="I35" s="622"/>
    </row>
    <row r="36" ht="12.75">
      <c r="I36" s="622"/>
    </row>
    <row r="37" ht="12.75">
      <c r="I37" s="622"/>
    </row>
    <row r="38" ht="12.75">
      <c r="I38" s="622"/>
    </row>
    <row r="39" ht="12.75">
      <c r="I39" s="622"/>
    </row>
    <row r="40" ht="12.75">
      <c r="I40" s="622"/>
    </row>
    <row r="41" ht="12.75">
      <c r="I41" s="622"/>
    </row>
    <row r="42" ht="12.75">
      <c r="I42" s="622"/>
    </row>
    <row r="43" ht="12.75">
      <c r="I43" s="622"/>
    </row>
    <row r="44" ht="12.75">
      <c r="I44" s="622"/>
    </row>
    <row r="45" ht="12.75">
      <c r="I45" s="622"/>
    </row>
    <row r="46" ht="12.75">
      <c r="I46" s="622"/>
    </row>
    <row r="47" ht="12.75">
      <c r="I47" s="622"/>
    </row>
    <row r="48" ht="12.75">
      <c r="I48" s="622"/>
    </row>
    <row r="49" ht="12.75">
      <c r="I49" s="622"/>
    </row>
    <row r="50" ht="12.75">
      <c r="I50" s="622"/>
    </row>
    <row r="51" ht="12.75">
      <c r="I51" s="622"/>
    </row>
    <row r="52" ht="12.75">
      <c r="I52" s="622"/>
    </row>
    <row r="53" ht="12.75">
      <c r="I53" s="622"/>
    </row>
    <row r="54" ht="12.75">
      <c r="I54" s="622"/>
    </row>
    <row r="55" ht="12.75">
      <c r="I55" s="622"/>
    </row>
    <row r="56" ht="12.75">
      <c r="I56" s="622"/>
    </row>
    <row r="57" ht="12.75">
      <c r="I57" s="622"/>
    </row>
    <row r="58" ht="12.75">
      <c r="I58" s="622"/>
    </row>
    <row r="59" ht="12.75">
      <c r="I59" s="622"/>
    </row>
    <row r="60" ht="12.75">
      <c r="I60" s="622"/>
    </row>
    <row r="61" ht="12.75">
      <c r="I61" s="622"/>
    </row>
    <row r="62" ht="12.75">
      <c r="I62" s="622"/>
    </row>
    <row r="63" ht="12.75">
      <c r="I63" s="622"/>
    </row>
    <row r="64" ht="12.75">
      <c r="I64" s="622"/>
    </row>
    <row r="65" ht="12.75">
      <c r="I65" s="622"/>
    </row>
    <row r="66" ht="12.75">
      <c r="I66" s="622"/>
    </row>
    <row r="67" ht="12.75">
      <c r="I67" s="622"/>
    </row>
    <row r="68" ht="12.75">
      <c r="I68" s="622"/>
    </row>
    <row r="69" ht="12.75">
      <c r="I69" s="622"/>
    </row>
    <row r="70" ht="12.75">
      <c r="I70" s="622"/>
    </row>
    <row r="71" ht="12.75">
      <c r="I71" s="622"/>
    </row>
    <row r="72" ht="12.75">
      <c r="I72" s="622"/>
    </row>
    <row r="73" ht="12.75">
      <c r="I73" s="622"/>
    </row>
    <row r="74" ht="12.75">
      <c r="I74" s="622"/>
    </row>
    <row r="75" ht="12.75">
      <c r="I75" s="622"/>
    </row>
    <row r="76" ht="12.75">
      <c r="I76" s="622"/>
    </row>
    <row r="77" ht="12.75">
      <c r="I77" s="622"/>
    </row>
    <row r="78" ht="12.75">
      <c r="I78" s="622"/>
    </row>
    <row r="79" ht="12.75">
      <c r="I79" s="622"/>
    </row>
    <row r="80" ht="12.75">
      <c r="I80" s="622"/>
    </row>
    <row r="81" ht="12.75">
      <c r="I81" s="622"/>
    </row>
    <row r="82" ht="12.75">
      <c r="I82" s="622"/>
    </row>
    <row r="83" ht="12.75">
      <c r="I83" s="622"/>
    </row>
    <row r="84" ht="12.75">
      <c r="I84" s="622"/>
    </row>
    <row r="85" ht="12.75">
      <c r="I85" s="622"/>
    </row>
    <row r="86" ht="12.75">
      <c r="I86" s="622"/>
    </row>
    <row r="87" ht="12.75">
      <c r="I87" s="622"/>
    </row>
    <row r="88" ht="12.75">
      <c r="I88" s="622"/>
    </row>
    <row r="89" ht="12.75">
      <c r="I89" s="622"/>
    </row>
    <row r="90" ht="12.75">
      <c r="I90" s="622"/>
    </row>
    <row r="91" ht="12.75">
      <c r="I91" s="622"/>
    </row>
    <row r="92" ht="12.75">
      <c r="I92" s="622"/>
    </row>
    <row r="93" ht="12.75">
      <c r="I93" s="622"/>
    </row>
    <row r="94" ht="12.75">
      <c r="I94" s="622"/>
    </row>
    <row r="95" ht="12.75">
      <c r="I95" s="622"/>
    </row>
    <row r="96" ht="12.75">
      <c r="I96" s="622"/>
    </row>
    <row r="97" ht="12.75">
      <c r="I97" s="622"/>
    </row>
    <row r="98" ht="12.75">
      <c r="I98" s="622"/>
    </row>
    <row r="99" ht="12.75">
      <c r="I99" s="622"/>
    </row>
    <row r="100" ht="12.75">
      <c r="I100" s="622"/>
    </row>
    <row r="101" ht="12.75">
      <c r="I101" s="622"/>
    </row>
    <row r="102" ht="12.75">
      <c r="I102" s="622"/>
    </row>
    <row r="103" ht="12.75">
      <c r="I103" s="622"/>
    </row>
    <row r="104" ht="12.75">
      <c r="I104" s="622"/>
    </row>
    <row r="105" ht="12.75">
      <c r="I105" s="622"/>
    </row>
    <row r="106" ht="12.75">
      <c r="I106" s="622"/>
    </row>
    <row r="107" ht="12.75">
      <c r="I107" s="622"/>
    </row>
    <row r="108" ht="12.75">
      <c r="I108" s="622"/>
    </row>
    <row r="109" ht="12.75">
      <c r="I109" s="622"/>
    </row>
    <row r="110" ht="12.75">
      <c r="I110" s="622"/>
    </row>
    <row r="111" ht="12.75">
      <c r="I111" s="622"/>
    </row>
    <row r="112" ht="12.75">
      <c r="I112" s="622"/>
    </row>
    <row r="113" ht="12.75">
      <c r="I113" s="622"/>
    </row>
    <row r="114" ht="12.75">
      <c r="I114" s="622"/>
    </row>
    <row r="115" ht="12.75">
      <c r="I115" s="622"/>
    </row>
    <row r="116" ht="12.75">
      <c r="I116" s="622"/>
    </row>
    <row r="117" ht="12.75">
      <c r="I117" s="622"/>
    </row>
    <row r="118" ht="12.75">
      <c r="I118" s="622"/>
    </row>
    <row r="119" ht="12.75">
      <c r="I119" s="622"/>
    </row>
    <row r="120" ht="12.75">
      <c r="I120" s="622"/>
    </row>
    <row r="121" ht="12.75">
      <c r="I121" s="622"/>
    </row>
    <row r="122" ht="12.75">
      <c r="I122" s="622"/>
    </row>
    <row r="123" ht="12.75">
      <c r="I123" s="622"/>
    </row>
    <row r="124" ht="12.75">
      <c r="I124" s="622"/>
    </row>
    <row r="125" ht="12.75">
      <c r="I125" s="622"/>
    </row>
    <row r="126" ht="12.75">
      <c r="I126" s="622"/>
    </row>
    <row r="127" ht="12.75">
      <c r="I127" s="622"/>
    </row>
    <row r="128" ht="12.75">
      <c r="I128" s="622"/>
    </row>
    <row r="129" ht="12.75">
      <c r="I129" s="622"/>
    </row>
    <row r="130" ht="12.75">
      <c r="I130" s="622"/>
    </row>
    <row r="131" ht="12.75">
      <c r="I131" s="622"/>
    </row>
    <row r="132" ht="12.75">
      <c r="I132" s="622"/>
    </row>
    <row r="133" ht="12.75">
      <c r="I133" s="622"/>
    </row>
    <row r="134" ht="12.75">
      <c r="I134" s="622"/>
    </row>
    <row r="135" ht="12.75">
      <c r="I135" s="622"/>
    </row>
    <row r="136" ht="12.75">
      <c r="I136" s="622"/>
    </row>
    <row r="137" ht="12.75">
      <c r="I137" s="622"/>
    </row>
    <row r="138" ht="12.75">
      <c r="I138" s="622"/>
    </row>
    <row r="139" ht="12.75">
      <c r="I139" s="622"/>
    </row>
    <row r="140" ht="12.75">
      <c r="I140" s="622"/>
    </row>
    <row r="141" ht="12.75">
      <c r="I141" s="622"/>
    </row>
    <row r="142" ht="12.75">
      <c r="I142" s="622"/>
    </row>
    <row r="143" ht="12.75">
      <c r="I143" s="622"/>
    </row>
    <row r="144" ht="12.75">
      <c r="I144" s="622"/>
    </row>
    <row r="145" ht="12.75">
      <c r="I145" s="622"/>
    </row>
    <row r="146" ht="12.75">
      <c r="I146" s="622"/>
    </row>
    <row r="147" ht="12.75">
      <c r="I147" s="622"/>
    </row>
    <row r="148" ht="12.75">
      <c r="I148" s="622"/>
    </row>
    <row r="149" ht="12.75">
      <c r="I149" s="622"/>
    </row>
    <row r="150" ht="12.75">
      <c r="I150" s="622"/>
    </row>
    <row r="151" ht="12.75">
      <c r="I151" s="622"/>
    </row>
    <row r="152" ht="12.75">
      <c r="I152" s="622"/>
    </row>
    <row r="153" ht="12.75">
      <c r="I153" s="622"/>
    </row>
    <row r="154" ht="12.75">
      <c r="I154" s="622"/>
    </row>
    <row r="155" ht="12.75">
      <c r="I155" s="622"/>
    </row>
    <row r="156" ht="12.75">
      <c r="I156" s="622"/>
    </row>
    <row r="157" ht="12.75">
      <c r="I157" s="622"/>
    </row>
    <row r="158" ht="12.75">
      <c r="I158" s="622"/>
    </row>
    <row r="159" ht="12.75">
      <c r="I159" s="622"/>
    </row>
    <row r="160" ht="12.75">
      <c r="I160" s="622"/>
    </row>
    <row r="161" ht="12.75">
      <c r="I161" s="622"/>
    </row>
    <row r="162" ht="12.75">
      <c r="I162" s="622"/>
    </row>
    <row r="163" ht="12.75">
      <c r="I163" s="622"/>
    </row>
    <row r="164" ht="12.75">
      <c r="I164" s="622"/>
    </row>
    <row r="165" ht="12.75">
      <c r="I165" s="622"/>
    </row>
    <row r="166" ht="12.75">
      <c r="I166" s="622"/>
    </row>
    <row r="167" ht="12.75">
      <c r="I167" s="622"/>
    </row>
    <row r="168" ht="12.75">
      <c r="I168" s="622"/>
    </row>
    <row r="169" ht="12.75">
      <c r="I169" s="622"/>
    </row>
    <row r="170" ht="12.75">
      <c r="I170" s="622"/>
    </row>
    <row r="171" ht="12.75">
      <c r="I171" s="622"/>
    </row>
    <row r="172" ht="12.75">
      <c r="I172" s="622"/>
    </row>
    <row r="173" ht="12.75">
      <c r="I173" s="622"/>
    </row>
    <row r="174" ht="12.75">
      <c r="I174" s="622"/>
    </row>
    <row r="175" ht="12.75">
      <c r="I175" s="622"/>
    </row>
    <row r="176" ht="12.75">
      <c r="I176" s="622"/>
    </row>
    <row r="177" ht="12.75">
      <c r="I177" s="622"/>
    </row>
    <row r="178" ht="12.75">
      <c r="I178" s="622"/>
    </row>
    <row r="179" ht="12.75">
      <c r="I179" s="622"/>
    </row>
    <row r="180" ht="12.75">
      <c r="I180" s="622"/>
    </row>
    <row r="181" ht="12.75">
      <c r="I181" s="622"/>
    </row>
    <row r="182" ht="12.75">
      <c r="I182" s="622"/>
    </row>
    <row r="183" ht="12.75">
      <c r="I183" s="622"/>
    </row>
    <row r="184" ht="12.75">
      <c r="I184" s="622"/>
    </row>
    <row r="185" ht="12.75">
      <c r="I185" s="622"/>
    </row>
    <row r="186" ht="12.75">
      <c r="I186" s="622"/>
    </row>
    <row r="187" ht="12.75">
      <c r="I187" s="622"/>
    </row>
    <row r="188" ht="12.75">
      <c r="I188" s="622"/>
    </row>
    <row r="189" ht="12.75">
      <c r="I189" s="622"/>
    </row>
    <row r="190" ht="12.75">
      <c r="I190" s="622"/>
    </row>
    <row r="191" ht="12.75">
      <c r="I191" s="622"/>
    </row>
    <row r="192" ht="12.75">
      <c r="I192" s="622"/>
    </row>
    <row r="193" ht="12.75">
      <c r="I193" s="622"/>
    </row>
    <row r="194" ht="12.75">
      <c r="I194" s="622"/>
    </row>
    <row r="195" ht="12.75">
      <c r="I195" s="622"/>
    </row>
    <row r="196" ht="12.75">
      <c r="I196" s="622"/>
    </row>
    <row r="197" ht="12.75">
      <c r="I197" s="622"/>
    </row>
    <row r="198" ht="12.75">
      <c r="I198" s="622"/>
    </row>
    <row r="199" ht="12.75">
      <c r="I199" s="622"/>
    </row>
    <row r="200" ht="12.75">
      <c r="I200" s="622"/>
    </row>
    <row r="201" ht="12.75">
      <c r="I201" s="622"/>
    </row>
    <row r="202" ht="12.75">
      <c r="I202" s="622"/>
    </row>
    <row r="203" ht="12.75">
      <c r="I203" s="622"/>
    </row>
    <row r="204" ht="12.75">
      <c r="I204" s="622"/>
    </row>
    <row r="205" ht="12.75">
      <c r="I205" s="622"/>
    </row>
    <row r="206" ht="12.75">
      <c r="I206" s="622"/>
    </row>
    <row r="207" ht="12.75">
      <c r="I207" s="622"/>
    </row>
    <row r="208" ht="12.75">
      <c r="I208" s="622"/>
    </row>
    <row r="209" ht="12.75">
      <c r="I209" s="622"/>
    </row>
    <row r="210" ht="12.75">
      <c r="I210" s="622"/>
    </row>
    <row r="211" ht="12.75">
      <c r="I211" s="622"/>
    </row>
    <row r="212" ht="12.75">
      <c r="I212" s="622"/>
    </row>
    <row r="213" ht="12.75">
      <c r="I213" s="622"/>
    </row>
    <row r="214" ht="12.75">
      <c r="I214" s="622"/>
    </row>
    <row r="215" ht="12.75">
      <c r="I215" s="622"/>
    </row>
    <row r="216" ht="12.75">
      <c r="I216" s="622"/>
    </row>
    <row r="217" ht="12.75">
      <c r="I217" s="622"/>
    </row>
    <row r="218" ht="12.75">
      <c r="I218" s="622"/>
    </row>
    <row r="219" ht="12.75">
      <c r="I219" s="622"/>
    </row>
    <row r="220" ht="12.75">
      <c r="I220" s="622"/>
    </row>
    <row r="221" ht="12.75">
      <c r="I221" s="622"/>
    </row>
    <row r="222" ht="12.75">
      <c r="I222" s="622"/>
    </row>
    <row r="223" ht="12.75">
      <c r="I223" s="622"/>
    </row>
    <row r="224" ht="12.75">
      <c r="I224" s="622"/>
    </row>
    <row r="225" ht="12.75">
      <c r="I225" s="622"/>
    </row>
    <row r="226" ht="12.75">
      <c r="I226" s="622"/>
    </row>
    <row r="227" ht="12.75">
      <c r="I227" s="622"/>
    </row>
    <row r="228" ht="12.75">
      <c r="I228" s="622"/>
    </row>
    <row r="229" ht="12.75">
      <c r="I229" s="622"/>
    </row>
    <row r="230" ht="12.75">
      <c r="I230" s="622"/>
    </row>
    <row r="231" ht="12.75">
      <c r="I231" s="622"/>
    </row>
    <row r="232" ht="12.75">
      <c r="I232" s="622"/>
    </row>
    <row r="233" ht="12.75">
      <c r="I233" s="622"/>
    </row>
    <row r="234" ht="12.75">
      <c r="I234" s="622"/>
    </row>
    <row r="235" ht="12.75">
      <c r="I235" s="622"/>
    </row>
    <row r="236" ht="12.75">
      <c r="I236" s="622"/>
    </row>
    <row r="237" ht="12.75">
      <c r="I237" s="622"/>
    </row>
    <row r="238" ht="12.75">
      <c r="I238" s="622"/>
    </row>
    <row r="239" ht="12.75">
      <c r="I239" s="622"/>
    </row>
    <row r="240" ht="12.75">
      <c r="I240" s="622"/>
    </row>
    <row r="241" ht="12.75">
      <c r="I241" s="622"/>
    </row>
    <row r="242" ht="12.75">
      <c r="I242" s="622"/>
    </row>
    <row r="243" ht="12.75">
      <c r="I243" s="622"/>
    </row>
    <row r="244" ht="12.75">
      <c r="I244" s="622"/>
    </row>
    <row r="245" ht="12.75">
      <c r="I245" s="622"/>
    </row>
    <row r="246" ht="12.75">
      <c r="I246" s="622"/>
    </row>
    <row r="247" ht="12.75">
      <c r="I247" s="622"/>
    </row>
    <row r="248" ht="12.75">
      <c r="I248" s="622"/>
    </row>
    <row r="249" ht="12.75">
      <c r="I249" s="622"/>
    </row>
    <row r="250" ht="12.75">
      <c r="I250" s="622"/>
    </row>
    <row r="251" ht="12.75">
      <c r="I251" s="622"/>
    </row>
    <row r="252" ht="12.75">
      <c r="I252" s="622"/>
    </row>
    <row r="253" ht="12.75">
      <c r="I253" s="622"/>
    </row>
    <row r="254" ht="12.75">
      <c r="I254" s="622"/>
    </row>
    <row r="255" ht="12.75">
      <c r="I255" s="622"/>
    </row>
    <row r="256" ht="12.75">
      <c r="I256" s="622"/>
    </row>
    <row r="257" ht="12.75">
      <c r="I257" s="622"/>
    </row>
    <row r="258" ht="12.75">
      <c r="I258" s="622"/>
    </row>
    <row r="259" ht="12.75">
      <c r="I259" s="622"/>
    </row>
    <row r="260" ht="12.75">
      <c r="I260" s="622"/>
    </row>
    <row r="261" ht="12.75">
      <c r="I261" s="622"/>
    </row>
    <row r="262" ht="12.75">
      <c r="I262" s="622"/>
    </row>
    <row r="263" ht="12.75">
      <c r="I263" s="622"/>
    </row>
    <row r="264" ht="12.75">
      <c r="I264" s="622"/>
    </row>
    <row r="265" ht="12.75">
      <c r="I265" s="622"/>
    </row>
    <row r="266" ht="12.75">
      <c r="I266" s="622"/>
    </row>
    <row r="267" ht="12.75">
      <c r="I267" s="622"/>
    </row>
    <row r="268" ht="12.75">
      <c r="I268" s="622"/>
    </row>
    <row r="269" ht="12.75">
      <c r="I269" s="622"/>
    </row>
    <row r="270" ht="12.75">
      <c r="I270" s="622"/>
    </row>
    <row r="271" ht="12.75">
      <c r="I271" s="622"/>
    </row>
    <row r="272" ht="12.75">
      <c r="I272" s="622"/>
    </row>
    <row r="273" ht="12.75">
      <c r="I273" s="622"/>
    </row>
    <row r="274" ht="12.75">
      <c r="I274" s="622"/>
    </row>
    <row r="275" ht="12.75">
      <c r="I275" s="622"/>
    </row>
    <row r="276" ht="12.75">
      <c r="I276" s="622"/>
    </row>
    <row r="277" ht="12.75">
      <c r="I277" s="622"/>
    </row>
    <row r="278" ht="12.75">
      <c r="I278" s="622"/>
    </row>
    <row r="279" ht="12.75">
      <c r="I279" s="622"/>
    </row>
    <row r="280" ht="12.75">
      <c r="I280" s="622"/>
    </row>
    <row r="281" ht="12.75">
      <c r="I281" s="622"/>
    </row>
    <row r="282" ht="12.75">
      <c r="I282" s="622"/>
    </row>
    <row r="283" ht="12.75">
      <c r="I283" s="622"/>
    </row>
    <row r="284" ht="12.75">
      <c r="I284" s="622"/>
    </row>
    <row r="285" ht="12.75">
      <c r="I285" s="622"/>
    </row>
    <row r="286" ht="12.75">
      <c r="I286" s="622"/>
    </row>
    <row r="287" ht="12.75">
      <c r="I287" s="622"/>
    </row>
    <row r="288" ht="12.75">
      <c r="I288" s="622"/>
    </row>
    <row r="289" ht="12.75">
      <c r="I289" s="622"/>
    </row>
    <row r="290" ht="12.75">
      <c r="I290" s="622"/>
    </row>
    <row r="291" ht="12.75">
      <c r="I291" s="622"/>
    </row>
    <row r="292" ht="12.75">
      <c r="I292" s="622"/>
    </row>
    <row r="293" ht="12.75">
      <c r="I293" s="622"/>
    </row>
    <row r="294" ht="12.75">
      <c r="I294" s="622"/>
    </row>
    <row r="295" ht="12.75">
      <c r="I295" s="622"/>
    </row>
    <row r="296" ht="12.75">
      <c r="I296" s="622"/>
    </row>
    <row r="297" ht="12.75">
      <c r="I297" s="622"/>
    </row>
    <row r="298" ht="12.75">
      <c r="I298" s="622"/>
    </row>
    <row r="299" ht="12.75">
      <c r="I299" s="622"/>
    </row>
    <row r="300" ht="12.75">
      <c r="I300" s="622"/>
    </row>
    <row r="301" ht="12.75">
      <c r="I301" s="622"/>
    </row>
    <row r="302" ht="12.75">
      <c r="I302" s="622"/>
    </row>
    <row r="303" ht="12.75">
      <c r="I303" s="622"/>
    </row>
    <row r="304" ht="12.75">
      <c r="I304" s="622"/>
    </row>
    <row r="305" ht="12.75">
      <c r="I305" s="622"/>
    </row>
    <row r="306" ht="12.75">
      <c r="I306" s="622"/>
    </row>
    <row r="307" ht="12.75">
      <c r="I307" s="622"/>
    </row>
    <row r="308" ht="12.75">
      <c r="I308" s="622"/>
    </row>
    <row r="309" ht="12.75">
      <c r="I309" s="622"/>
    </row>
    <row r="310" ht="12.75">
      <c r="I310" s="622"/>
    </row>
    <row r="311" ht="12.75">
      <c r="I311" s="622"/>
    </row>
    <row r="312" ht="12.75">
      <c r="I312" s="622"/>
    </row>
    <row r="313" ht="12.75">
      <c r="I313" s="622"/>
    </row>
    <row r="314" ht="12.75">
      <c r="I314" s="622"/>
    </row>
    <row r="315" ht="12.75">
      <c r="I315" s="622"/>
    </row>
    <row r="316" ht="12.75">
      <c r="I316" s="622"/>
    </row>
    <row r="317" ht="12.75">
      <c r="I317" s="622"/>
    </row>
    <row r="318" ht="12.75">
      <c r="I318" s="622"/>
    </row>
    <row r="319" ht="12.75">
      <c r="I319" s="622"/>
    </row>
    <row r="320" ht="12.75">
      <c r="I320" s="622"/>
    </row>
    <row r="321" ht="12.75">
      <c r="I321" s="622"/>
    </row>
    <row r="322" ht="12.75">
      <c r="I322" s="622"/>
    </row>
    <row r="323" ht="12.75">
      <c r="I323" s="622"/>
    </row>
    <row r="324" ht="12.75">
      <c r="I324" s="622"/>
    </row>
    <row r="325" ht="12.75">
      <c r="I325" s="622"/>
    </row>
    <row r="326" ht="12.75">
      <c r="I326" s="622"/>
    </row>
    <row r="327" ht="12.75">
      <c r="I327" s="622"/>
    </row>
    <row r="328" ht="12.75">
      <c r="I328" s="622"/>
    </row>
    <row r="329" ht="12.75">
      <c r="I329" s="622"/>
    </row>
    <row r="330" ht="12.75">
      <c r="I330" s="622"/>
    </row>
    <row r="331" ht="12.75">
      <c r="I331" s="630"/>
    </row>
    <row r="332" ht="12.75">
      <c r="I332" s="630"/>
    </row>
    <row r="333" ht="12.75">
      <c r="I333" s="630"/>
    </row>
    <row r="334" ht="12.75">
      <c r="I334" s="630"/>
    </row>
    <row r="335" ht="12.75">
      <c r="I335" s="630"/>
    </row>
    <row r="336" ht="12.75">
      <c r="I336" s="630"/>
    </row>
    <row r="337" ht="12.75">
      <c r="I337" s="630"/>
    </row>
    <row r="338" ht="12.75">
      <c r="I338" s="630"/>
    </row>
    <row r="339" ht="12.75">
      <c r="I339" s="630"/>
    </row>
    <row r="340" ht="12.75">
      <c r="I340" s="630"/>
    </row>
    <row r="341" ht="12.75">
      <c r="I341" s="630"/>
    </row>
    <row r="342" ht="12.75">
      <c r="I342" s="630"/>
    </row>
    <row r="343" ht="12.75">
      <c r="I343" s="630"/>
    </row>
    <row r="344" ht="12.75">
      <c r="I344" s="630"/>
    </row>
    <row r="345" ht="12.75">
      <c r="I345" s="630"/>
    </row>
    <row r="346" ht="12.75">
      <c r="I346" s="630"/>
    </row>
    <row r="347" ht="12.75">
      <c r="I347" s="630"/>
    </row>
    <row r="348" ht="12.75">
      <c r="I348" s="630"/>
    </row>
    <row r="349" ht="12.75">
      <c r="I349" s="630"/>
    </row>
    <row r="350" ht="12.75">
      <c r="I350" s="630"/>
    </row>
    <row r="351" ht="12.75">
      <c r="I351" s="630"/>
    </row>
    <row r="352" ht="12.75">
      <c r="I352" s="630"/>
    </row>
    <row r="353" ht="12.75">
      <c r="I353" s="630"/>
    </row>
    <row r="354" ht="12.75">
      <c r="I354" s="630"/>
    </row>
    <row r="355" ht="12.75">
      <c r="I355" s="630"/>
    </row>
    <row r="356" ht="12.75">
      <c r="I356" s="630"/>
    </row>
    <row r="357" ht="12.75">
      <c r="I357" s="630"/>
    </row>
    <row r="358" ht="12.75">
      <c r="I358" s="630"/>
    </row>
    <row r="359" ht="12.75">
      <c r="I359" s="630"/>
    </row>
    <row r="360" ht="12.75">
      <c r="I360" s="630"/>
    </row>
    <row r="361" ht="12.75">
      <c r="I361" s="630"/>
    </row>
    <row r="362" ht="12.75">
      <c r="I362" s="630"/>
    </row>
    <row r="363" ht="12.75">
      <c r="I363" s="630"/>
    </row>
    <row r="364" ht="12.75">
      <c r="I364" s="630"/>
    </row>
    <row r="365" ht="12.75">
      <c r="I365" s="630"/>
    </row>
    <row r="366" ht="12.75">
      <c r="I366" s="630"/>
    </row>
    <row r="367" ht="12.75">
      <c r="I367" s="630"/>
    </row>
    <row r="368" ht="12.75">
      <c r="I368" s="630"/>
    </row>
    <row r="369" ht="12.75">
      <c r="I369" s="630"/>
    </row>
    <row r="370" ht="12.75">
      <c r="I370" s="630"/>
    </row>
    <row r="371" ht="12.75">
      <c r="I371" s="630"/>
    </row>
    <row r="372" ht="12.75">
      <c r="I372" s="630"/>
    </row>
    <row r="373" ht="12.75">
      <c r="I373" s="630"/>
    </row>
    <row r="374" ht="12.75">
      <c r="I374" s="630"/>
    </row>
    <row r="375" ht="12.75">
      <c r="I375" s="630"/>
    </row>
    <row r="376" ht="12.75">
      <c r="I376" s="630"/>
    </row>
    <row r="377" ht="12.75">
      <c r="I377" s="630"/>
    </row>
    <row r="378" ht="12.75">
      <c r="I378" s="630"/>
    </row>
    <row r="379" ht="12.75">
      <c r="I379" s="630"/>
    </row>
    <row r="380" ht="12.75">
      <c r="I380" s="630"/>
    </row>
    <row r="381" ht="12.75">
      <c r="I381" s="630"/>
    </row>
    <row r="382" ht="12.75">
      <c r="I382" s="630"/>
    </row>
    <row r="383" ht="12.75">
      <c r="I383" s="630"/>
    </row>
    <row r="384" ht="12.75">
      <c r="I384" s="630"/>
    </row>
    <row r="385" ht="12.75">
      <c r="I385" s="630"/>
    </row>
    <row r="386" ht="12.75">
      <c r="I386" s="630"/>
    </row>
    <row r="387" ht="12.75">
      <c r="I387" s="630"/>
    </row>
    <row r="388" ht="12.75">
      <c r="I388" s="630"/>
    </row>
    <row r="389" ht="12.75">
      <c r="I389" s="630"/>
    </row>
    <row r="390" ht="12.75">
      <c r="I390" s="630"/>
    </row>
    <row r="391" ht="12.75">
      <c r="I391" s="630"/>
    </row>
    <row r="392" ht="12.75">
      <c r="I392" s="630"/>
    </row>
    <row r="393" ht="12.75">
      <c r="I393" s="630"/>
    </row>
    <row r="394" ht="12.75">
      <c r="I394" s="630"/>
    </row>
    <row r="395" ht="12.75">
      <c r="I395" s="630"/>
    </row>
    <row r="396" ht="12.75">
      <c r="I396" s="630"/>
    </row>
    <row r="397" ht="12.75">
      <c r="I397" s="630"/>
    </row>
    <row r="398" ht="12.75">
      <c r="I398" s="630"/>
    </row>
    <row r="399" ht="12.75">
      <c r="I399" s="630"/>
    </row>
    <row r="400" ht="12.75">
      <c r="I400" s="630"/>
    </row>
    <row r="401" ht="12.75">
      <c r="I401" s="630"/>
    </row>
    <row r="402" ht="12.75">
      <c r="I402" s="630"/>
    </row>
    <row r="403" ht="12.75">
      <c r="I403" s="630"/>
    </row>
    <row r="404" ht="12.75">
      <c r="I404" s="630"/>
    </row>
    <row r="405" ht="12.75">
      <c r="I405" s="630"/>
    </row>
    <row r="406" ht="12.75">
      <c r="I406" s="630"/>
    </row>
    <row r="407" ht="12.75">
      <c r="I407" s="630"/>
    </row>
    <row r="408" ht="12.75">
      <c r="I408" s="630"/>
    </row>
    <row r="409" ht="12.75">
      <c r="I409" s="630"/>
    </row>
    <row r="410" ht="12.75">
      <c r="I410" s="630"/>
    </row>
    <row r="411" ht="12.75">
      <c r="I411" s="630"/>
    </row>
    <row r="412" ht="12.75">
      <c r="I412" s="630"/>
    </row>
    <row r="413" ht="12.75">
      <c r="I413" s="630"/>
    </row>
    <row r="414" ht="12.75">
      <c r="I414" s="630"/>
    </row>
    <row r="415" ht="12.75">
      <c r="I415" s="630"/>
    </row>
    <row r="416" ht="12.75">
      <c r="I416" s="630"/>
    </row>
    <row r="417" ht="12.75">
      <c r="I417" s="630"/>
    </row>
    <row r="418" ht="12.75">
      <c r="I418" s="630"/>
    </row>
    <row r="419" ht="12.75">
      <c r="I419" s="630"/>
    </row>
    <row r="420" ht="12.75">
      <c r="I420" s="630"/>
    </row>
    <row r="421" ht="12.75">
      <c r="I421" s="630"/>
    </row>
    <row r="422" ht="12.75">
      <c r="I422" s="630"/>
    </row>
    <row r="423" ht="12.75">
      <c r="I423" s="630"/>
    </row>
    <row r="424" ht="12.75">
      <c r="I424" s="630"/>
    </row>
    <row r="425" ht="12.75">
      <c r="I425" s="630"/>
    </row>
    <row r="426" ht="12.75">
      <c r="I426" s="630"/>
    </row>
    <row r="427" ht="12.75">
      <c r="I427" s="630"/>
    </row>
    <row r="428" ht="12.75">
      <c r="I428" s="630"/>
    </row>
    <row r="429" ht="12.75">
      <c r="I429" s="630"/>
    </row>
    <row r="430" ht="12.75">
      <c r="I430" s="630"/>
    </row>
    <row r="431" ht="12.75">
      <c r="I431" s="630"/>
    </row>
    <row r="432" ht="12.75">
      <c r="I432" s="630"/>
    </row>
    <row r="433" ht="12.75">
      <c r="I433" s="630"/>
    </row>
    <row r="434" ht="12.75">
      <c r="I434" s="630"/>
    </row>
    <row r="435" ht="12.75">
      <c r="I435" s="630"/>
    </row>
    <row r="436" ht="12.75">
      <c r="I436" s="630"/>
    </row>
    <row r="437" ht="12.75">
      <c r="I437" s="630"/>
    </row>
    <row r="438" ht="12.75">
      <c r="I438" s="630"/>
    </row>
    <row r="439" ht="12.75">
      <c r="I439" s="630"/>
    </row>
    <row r="440" ht="12.75">
      <c r="I440" s="630"/>
    </row>
    <row r="441" ht="12.75">
      <c r="I441" s="630"/>
    </row>
    <row r="442" ht="12.75">
      <c r="I442" s="630"/>
    </row>
    <row r="443" ht="12.75">
      <c r="I443" s="630"/>
    </row>
    <row r="444" ht="12.75">
      <c r="I444" s="630"/>
    </row>
    <row r="445" ht="12.75">
      <c r="I445" s="630"/>
    </row>
    <row r="446" ht="12.75">
      <c r="I446" s="630"/>
    </row>
    <row r="447" ht="12.75">
      <c r="I447" s="630"/>
    </row>
    <row r="448" ht="12.75">
      <c r="I448" s="630"/>
    </row>
    <row r="449" ht="12.75">
      <c r="I449" s="630"/>
    </row>
    <row r="450" ht="12.75">
      <c r="I450" s="630"/>
    </row>
    <row r="451" ht="12.75">
      <c r="I451" s="630"/>
    </row>
    <row r="452" ht="12.75">
      <c r="I452" s="630"/>
    </row>
    <row r="453" ht="12.75">
      <c r="I453" s="630"/>
    </row>
    <row r="454" ht="12.75">
      <c r="I454" s="630"/>
    </row>
    <row r="455" ht="12.75">
      <c r="I455" s="630"/>
    </row>
    <row r="456" ht="12.75">
      <c r="I456" s="630"/>
    </row>
    <row r="457" ht="12.75">
      <c r="I457" s="630"/>
    </row>
    <row r="458" ht="12.75">
      <c r="I458" s="630"/>
    </row>
    <row r="459" ht="12.75">
      <c r="I459" s="630"/>
    </row>
    <row r="460" ht="12.75">
      <c r="I460" s="630"/>
    </row>
    <row r="461" ht="12.75">
      <c r="I461" s="630"/>
    </row>
    <row r="462" ht="12.75">
      <c r="I462" s="630"/>
    </row>
    <row r="463" ht="12.75">
      <c r="I463" s="630"/>
    </row>
    <row r="464" ht="12.75">
      <c r="I464" s="630"/>
    </row>
    <row r="465" ht="12.75">
      <c r="I465" s="630"/>
    </row>
    <row r="466" ht="12.75">
      <c r="I466" s="630"/>
    </row>
    <row r="467" ht="12.75">
      <c r="I467" s="630"/>
    </row>
    <row r="468" ht="12.75">
      <c r="I468" s="630"/>
    </row>
    <row r="469" ht="12.75">
      <c r="I469" s="630"/>
    </row>
    <row r="470" ht="12.75">
      <c r="I470" s="630"/>
    </row>
    <row r="471" ht="12.75">
      <c r="I471" s="630"/>
    </row>
    <row r="472" ht="12.75">
      <c r="I472" s="630"/>
    </row>
    <row r="473" ht="12.75">
      <c r="I473" s="630"/>
    </row>
    <row r="474" ht="12.75">
      <c r="I474" s="630"/>
    </row>
    <row r="475" ht="12.75">
      <c r="I475" s="630"/>
    </row>
    <row r="476" ht="12.75">
      <c r="I476" s="630"/>
    </row>
    <row r="477" ht="12.75">
      <c r="I477" s="630"/>
    </row>
    <row r="478" ht="12.75">
      <c r="I478" s="630"/>
    </row>
    <row r="479" ht="12.75">
      <c r="I479" s="630"/>
    </row>
    <row r="480" ht="12.75">
      <c r="I480" s="630"/>
    </row>
    <row r="481" ht="12.75">
      <c r="I481" s="630"/>
    </row>
    <row r="482" ht="12.75">
      <c r="I482" s="630"/>
    </row>
    <row r="483" ht="12.75">
      <c r="I483" s="630"/>
    </row>
    <row r="484" ht="12.75">
      <c r="I484" s="630"/>
    </row>
    <row r="485" ht="12.75">
      <c r="I485" s="630"/>
    </row>
    <row r="486" ht="12.75">
      <c r="I486" s="630"/>
    </row>
    <row r="487" ht="12.75">
      <c r="I487" s="630"/>
    </row>
    <row r="488" ht="12.75">
      <c r="I488" s="630"/>
    </row>
    <row r="489" ht="12.75">
      <c r="I489" s="630"/>
    </row>
    <row r="490" ht="12.75">
      <c r="I490" s="630"/>
    </row>
    <row r="491" ht="12.75">
      <c r="I491" s="630"/>
    </row>
    <row r="492" ht="12.75">
      <c r="I492" s="630"/>
    </row>
    <row r="493" ht="12.75">
      <c r="I493" s="630"/>
    </row>
    <row r="494" ht="12.75">
      <c r="I494" s="630"/>
    </row>
    <row r="495" ht="12.75">
      <c r="I495" s="630"/>
    </row>
    <row r="496" ht="12.75">
      <c r="I496" s="630"/>
    </row>
    <row r="497" ht="12.75">
      <c r="I497" s="630"/>
    </row>
    <row r="498" ht="12.75">
      <c r="I498" s="630"/>
    </row>
    <row r="499" ht="12.75">
      <c r="I499" s="630"/>
    </row>
    <row r="500" ht="12.75">
      <c r="I500" s="630"/>
    </row>
    <row r="501" ht="12.75">
      <c r="I501" s="630"/>
    </row>
    <row r="502" ht="12.75">
      <c r="I502" s="630"/>
    </row>
    <row r="503" ht="12.75">
      <c r="I503" s="630"/>
    </row>
    <row r="504" ht="12.75">
      <c r="I504" s="630"/>
    </row>
    <row r="505" ht="12.75">
      <c r="I505" s="630"/>
    </row>
    <row r="506" ht="12.75">
      <c r="I506" s="630"/>
    </row>
    <row r="507" ht="12.75">
      <c r="I507" s="630"/>
    </row>
    <row r="508" ht="12.75">
      <c r="I508" s="630"/>
    </row>
    <row r="509" ht="12.75">
      <c r="I509" s="630"/>
    </row>
    <row r="510" ht="12.75">
      <c r="I510" s="630"/>
    </row>
    <row r="511" ht="12.75">
      <c r="I511" s="630"/>
    </row>
    <row r="512" ht="12.75">
      <c r="I512" s="630"/>
    </row>
    <row r="513" ht="12.75">
      <c r="I513" s="630"/>
    </row>
    <row r="514" ht="12.75">
      <c r="I514" s="630"/>
    </row>
    <row r="515" ht="12.75">
      <c r="I515" s="630"/>
    </row>
    <row r="516" ht="12.75">
      <c r="I516" s="630"/>
    </row>
    <row r="517" ht="12.75">
      <c r="I517" s="630"/>
    </row>
    <row r="518" ht="12.75">
      <c r="I518" s="630"/>
    </row>
    <row r="519" ht="12.75">
      <c r="I519" s="630"/>
    </row>
    <row r="520" ht="12.75">
      <c r="I520" s="630"/>
    </row>
    <row r="521" ht="12.75">
      <c r="I521" s="630"/>
    </row>
    <row r="522" ht="12.75">
      <c r="I522" s="630"/>
    </row>
    <row r="523" ht="12.75">
      <c r="I523" s="630"/>
    </row>
    <row r="524" ht="12.75">
      <c r="I524" s="630"/>
    </row>
    <row r="525" ht="12.75">
      <c r="I525" s="630"/>
    </row>
    <row r="526" ht="12.75">
      <c r="I526" s="630"/>
    </row>
    <row r="527" ht="12.75">
      <c r="I527" s="630"/>
    </row>
    <row r="528" ht="12.75">
      <c r="I528" s="630"/>
    </row>
    <row r="529" ht="12.75">
      <c r="I529" s="630"/>
    </row>
    <row r="530" ht="12.75">
      <c r="I530" s="630"/>
    </row>
    <row r="531" ht="12.75">
      <c r="I531" s="630"/>
    </row>
    <row r="532" ht="12.75">
      <c r="I532" s="630"/>
    </row>
    <row r="533" ht="12.75">
      <c r="I533" s="630"/>
    </row>
    <row r="534" ht="12.75">
      <c r="I534" s="630"/>
    </row>
    <row r="535" ht="12.75">
      <c r="I535" s="630"/>
    </row>
    <row r="536" ht="12.75">
      <c r="I536" s="630"/>
    </row>
    <row r="537" ht="12.75">
      <c r="I537" s="630"/>
    </row>
    <row r="538" ht="12.75">
      <c r="I538" s="630"/>
    </row>
    <row r="539" ht="12.75">
      <c r="I539" s="630"/>
    </row>
    <row r="540" ht="12.75">
      <c r="I540" s="630"/>
    </row>
    <row r="541" ht="12.75">
      <c r="I541" s="630"/>
    </row>
    <row r="542" ht="12.75">
      <c r="I542" s="630"/>
    </row>
    <row r="543" ht="12.75">
      <c r="I543" s="630"/>
    </row>
    <row r="544" ht="12.75">
      <c r="I544" s="630"/>
    </row>
    <row r="545" ht="12.75">
      <c r="I545" s="630"/>
    </row>
    <row r="546" ht="12.75">
      <c r="I546" s="630"/>
    </row>
    <row r="547" ht="12.75">
      <c r="I547" s="630"/>
    </row>
    <row r="548" ht="12.75">
      <c r="I548" s="630"/>
    </row>
    <row r="549" ht="12.75">
      <c r="I549" s="630"/>
    </row>
    <row r="550" ht="12.75">
      <c r="I550" s="630"/>
    </row>
    <row r="551" ht="12.75">
      <c r="I551" s="630"/>
    </row>
    <row r="552" ht="12.75">
      <c r="I552" s="630"/>
    </row>
    <row r="553" ht="12.75">
      <c r="I553" s="630"/>
    </row>
    <row r="554" ht="12.75">
      <c r="I554" s="630"/>
    </row>
    <row r="555" ht="12.75">
      <c r="I555" s="630"/>
    </row>
    <row r="556" ht="12.75">
      <c r="I556" s="630"/>
    </row>
    <row r="557" ht="12.75">
      <c r="I557" s="630"/>
    </row>
    <row r="558" ht="12.75">
      <c r="I558" s="630"/>
    </row>
    <row r="559" ht="12.75">
      <c r="I559" s="630"/>
    </row>
    <row r="560" ht="12.75">
      <c r="I560" s="630"/>
    </row>
    <row r="561" ht="12.75">
      <c r="I561" s="630"/>
    </row>
    <row r="562" ht="12.75">
      <c r="I562" s="630"/>
    </row>
    <row r="563" ht="12.75">
      <c r="I563" s="630"/>
    </row>
    <row r="564" ht="12.75">
      <c r="I564" s="630"/>
    </row>
    <row r="565" ht="12.75">
      <c r="I565" s="630"/>
    </row>
    <row r="566" ht="12.75">
      <c r="I566" s="630"/>
    </row>
    <row r="567" ht="12.75">
      <c r="I567" s="630"/>
    </row>
    <row r="568" ht="12.75">
      <c r="I568" s="630"/>
    </row>
    <row r="569" ht="12.75">
      <c r="I569" s="630"/>
    </row>
    <row r="570" ht="12.75">
      <c r="I570" s="630"/>
    </row>
    <row r="571" ht="12.75">
      <c r="I571" s="630"/>
    </row>
    <row r="572" ht="12.75">
      <c r="I572" s="630"/>
    </row>
    <row r="573" ht="12.75">
      <c r="I573" s="630"/>
    </row>
    <row r="574" ht="12.75">
      <c r="I574" s="630"/>
    </row>
    <row r="575" ht="12.75">
      <c r="I575" s="630"/>
    </row>
    <row r="576" ht="12.75">
      <c r="I576" s="630"/>
    </row>
    <row r="577" ht="12.75">
      <c r="I577" s="630"/>
    </row>
    <row r="578" ht="12.75">
      <c r="I578" s="630"/>
    </row>
    <row r="579" ht="12.75">
      <c r="I579" s="630"/>
    </row>
    <row r="580" ht="12.75">
      <c r="I580" s="630"/>
    </row>
    <row r="581" ht="12.75">
      <c r="I581" s="630"/>
    </row>
    <row r="582" ht="12.75">
      <c r="I582" s="630"/>
    </row>
    <row r="583" ht="12.75">
      <c r="I583" s="630"/>
    </row>
    <row r="584" ht="12.75">
      <c r="I584" s="630"/>
    </row>
    <row r="585" ht="12.75">
      <c r="I585" s="630"/>
    </row>
    <row r="586" ht="12.75">
      <c r="I586" s="630"/>
    </row>
    <row r="587" ht="12.75">
      <c r="I587" s="630"/>
    </row>
    <row r="588" ht="12.75">
      <c r="I588" s="630"/>
    </row>
    <row r="589" ht="12.75">
      <c r="I589" s="630"/>
    </row>
    <row r="590" ht="12.75">
      <c r="I590" s="630"/>
    </row>
    <row r="591" ht="12.75">
      <c r="I591" s="630"/>
    </row>
    <row r="592" ht="12.75">
      <c r="I592" s="630"/>
    </row>
    <row r="593" ht="12.75">
      <c r="I593" s="630"/>
    </row>
    <row r="594" ht="12.75">
      <c r="I594" s="630"/>
    </row>
    <row r="595" ht="12.75">
      <c r="I595" s="630"/>
    </row>
    <row r="596" ht="12.75">
      <c r="I596" s="630"/>
    </row>
    <row r="597" ht="12.75">
      <c r="I597" s="630"/>
    </row>
    <row r="598" ht="12.75">
      <c r="I598" s="630"/>
    </row>
    <row r="599" ht="12.75">
      <c r="I599" s="630"/>
    </row>
    <row r="600" ht="12.75">
      <c r="I600" s="630"/>
    </row>
    <row r="601" ht="12.75">
      <c r="I601" s="630"/>
    </row>
    <row r="602" ht="12.75">
      <c r="I602" s="630"/>
    </row>
    <row r="603" ht="12.75">
      <c r="I603" s="630"/>
    </row>
    <row r="604" ht="12.75">
      <c r="I604" s="630"/>
    </row>
    <row r="605" ht="12.75">
      <c r="I605" s="630"/>
    </row>
    <row r="606" ht="12.75">
      <c r="I606" s="630"/>
    </row>
    <row r="607" ht="12.75">
      <c r="I607" s="630"/>
    </row>
    <row r="608" ht="12.75">
      <c r="I608" s="630"/>
    </row>
    <row r="609" ht="12.75">
      <c r="I609" s="630"/>
    </row>
    <row r="610" ht="12.75">
      <c r="I610" s="630"/>
    </row>
    <row r="611" ht="12.75">
      <c r="I611" s="630"/>
    </row>
    <row r="612" ht="12.75">
      <c r="I612" s="630"/>
    </row>
    <row r="613" ht="12.75">
      <c r="I613" s="630"/>
    </row>
    <row r="614" ht="12.75">
      <c r="I614" s="630"/>
    </row>
    <row r="615" ht="12.75">
      <c r="I615" s="630"/>
    </row>
    <row r="616" ht="12.75">
      <c r="I616" s="630"/>
    </row>
    <row r="617" ht="12.75">
      <c r="I617" s="630"/>
    </row>
    <row r="618" ht="12.75">
      <c r="I618" s="630"/>
    </row>
    <row r="619" ht="12.75">
      <c r="I619" s="630"/>
    </row>
    <row r="620" ht="12.75">
      <c r="I620" s="630"/>
    </row>
    <row r="621" ht="12.75">
      <c r="I621" s="630"/>
    </row>
    <row r="622" ht="12.75">
      <c r="I622" s="630"/>
    </row>
    <row r="623" ht="12.75">
      <c r="I623" s="630"/>
    </row>
    <row r="624" ht="12.75">
      <c r="I624" s="630"/>
    </row>
    <row r="625" ht="12.75">
      <c r="I625" s="630"/>
    </row>
    <row r="626" ht="12.75">
      <c r="I626" s="630"/>
    </row>
    <row r="627" ht="12.75">
      <c r="I627" s="630"/>
    </row>
    <row r="628" ht="12.75">
      <c r="I628" s="630"/>
    </row>
    <row r="629" ht="12.75">
      <c r="I629" s="630"/>
    </row>
    <row r="630" ht="12.75">
      <c r="I630" s="630"/>
    </row>
    <row r="631" ht="12.75">
      <c r="I631" s="630"/>
    </row>
    <row r="632" ht="12.75">
      <c r="I632" s="630"/>
    </row>
    <row r="633" ht="12.75">
      <c r="I633" s="630"/>
    </row>
    <row r="634" ht="12.75">
      <c r="I634" s="630"/>
    </row>
    <row r="635" ht="12.75">
      <c r="I635" s="630"/>
    </row>
    <row r="636" ht="12.75">
      <c r="I636" s="630"/>
    </row>
    <row r="637" ht="12.75">
      <c r="I637" s="630"/>
    </row>
    <row r="638" ht="12.75">
      <c r="I638" s="630"/>
    </row>
    <row r="639" ht="12.75">
      <c r="I639" s="630"/>
    </row>
    <row r="640" ht="12.75">
      <c r="I640" s="630"/>
    </row>
    <row r="641" ht="12.75">
      <c r="I641" s="630"/>
    </row>
    <row r="642" ht="12.75">
      <c r="I642" s="630"/>
    </row>
    <row r="643" ht="12.75">
      <c r="I643" s="630"/>
    </row>
    <row r="644" ht="12.75">
      <c r="I644" s="630"/>
    </row>
    <row r="645" ht="12.75">
      <c r="I645" s="630"/>
    </row>
    <row r="646" ht="12.75">
      <c r="I646" s="630"/>
    </row>
    <row r="647" ht="12.75">
      <c r="I647" s="630"/>
    </row>
    <row r="648" ht="12.75">
      <c r="I648" s="630"/>
    </row>
    <row r="649" ht="12.75">
      <c r="I649" s="630"/>
    </row>
    <row r="650" ht="12.75">
      <c r="I650" s="630"/>
    </row>
    <row r="651" ht="12.75">
      <c r="I651" s="630"/>
    </row>
    <row r="652" ht="12.75">
      <c r="I652" s="630"/>
    </row>
    <row r="653" ht="12.75">
      <c r="I653" s="630"/>
    </row>
    <row r="654" ht="12.75">
      <c r="I654" s="630"/>
    </row>
    <row r="655" ht="12.75">
      <c r="I655" s="630"/>
    </row>
    <row r="656" ht="12.75">
      <c r="I656" s="630"/>
    </row>
    <row r="657" ht="12.75">
      <c r="I657" s="630"/>
    </row>
    <row r="658" ht="12.75">
      <c r="I658" s="630"/>
    </row>
    <row r="659" ht="12.75">
      <c r="I659" s="630"/>
    </row>
    <row r="660" ht="12.75">
      <c r="I660" s="630"/>
    </row>
    <row r="661" ht="12.75">
      <c r="I661" s="630"/>
    </row>
    <row r="662" ht="12.75">
      <c r="I662" s="630"/>
    </row>
    <row r="663" ht="12.75">
      <c r="I663" s="630"/>
    </row>
    <row r="664" ht="12.75">
      <c r="I664" s="630"/>
    </row>
    <row r="665" ht="12.75">
      <c r="I665" s="630"/>
    </row>
    <row r="666" ht="12.75">
      <c r="I666" s="630"/>
    </row>
    <row r="667" ht="12.75">
      <c r="I667" s="630"/>
    </row>
    <row r="668" ht="12.75">
      <c r="I668" s="630"/>
    </row>
    <row r="669" ht="12.75">
      <c r="I669" s="630"/>
    </row>
    <row r="670" ht="12.75">
      <c r="I670" s="630"/>
    </row>
    <row r="671" ht="12.75">
      <c r="I671" s="630"/>
    </row>
    <row r="672" ht="12.75">
      <c r="I672" s="630"/>
    </row>
    <row r="673" ht="12.75">
      <c r="I673" s="630"/>
    </row>
    <row r="674" ht="12.75">
      <c r="I674" s="630"/>
    </row>
    <row r="675" ht="12.75">
      <c r="I675" s="630"/>
    </row>
    <row r="676" ht="12.75">
      <c r="I676" s="630"/>
    </row>
    <row r="677" ht="12.75">
      <c r="I677" s="630"/>
    </row>
    <row r="678" ht="12.75">
      <c r="I678" s="630"/>
    </row>
    <row r="679" ht="12.75">
      <c r="I679" s="630"/>
    </row>
    <row r="680" ht="12.75">
      <c r="I680" s="630"/>
    </row>
    <row r="681" ht="12.75">
      <c r="I681" s="630"/>
    </row>
    <row r="682" ht="12.75">
      <c r="I682" s="630"/>
    </row>
    <row r="683" ht="12.75">
      <c r="I683" s="630"/>
    </row>
    <row r="684" ht="12.75">
      <c r="I684" s="630"/>
    </row>
    <row r="685" ht="12.75">
      <c r="I685" s="630"/>
    </row>
    <row r="686" ht="12.75">
      <c r="I686" s="630"/>
    </row>
    <row r="687" ht="12.75">
      <c r="I687" s="630"/>
    </row>
    <row r="688" ht="12.75">
      <c r="I688" s="630"/>
    </row>
    <row r="689" ht="12.75">
      <c r="I689" s="630"/>
    </row>
    <row r="690" ht="12.75">
      <c r="I690" s="630"/>
    </row>
    <row r="691" ht="12.75">
      <c r="I691" s="630"/>
    </row>
    <row r="692" ht="12.75">
      <c r="I692" s="630"/>
    </row>
    <row r="693" ht="12.75">
      <c r="I693" s="630"/>
    </row>
    <row r="694" ht="12.75">
      <c r="I694" s="630"/>
    </row>
    <row r="695" ht="12.75">
      <c r="I695" s="630"/>
    </row>
    <row r="696" ht="12.75">
      <c r="I696" s="630"/>
    </row>
    <row r="697" ht="12.75">
      <c r="I697" s="630"/>
    </row>
    <row r="698" ht="12.75">
      <c r="I698" s="630"/>
    </row>
    <row r="699" ht="12.75">
      <c r="I699" s="630"/>
    </row>
    <row r="700" ht="12.75">
      <c r="I700" s="630"/>
    </row>
    <row r="701" ht="12.75">
      <c r="I701" s="630"/>
    </row>
    <row r="702" ht="12.75">
      <c r="I702" s="630"/>
    </row>
    <row r="703" ht="12.75">
      <c r="I703" s="630"/>
    </row>
    <row r="704" ht="12.75">
      <c r="I704" s="630"/>
    </row>
    <row r="705" ht="12.75">
      <c r="I705" s="630"/>
    </row>
    <row r="706" ht="12.75">
      <c r="I706" s="630"/>
    </row>
    <row r="707" ht="12.75">
      <c r="I707" s="630"/>
    </row>
    <row r="708" ht="12.75">
      <c r="I708" s="630"/>
    </row>
    <row r="709" ht="12.75">
      <c r="I709" s="630"/>
    </row>
    <row r="710" ht="12.75">
      <c r="I710" s="630"/>
    </row>
    <row r="711" ht="12.75">
      <c r="I711" s="630"/>
    </row>
    <row r="712" ht="12.75">
      <c r="I712" s="630"/>
    </row>
    <row r="713" ht="12.75">
      <c r="I713" s="630"/>
    </row>
    <row r="714" ht="12.75">
      <c r="I714" s="630"/>
    </row>
    <row r="715" ht="12.75">
      <c r="I715" s="630"/>
    </row>
    <row r="716" ht="12.75">
      <c r="I716" s="630"/>
    </row>
    <row r="717" ht="12.75">
      <c r="I717" s="630"/>
    </row>
    <row r="718" ht="12.75">
      <c r="I718" s="630"/>
    </row>
    <row r="719" ht="12.75">
      <c r="I719" s="630"/>
    </row>
    <row r="720" ht="12.75">
      <c r="I720" s="630"/>
    </row>
    <row r="721" ht="12.75">
      <c r="I721" s="630"/>
    </row>
    <row r="722" ht="12.75">
      <c r="I722" s="630"/>
    </row>
    <row r="723" ht="12.75">
      <c r="I723" s="630"/>
    </row>
    <row r="724" ht="12.75">
      <c r="I724" s="630"/>
    </row>
    <row r="725" ht="12.75">
      <c r="I725" s="630"/>
    </row>
    <row r="726" ht="12.75">
      <c r="I726" s="630"/>
    </row>
    <row r="727" ht="12.75">
      <c r="I727" s="630"/>
    </row>
    <row r="728" ht="12.75">
      <c r="I728" s="630"/>
    </row>
    <row r="729" ht="12.75">
      <c r="I729" s="630"/>
    </row>
    <row r="730" ht="12.75">
      <c r="I730" s="630"/>
    </row>
    <row r="731" ht="12.75">
      <c r="I731" s="630"/>
    </row>
    <row r="732" ht="12.75">
      <c r="I732" s="630"/>
    </row>
    <row r="733" ht="12.75">
      <c r="I733" s="630"/>
    </row>
    <row r="734" ht="12.75">
      <c r="I734" s="630"/>
    </row>
    <row r="735" ht="12.75">
      <c r="I735" s="630"/>
    </row>
    <row r="736" ht="12.75">
      <c r="I736" s="630"/>
    </row>
    <row r="737" ht="12.75">
      <c r="I737" s="630"/>
    </row>
    <row r="738" ht="12.75">
      <c r="I738" s="630"/>
    </row>
    <row r="739" ht="12.75">
      <c r="I739" s="630"/>
    </row>
    <row r="740" ht="12.75">
      <c r="I740" s="630"/>
    </row>
    <row r="741" ht="12.75">
      <c r="I741" s="630"/>
    </row>
    <row r="742" ht="12.75">
      <c r="I742" s="630"/>
    </row>
    <row r="743" ht="12.75">
      <c r="I743" s="630"/>
    </row>
    <row r="744" ht="12.75">
      <c r="I744" s="630"/>
    </row>
    <row r="745" ht="12.75">
      <c r="I745" s="630"/>
    </row>
    <row r="746" ht="12.75">
      <c r="I746" s="630"/>
    </row>
    <row r="747" ht="12.75">
      <c r="I747" s="630"/>
    </row>
    <row r="748" ht="12.75">
      <c r="I748" s="630"/>
    </row>
    <row r="749" ht="12.75">
      <c r="I749" s="630"/>
    </row>
    <row r="750" ht="12.75">
      <c r="I750" s="630"/>
    </row>
    <row r="751" ht="12.75">
      <c r="I751" s="630"/>
    </row>
    <row r="752" ht="12.75">
      <c r="I752" s="630"/>
    </row>
    <row r="753" ht="12.75">
      <c r="I753" s="630"/>
    </row>
    <row r="754" ht="12.75">
      <c r="I754" s="630"/>
    </row>
    <row r="755" ht="12.75">
      <c r="I755" s="630"/>
    </row>
    <row r="756" ht="12.75">
      <c r="I756" s="630"/>
    </row>
    <row r="757" ht="12.75">
      <c r="I757" s="630"/>
    </row>
    <row r="758" ht="12.75">
      <c r="I758" s="630"/>
    </row>
    <row r="759" ht="12.75">
      <c r="I759" s="630"/>
    </row>
    <row r="760" ht="12.75">
      <c r="I760" s="630"/>
    </row>
    <row r="761" ht="12.75">
      <c r="I761" s="630"/>
    </row>
    <row r="762" ht="12.75">
      <c r="I762" s="630"/>
    </row>
    <row r="763" ht="12.75">
      <c r="I763" s="630"/>
    </row>
    <row r="764" ht="12.75">
      <c r="I764" s="630"/>
    </row>
    <row r="765" ht="12.75">
      <c r="I765" s="630"/>
    </row>
    <row r="766" ht="12.75">
      <c r="I766" s="630"/>
    </row>
    <row r="767" ht="12.75">
      <c r="I767" s="630"/>
    </row>
    <row r="768" ht="12.75">
      <c r="I768" s="630"/>
    </row>
    <row r="769" ht="12.75">
      <c r="I769" s="630"/>
    </row>
    <row r="770" ht="12.75">
      <c r="I770" s="630"/>
    </row>
    <row r="771" ht="12.75">
      <c r="I771" s="630"/>
    </row>
    <row r="772" ht="12.75">
      <c r="I772" s="630"/>
    </row>
    <row r="773" ht="12.75">
      <c r="I773" s="630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G1">
      <selection activeCell="K4" sqref="K4:S6"/>
    </sheetView>
  </sheetViews>
  <sheetFormatPr defaultColWidth="9.140625" defaultRowHeight="15"/>
  <cols>
    <col min="1" max="1" width="56.421875" style="472" bestFit="1" customWidth="1"/>
    <col min="2" max="5" width="8.421875" style="472" bestFit="1" customWidth="1"/>
    <col min="6" max="6" width="7.140625" style="472" bestFit="1" customWidth="1"/>
    <col min="7" max="7" width="7.00390625" style="472" bestFit="1" customWidth="1"/>
    <col min="8" max="8" width="7.140625" style="472" bestFit="1" customWidth="1"/>
    <col min="9" max="9" width="6.8515625" style="472" bestFit="1" customWidth="1"/>
    <col min="10" max="10" width="10.421875" style="472" bestFit="1" customWidth="1"/>
    <col min="11" max="11" width="54.8515625" style="472" customWidth="1"/>
    <col min="12" max="12" width="8.421875" style="472" bestFit="1" customWidth="1"/>
    <col min="13" max="14" width="9.421875" style="472" bestFit="1" customWidth="1"/>
    <col min="15" max="15" width="10.28125" style="472" customWidth="1"/>
    <col min="16" max="16" width="8.421875" style="472" customWidth="1"/>
    <col min="17" max="17" width="6.8515625" style="472" customWidth="1"/>
    <col min="18" max="18" width="8.28125" style="472" customWidth="1"/>
    <col min="19" max="19" width="6.8515625" style="472" bestFit="1" customWidth="1"/>
    <col min="20" max="16384" width="9.140625" style="472" customWidth="1"/>
  </cols>
  <sheetData>
    <row r="1" spans="1:19" ht="12.75">
      <c r="A1" s="1651" t="s">
        <v>614</v>
      </c>
      <c r="B1" s="1651"/>
      <c r="C1" s="1651"/>
      <c r="D1" s="1651"/>
      <c r="E1" s="1651"/>
      <c r="F1" s="1651"/>
      <c r="G1" s="1651"/>
      <c r="H1" s="1651"/>
      <c r="I1" s="1651"/>
      <c r="J1" s="1651"/>
      <c r="K1" s="1651"/>
      <c r="L1" s="1651"/>
      <c r="M1" s="1651"/>
      <c r="N1" s="1651"/>
      <c r="O1" s="1651"/>
      <c r="P1" s="1651"/>
      <c r="Q1" s="1651"/>
      <c r="R1" s="1651"/>
      <c r="S1" s="1651"/>
    </row>
    <row r="2" spans="1:19" ht="15.75">
      <c r="A2" s="1652" t="s">
        <v>615</v>
      </c>
      <c r="B2" s="1652"/>
      <c r="C2" s="1652"/>
      <c r="D2" s="1652"/>
      <c r="E2" s="1652"/>
      <c r="F2" s="1652"/>
      <c r="G2" s="1652"/>
      <c r="H2" s="1652"/>
      <c r="I2" s="1652"/>
      <c r="J2" s="1652"/>
      <c r="K2" s="1652"/>
      <c r="L2" s="1652"/>
      <c r="M2" s="1652"/>
      <c r="N2" s="1652"/>
      <c r="O2" s="1652"/>
      <c r="P2" s="1652"/>
      <c r="Q2" s="1652"/>
      <c r="R2" s="1652"/>
      <c r="S2" s="1652"/>
    </row>
    <row r="3" spans="1:19" ht="13.5" thickBot="1">
      <c r="A3" s="632"/>
      <c r="B3" s="632"/>
      <c r="C3" s="632"/>
      <c r="D3" s="632"/>
      <c r="E3" s="632"/>
      <c r="F3" s="632"/>
      <c r="G3" s="632"/>
      <c r="H3" s="1653" t="s">
        <v>7</v>
      </c>
      <c r="I3" s="1653"/>
      <c r="K3" s="632"/>
      <c r="L3" s="632"/>
      <c r="M3" s="632"/>
      <c r="N3" s="632"/>
      <c r="O3" s="632"/>
      <c r="P3" s="632"/>
      <c r="Q3" s="632"/>
      <c r="R3" s="1653" t="s">
        <v>7</v>
      </c>
      <c r="S3" s="1653"/>
    </row>
    <row r="4" spans="1:19" ht="13.5" customHeight="1" thickTop="1">
      <c r="A4" s="1014"/>
      <c r="B4" s="1568">
        <f>Deposits!B4</f>
        <v>2013</v>
      </c>
      <c r="C4" s="1569">
        <f>Deposits!C4</f>
        <v>2014</v>
      </c>
      <c r="D4" s="1569">
        <f>Deposits!D4</f>
        <v>2014</v>
      </c>
      <c r="E4" s="1569">
        <f>Deposits!E4</f>
        <v>2015</v>
      </c>
      <c r="F4" s="1645" t="str">
        <f>Deposits!F4</f>
        <v>Changes during eleven months </v>
      </c>
      <c r="G4" s="1646"/>
      <c r="H4" s="1646"/>
      <c r="I4" s="1647"/>
      <c r="K4" s="1014"/>
      <c r="L4" s="1568">
        <f aca="true" t="shared" si="0" ref="L4:O5">B4</f>
        <v>2013</v>
      </c>
      <c r="M4" s="1569">
        <f t="shared" si="0"/>
        <v>2014</v>
      </c>
      <c r="N4" s="1569">
        <f t="shared" si="0"/>
        <v>2014</v>
      </c>
      <c r="O4" s="1569">
        <f t="shared" si="0"/>
        <v>2015</v>
      </c>
      <c r="P4" s="1645" t="str">
        <f>F4</f>
        <v>Changes during eleven months </v>
      </c>
      <c r="Q4" s="1646"/>
      <c r="R4" s="1646"/>
      <c r="S4" s="1647"/>
    </row>
    <row r="5" spans="1:19" ht="12.75">
      <c r="A5" s="1577" t="s">
        <v>510</v>
      </c>
      <c r="B5" s="1571" t="str">
        <f>Deposits!B5</f>
        <v>Jul </v>
      </c>
      <c r="C5" s="1571" t="str">
        <f>Deposits!C5</f>
        <v>Jun</v>
      </c>
      <c r="D5" s="1571" t="str">
        <f>Deposits!D5</f>
        <v>Jul (p)</v>
      </c>
      <c r="E5" s="1571" t="str">
        <f>Deposits!E5</f>
        <v>Jun(e)</v>
      </c>
      <c r="F5" s="1648" t="str">
        <f>Deposits!F5</f>
        <v>2013/14</v>
      </c>
      <c r="G5" s="1649"/>
      <c r="H5" s="1648" t="str">
        <f>Deposits!H5</f>
        <v>2014/15</v>
      </c>
      <c r="I5" s="1650"/>
      <c r="K5" s="1577" t="s">
        <v>510</v>
      </c>
      <c r="L5" s="1571" t="str">
        <f t="shared" si="0"/>
        <v>Jul </v>
      </c>
      <c r="M5" s="1571" t="str">
        <f t="shared" si="0"/>
        <v>Jun</v>
      </c>
      <c r="N5" s="1571" t="str">
        <f t="shared" si="0"/>
        <v>Jul (p)</v>
      </c>
      <c r="O5" s="1571" t="str">
        <f t="shared" si="0"/>
        <v>Jun(e)</v>
      </c>
      <c r="P5" s="1648" t="str">
        <f>F5</f>
        <v>2013/14</v>
      </c>
      <c r="Q5" s="1649"/>
      <c r="R5" s="1648" t="str">
        <f>H5</f>
        <v>2014/15</v>
      </c>
      <c r="S5" s="1650"/>
    </row>
    <row r="6" spans="1:19" ht="12.75">
      <c r="A6" s="1578"/>
      <c r="B6" s="1579"/>
      <c r="C6" s="1580"/>
      <c r="D6" s="1580"/>
      <c r="E6" s="1580"/>
      <c r="F6" s="1580" t="s">
        <v>473</v>
      </c>
      <c r="G6" s="1580" t="s">
        <v>616</v>
      </c>
      <c r="H6" s="1580" t="s">
        <v>473</v>
      </c>
      <c r="I6" s="1581" t="s">
        <v>616</v>
      </c>
      <c r="K6" s="1578"/>
      <c r="L6" s="1579"/>
      <c r="M6" s="1580"/>
      <c r="N6" s="1580"/>
      <c r="O6" s="1580"/>
      <c r="P6" s="1580" t="s">
        <v>473</v>
      </c>
      <c r="Q6" s="1580" t="s">
        <v>616</v>
      </c>
      <c r="R6" s="1580" t="s">
        <v>473</v>
      </c>
      <c r="S6" s="1581" t="s">
        <v>616</v>
      </c>
    </row>
    <row r="7" spans="1:19" s="632" customFormat="1" ht="12.75">
      <c r="A7" s="633" t="s">
        <v>617</v>
      </c>
      <c r="B7" s="634">
        <v>39783.83831108444</v>
      </c>
      <c r="C7" s="635">
        <v>49475.23734184021</v>
      </c>
      <c r="D7" s="635">
        <v>50909.84338522675</v>
      </c>
      <c r="E7" s="635">
        <v>62622.17585888876</v>
      </c>
      <c r="F7" s="635">
        <v>9691.399030755776</v>
      </c>
      <c r="G7" s="635">
        <v>24.360140806362544</v>
      </c>
      <c r="H7" s="635">
        <v>11712.332473662012</v>
      </c>
      <c r="I7" s="636">
        <v>23.00602731192206</v>
      </c>
      <c r="J7" s="624"/>
      <c r="K7" s="633" t="s">
        <v>618</v>
      </c>
      <c r="L7" s="637">
        <v>18155.9427035761</v>
      </c>
      <c r="M7" s="638">
        <v>20665.2161779312</v>
      </c>
      <c r="N7" s="638">
        <v>22381.9792591197</v>
      </c>
      <c r="O7" s="638">
        <v>21891.58834297094</v>
      </c>
      <c r="P7" s="638">
        <v>2509.273474355101</v>
      </c>
      <c r="Q7" s="638">
        <v>13.820673017770979</v>
      </c>
      <c r="R7" s="638">
        <v>-490.3909161487609</v>
      </c>
      <c r="S7" s="639">
        <v>-2.191007821388037</v>
      </c>
    </row>
    <row r="8" spans="1:19" s="499" customFormat="1" ht="12.75">
      <c r="A8" s="469" t="s">
        <v>619</v>
      </c>
      <c r="B8" s="640">
        <v>6222.395057326599</v>
      </c>
      <c r="C8" s="641">
        <v>6272.245239459998</v>
      </c>
      <c r="D8" s="641">
        <v>6686.876255879998</v>
      </c>
      <c r="E8" s="641">
        <v>7903.367199012046</v>
      </c>
      <c r="F8" s="642">
        <v>49.85018213339845</v>
      </c>
      <c r="G8" s="642">
        <v>0.8011413880689242</v>
      </c>
      <c r="H8" s="642">
        <v>1216.4909431320475</v>
      </c>
      <c r="I8" s="643">
        <v>18.192215566458934</v>
      </c>
      <c r="J8" s="608"/>
      <c r="K8" s="469" t="s">
        <v>620</v>
      </c>
      <c r="L8" s="644">
        <v>10686.6924147696</v>
      </c>
      <c r="M8" s="645">
        <v>11943.9718232767</v>
      </c>
      <c r="N8" s="645">
        <v>12500.041175756698</v>
      </c>
      <c r="O8" s="645">
        <v>13242.357366119999</v>
      </c>
      <c r="P8" s="646">
        <v>1257.2794085071</v>
      </c>
      <c r="Q8" s="646">
        <v>11.76490685527236</v>
      </c>
      <c r="R8" s="646">
        <v>742.3161903633008</v>
      </c>
      <c r="S8" s="647">
        <v>5.938509961095102</v>
      </c>
    </row>
    <row r="9" spans="1:19" s="499" customFormat="1" ht="12.75">
      <c r="A9" s="469" t="s">
        <v>621</v>
      </c>
      <c r="B9" s="648">
        <v>2130.0798144985943</v>
      </c>
      <c r="C9" s="642">
        <v>3274.1696332949996</v>
      </c>
      <c r="D9" s="642">
        <v>3207.8566312049998</v>
      </c>
      <c r="E9" s="642">
        <v>3321.144170481088</v>
      </c>
      <c r="F9" s="648">
        <v>1144.0898187964053</v>
      </c>
      <c r="G9" s="642">
        <v>53.71112439116354</v>
      </c>
      <c r="H9" s="642">
        <v>113.28753927608841</v>
      </c>
      <c r="I9" s="643">
        <v>3.531564913907423</v>
      </c>
      <c r="K9" s="469" t="s">
        <v>622</v>
      </c>
      <c r="L9" s="649">
        <v>72.92014121300001</v>
      </c>
      <c r="M9" s="646">
        <v>42.18775282100001</v>
      </c>
      <c r="N9" s="646">
        <v>53.789542870000005</v>
      </c>
      <c r="O9" s="646">
        <v>49.92807155</v>
      </c>
      <c r="P9" s="649">
        <v>-30.732388391999997</v>
      </c>
      <c r="Q9" s="646">
        <v>-42.145267248222375</v>
      </c>
      <c r="R9" s="646">
        <v>-3.861471320000007</v>
      </c>
      <c r="S9" s="647">
        <v>-7.1788513416678645</v>
      </c>
    </row>
    <row r="10" spans="1:19" s="499" customFormat="1" ht="12.75">
      <c r="A10" s="469" t="s">
        <v>623</v>
      </c>
      <c r="B10" s="648">
        <v>12714.617603721103</v>
      </c>
      <c r="C10" s="642">
        <v>14895.358447280001</v>
      </c>
      <c r="D10" s="642">
        <v>15442.179896470003</v>
      </c>
      <c r="E10" s="642">
        <v>19900.410697993328</v>
      </c>
      <c r="F10" s="648">
        <v>2180.7408435588986</v>
      </c>
      <c r="G10" s="642">
        <v>17.15144655959355</v>
      </c>
      <c r="H10" s="642">
        <v>4458.230801523325</v>
      </c>
      <c r="I10" s="643">
        <v>28.87047574508863</v>
      </c>
      <c r="K10" s="469" t="s">
        <v>624</v>
      </c>
      <c r="L10" s="649">
        <v>5013.9364932234985</v>
      </c>
      <c r="M10" s="646">
        <v>6592.453704619001</v>
      </c>
      <c r="N10" s="646">
        <v>6799.226489263001</v>
      </c>
      <c r="O10" s="646">
        <v>6487.7781674604985</v>
      </c>
      <c r="P10" s="649">
        <v>1578.5172113955023</v>
      </c>
      <c r="Q10" s="646">
        <v>31.482592839556716</v>
      </c>
      <c r="R10" s="646">
        <v>-311.4483218025025</v>
      </c>
      <c r="S10" s="647">
        <v>-4.580643434871984</v>
      </c>
    </row>
    <row r="11" spans="1:19" s="499" customFormat="1" ht="12.75">
      <c r="A11" s="469" t="s">
        <v>625</v>
      </c>
      <c r="B11" s="648">
        <v>4555.6138217946</v>
      </c>
      <c r="C11" s="642">
        <v>622.6818551049998</v>
      </c>
      <c r="D11" s="642">
        <v>5791.252341764999</v>
      </c>
      <c r="E11" s="642">
        <v>1746.99569279</v>
      </c>
      <c r="F11" s="648">
        <v>-3932.9319666896</v>
      </c>
      <c r="G11" s="642">
        <v>-86.3315487338717</v>
      </c>
      <c r="H11" s="642">
        <v>-4044.256648974999</v>
      </c>
      <c r="I11" s="643">
        <v>-69.83388756536952</v>
      </c>
      <c r="K11" s="469" t="s">
        <v>626</v>
      </c>
      <c r="L11" s="650">
        <v>2382.39365437</v>
      </c>
      <c r="M11" s="651">
        <v>2086.6028972145004</v>
      </c>
      <c r="N11" s="651">
        <v>3028.9220512300003</v>
      </c>
      <c r="O11" s="651">
        <v>2111.5247378404406</v>
      </c>
      <c r="P11" s="646">
        <v>-295.7907571554997</v>
      </c>
      <c r="Q11" s="646">
        <v>-12.415696147147377</v>
      </c>
      <c r="R11" s="646">
        <v>-917.3973133895597</v>
      </c>
      <c r="S11" s="647">
        <v>-30.28791424384851</v>
      </c>
    </row>
    <row r="12" spans="1:19" s="499" customFormat="1" ht="12.75">
      <c r="A12" s="469" t="s">
        <v>627</v>
      </c>
      <c r="B12" s="652">
        <v>14161.132013743556</v>
      </c>
      <c r="C12" s="653">
        <v>24410.782166700214</v>
      </c>
      <c r="D12" s="653">
        <v>19781.678259906756</v>
      </c>
      <c r="E12" s="653">
        <v>29750.2580986123</v>
      </c>
      <c r="F12" s="642">
        <v>10249.650152956658</v>
      </c>
      <c r="G12" s="642">
        <v>72.3787486975564</v>
      </c>
      <c r="H12" s="642">
        <v>9968.579838705544</v>
      </c>
      <c r="I12" s="643">
        <v>50.39299349494391</v>
      </c>
      <c r="K12" s="633" t="s">
        <v>628</v>
      </c>
      <c r="L12" s="637">
        <v>43842.45526349191</v>
      </c>
      <c r="M12" s="638">
        <v>46710.40434330952</v>
      </c>
      <c r="N12" s="638">
        <v>47291.67585999333</v>
      </c>
      <c r="O12" s="638">
        <v>57837.53308422259</v>
      </c>
      <c r="P12" s="638">
        <v>2867.949079817612</v>
      </c>
      <c r="Q12" s="638">
        <v>6.5414882961762055</v>
      </c>
      <c r="R12" s="638">
        <v>10545.857224229258</v>
      </c>
      <c r="S12" s="639">
        <v>22.29960565459806</v>
      </c>
    </row>
    <row r="13" spans="1:19" s="632" customFormat="1" ht="12.75">
      <c r="A13" s="633" t="s">
        <v>629</v>
      </c>
      <c r="B13" s="634">
        <v>3897.3030115307</v>
      </c>
      <c r="C13" s="635">
        <v>3659.9111181759495</v>
      </c>
      <c r="D13" s="635">
        <v>3587.9108865739513</v>
      </c>
      <c r="E13" s="635">
        <v>3397.83686528</v>
      </c>
      <c r="F13" s="635">
        <v>-237.39189335475066</v>
      </c>
      <c r="G13" s="635">
        <v>-6.0911838944109435</v>
      </c>
      <c r="H13" s="635">
        <v>-190.07402129395132</v>
      </c>
      <c r="I13" s="636">
        <v>-5.297623806801135</v>
      </c>
      <c r="K13" s="469" t="s">
        <v>630</v>
      </c>
      <c r="L13" s="644">
        <v>9029.5684589333</v>
      </c>
      <c r="M13" s="645">
        <v>9453.1666090485</v>
      </c>
      <c r="N13" s="645">
        <v>9033.107553747499</v>
      </c>
      <c r="O13" s="645">
        <v>10436.278485049097</v>
      </c>
      <c r="P13" s="646">
        <v>423.59815011520004</v>
      </c>
      <c r="Q13" s="646">
        <v>4.691233607029338</v>
      </c>
      <c r="R13" s="646">
        <v>1403.170931301598</v>
      </c>
      <c r="S13" s="647">
        <v>15.533645790805126</v>
      </c>
    </row>
    <row r="14" spans="1:19" s="499" customFormat="1" ht="12.75">
      <c r="A14" s="469" t="s">
        <v>631</v>
      </c>
      <c r="B14" s="640">
        <v>1948.9025297156995</v>
      </c>
      <c r="C14" s="641">
        <v>1266.0210625849998</v>
      </c>
      <c r="D14" s="641">
        <v>1109.246546085001</v>
      </c>
      <c r="E14" s="641">
        <v>935.5437999600001</v>
      </c>
      <c r="F14" s="642">
        <v>-682.8814671306998</v>
      </c>
      <c r="G14" s="642">
        <v>-35.03928271006537</v>
      </c>
      <c r="H14" s="642">
        <v>-173.70274612500089</v>
      </c>
      <c r="I14" s="643">
        <v>-15.659525534523516</v>
      </c>
      <c r="K14" s="469" t="s">
        <v>632</v>
      </c>
      <c r="L14" s="649">
        <v>5683.5520515822</v>
      </c>
      <c r="M14" s="646">
        <v>5392.666650441001</v>
      </c>
      <c r="N14" s="646">
        <v>5518.7037887878</v>
      </c>
      <c r="O14" s="646">
        <v>6012.692203895199</v>
      </c>
      <c r="P14" s="649">
        <v>-290.8854011411986</v>
      </c>
      <c r="Q14" s="646">
        <v>-5.118021239204121</v>
      </c>
      <c r="R14" s="646">
        <v>493.9884151073993</v>
      </c>
      <c r="S14" s="647">
        <v>8.951167412011172</v>
      </c>
    </row>
    <row r="15" spans="1:19" s="499" customFormat="1" ht="12.75">
      <c r="A15" s="469" t="s">
        <v>633</v>
      </c>
      <c r="B15" s="648">
        <v>155.98002048</v>
      </c>
      <c r="C15" s="642">
        <v>483.418389515</v>
      </c>
      <c r="D15" s="642">
        <v>500.08196992</v>
      </c>
      <c r="E15" s="642">
        <v>727.85828476</v>
      </c>
      <c r="F15" s="648">
        <v>327.438369035</v>
      </c>
      <c r="G15" s="642">
        <v>209.92327608841714</v>
      </c>
      <c r="H15" s="642">
        <v>227.77631483999994</v>
      </c>
      <c r="I15" s="643">
        <v>45.547795869632765</v>
      </c>
      <c r="K15" s="469" t="s">
        <v>634</v>
      </c>
      <c r="L15" s="649">
        <v>0</v>
      </c>
      <c r="M15" s="646">
        <v>0</v>
      </c>
      <c r="N15" s="646">
        <v>0</v>
      </c>
      <c r="O15" s="646">
        <v>0</v>
      </c>
      <c r="P15" s="654">
        <v>0</v>
      </c>
      <c r="Q15" s="655"/>
      <c r="R15" s="655">
        <v>0</v>
      </c>
      <c r="S15" s="656"/>
    </row>
    <row r="16" spans="1:19" s="499" customFormat="1" ht="12.75">
      <c r="A16" s="469" t="s">
        <v>635</v>
      </c>
      <c r="B16" s="648">
        <v>263.44842455</v>
      </c>
      <c r="C16" s="642">
        <v>302.851466885</v>
      </c>
      <c r="D16" s="642">
        <v>296.53626492999996</v>
      </c>
      <c r="E16" s="642">
        <v>257.0674782699999</v>
      </c>
      <c r="F16" s="648">
        <v>39.40304233499995</v>
      </c>
      <c r="G16" s="642">
        <v>14.956643753821966</v>
      </c>
      <c r="H16" s="642">
        <v>-39.468786660000035</v>
      </c>
      <c r="I16" s="643">
        <v>-13.309935858710906</v>
      </c>
      <c r="K16" s="469" t="s">
        <v>636</v>
      </c>
      <c r="L16" s="649">
        <v>0</v>
      </c>
      <c r="M16" s="646">
        <v>0</v>
      </c>
      <c r="N16" s="646">
        <v>0</v>
      </c>
      <c r="O16" s="646">
        <v>0</v>
      </c>
      <c r="P16" s="654">
        <v>0</v>
      </c>
      <c r="Q16" s="655"/>
      <c r="R16" s="655">
        <v>0</v>
      </c>
      <c r="S16" s="656"/>
    </row>
    <row r="17" spans="1:19" s="499" customFormat="1" ht="12.75">
      <c r="A17" s="469" t="s">
        <v>637</v>
      </c>
      <c r="B17" s="648">
        <v>5.864945105999999</v>
      </c>
      <c r="C17" s="642">
        <v>0.9338000050000002</v>
      </c>
      <c r="D17" s="642">
        <v>0.4576</v>
      </c>
      <c r="E17" s="642">
        <v>1.9793523300000002</v>
      </c>
      <c r="F17" s="648">
        <v>-4.9311451009999985</v>
      </c>
      <c r="G17" s="642">
        <v>-84.07828226653481</v>
      </c>
      <c r="H17" s="642">
        <v>1.5217523300000002</v>
      </c>
      <c r="I17" s="643">
        <v>332.55077141608393</v>
      </c>
      <c r="J17" s="608"/>
      <c r="K17" s="469" t="s">
        <v>638</v>
      </c>
      <c r="L17" s="649">
        <v>17761.652337967025</v>
      </c>
      <c r="M17" s="646">
        <v>21881.506402630017</v>
      </c>
      <c r="N17" s="646">
        <v>22866.757006658027</v>
      </c>
      <c r="O17" s="646">
        <v>30236.887999964998</v>
      </c>
      <c r="P17" s="649">
        <v>4119.854064662992</v>
      </c>
      <c r="Q17" s="657">
        <v>23.19521847557199</v>
      </c>
      <c r="R17" s="657">
        <v>7370.1309933069715</v>
      </c>
      <c r="S17" s="658">
        <v>32.230766221729816</v>
      </c>
    </row>
    <row r="18" spans="1:19" s="499" customFormat="1" ht="12.75">
      <c r="A18" s="469" t="s">
        <v>639</v>
      </c>
      <c r="B18" s="648">
        <v>8.479601876</v>
      </c>
      <c r="C18" s="642">
        <v>6.394800685000001</v>
      </c>
      <c r="D18" s="642">
        <v>5.009313099999999</v>
      </c>
      <c r="E18" s="642">
        <v>14.61517585</v>
      </c>
      <c r="F18" s="648">
        <v>-2.0848011909999995</v>
      </c>
      <c r="G18" s="642">
        <v>-24.586073986570728</v>
      </c>
      <c r="H18" s="642">
        <v>9.60586275</v>
      </c>
      <c r="I18" s="643">
        <v>191.76007884194746</v>
      </c>
      <c r="K18" s="469" t="s">
        <v>640</v>
      </c>
      <c r="L18" s="649">
        <v>2932.5958265200006</v>
      </c>
      <c r="M18" s="646">
        <v>2759.9389332689993</v>
      </c>
      <c r="N18" s="646">
        <v>2598.2843517300007</v>
      </c>
      <c r="O18" s="646">
        <v>3001.626912613296</v>
      </c>
      <c r="P18" s="649">
        <v>-172.6568932510013</v>
      </c>
      <c r="Q18" s="657">
        <v>-5.8875107060316125</v>
      </c>
      <c r="R18" s="657">
        <v>403.3425608832954</v>
      </c>
      <c r="S18" s="658">
        <v>15.52341877495972</v>
      </c>
    </row>
    <row r="19" spans="1:19" s="499" customFormat="1" ht="12.75">
      <c r="A19" s="469" t="s">
        <v>641</v>
      </c>
      <c r="B19" s="648">
        <v>614.85763415</v>
      </c>
      <c r="C19" s="642">
        <v>718.809819115</v>
      </c>
      <c r="D19" s="642">
        <v>818.1741856600001</v>
      </c>
      <c r="E19" s="642">
        <v>542.62551277</v>
      </c>
      <c r="F19" s="648">
        <v>103.95218496500001</v>
      </c>
      <c r="G19" s="642">
        <v>16.90670802334707</v>
      </c>
      <c r="H19" s="642">
        <v>-275.54867289000015</v>
      </c>
      <c r="I19" s="643">
        <v>-33.67848530539033</v>
      </c>
      <c r="K19" s="469" t="s">
        <v>642</v>
      </c>
      <c r="L19" s="650">
        <v>8435.086588489397</v>
      </c>
      <c r="M19" s="651">
        <v>7223.125747921</v>
      </c>
      <c r="N19" s="651">
        <v>7274.823159070001</v>
      </c>
      <c r="O19" s="651">
        <v>8150.0474827</v>
      </c>
      <c r="P19" s="646">
        <v>-1211.9608405683975</v>
      </c>
      <c r="Q19" s="657">
        <v>-14.368090094324002</v>
      </c>
      <c r="R19" s="657">
        <v>875.2243236299992</v>
      </c>
      <c r="S19" s="658">
        <v>12.030867341961425</v>
      </c>
    </row>
    <row r="20" spans="1:19" s="499" customFormat="1" ht="12.75">
      <c r="A20" s="469" t="s">
        <v>643</v>
      </c>
      <c r="B20" s="652">
        <v>899.769855653</v>
      </c>
      <c r="C20" s="653">
        <v>881.48177938595</v>
      </c>
      <c r="D20" s="653">
        <v>858.4050068789501</v>
      </c>
      <c r="E20" s="653">
        <v>918.1472613399999</v>
      </c>
      <c r="F20" s="642">
        <v>-18.288076267050087</v>
      </c>
      <c r="G20" s="642">
        <v>-2.032528223984307</v>
      </c>
      <c r="H20" s="642">
        <v>59.74225446104981</v>
      </c>
      <c r="I20" s="643">
        <v>6.959681500258828</v>
      </c>
      <c r="J20" s="608"/>
      <c r="K20" s="633" t="s">
        <v>644</v>
      </c>
      <c r="L20" s="637">
        <v>198296.38671579576</v>
      </c>
      <c r="M20" s="638">
        <v>237326.29345493743</v>
      </c>
      <c r="N20" s="638">
        <v>244239.8243797957</v>
      </c>
      <c r="O20" s="638">
        <v>290414.4113135341</v>
      </c>
      <c r="P20" s="638">
        <v>39029.906739141676</v>
      </c>
      <c r="Q20" s="659">
        <v>19.68261115876029</v>
      </c>
      <c r="R20" s="659">
        <v>46174.58693373838</v>
      </c>
      <c r="S20" s="660">
        <v>18.905429141619578</v>
      </c>
    </row>
    <row r="21" spans="1:19" s="632" customFormat="1" ht="12.75">
      <c r="A21" s="633" t="s">
        <v>645</v>
      </c>
      <c r="B21" s="634">
        <v>190574.76494553697</v>
      </c>
      <c r="C21" s="635">
        <v>220639.5921569418</v>
      </c>
      <c r="D21" s="635">
        <v>222679.3593088955</v>
      </c>
      <c r="E21" s="635">
        <v>253296.43858039757</v>
      </c>
      <c r="F21" s="635">
        <v>30064.82721140483</v>
      </c>
      <c r="G21" s="635">
        <v>15.775870021404382</v>
      </c>
      <c r="H21" s="635">
        <v>30617.079271502065</v>
      </c>
      <c r="I21" s="636">
        <v>13.749401546027794</v>
      </c>
      <c r="J21" s="624"/>
      <c r="K21" s="469" t="s">
        <v>646</v>
      </c>
      <c r="L21" s="644">
        <v>59422.31350268829</v>
      </c>
      <c r="M21" s="645">
        <v>58184.929317432005</v>
      </c>
      <c r="N21" s="645">
        <v>57395.93432424599</v>
      </c>
      <c r="O21" s="645">
        <v>66115.7478202906</v>
      </c>
      <c r="P21" s="646">
        <v>-1237.3841852562837</v>
      </c>
      <c r="Q21" s="657">
        <v>-2.082356125700666</v>
      </c>
      <c r="R21" s="657">
        <v>8719.813496044619</v>
      </c>
      <c r="S21" s="658">
        <v>15.192388796711468</v>
      </c>
    </row>
    <row r="22" spans="1:19" s="499" customFormat="1" ht="12.75">
      <c r="A22" s="469" t="s">
        <v>647</v>
      </c>
      <c r="B22" s="640">
        <v>35818.93544723611</v>
      </c>
      <c r="C22" s="641">
        <v>41178.58298907351</v>
      </c>
      <c r="D22" s="641">
        <v>41324.93941762301</v>
      </c>
      <c r="E22" s="641">
        <v>49016.1940057975</v>
      </c>
      <c r="F22" s="642">
        <v>5359.647541837403</v>
      </c>
      <c r="G22" s="642">
        <v>14.963168153706166</v>
      </c>
      <c r="H22" s="642">
        <v>7691.254588174488</v>
      </c>
      <c r="I22" s="643">
        <v>18.611653632321005</v>
      </c>
      <c r="J22" s="608"/>
      <c r="K22" s="469" t="s">
        <v>648</v>
      </c>
      <c r="L22" s="649">
        <v>31382.743460360285</v>
      </c>
      <c r="M22" s="646">
        <v>40282.514488843306</v>
      </c>
      <c r="N22" s="646">
        <v>41644.00051949662</v>
      </c>
      <c r="O22" s="646">
        <v>47188.32873724188</v>
      </c>
      <c r="P22" s="649">
        <v>8899.771028483021</v>
      </c>
      <c r="Q22" s="657">
        <v>28.358805022015904</v>
      </c>
      <c r="R22" s="657">
        <v>5544.328217745257</v>
      </c>
      <c r="S22" s="658">
        <v>13.3136301714086</v>
      </c>
    </row>
    <row r="23" spans="1:19" s="499" customFormat="1" ht="12.75">
      <c r="A23" s="469" t="s">
        <v>649</v>
      </c>
      <c r="B23" s="648">
        <v>10014.889118135101</v>
      </c>
      <c r="C23" s="642">
        <v>10814.272517596877</v>
      </c>
      <c r="D23" s="642">
        <v>11307.456106658003</v>
      </c>
      <c r="E23" s="642">
        <v>14206.901374661998</v>
      </c>
      <c r="F23" s="648">
        <v>799.3833994617762</v>
      </c>
      <c r="G23" s="642">
        <v>7.98194957559981</v>
      </c>
      <c r="H23" s="642">
        <v>2899.445268003996</v>
      </c>
      <c r="I23" s="643">
        <v>25.641888331512146</v>
      </c>
      <c r="K23" s="469" t="s">
        <v>650</v>
      </c>
      <c r="L23" s="649">
        <v>15911.836528133997</v>
      </c>
      <c r="M23" s="646">
        <v>17718.609956898</v>
      </c>
      <c r="N23" s="646">
        <v>17874.016371721</v>
      </c>
      <c r="O23" s="646">
        <v>24877.204641895714</v>
      </c>
      <c r="P23" s="649">
        <v>1806.7734287640014</v>
      </c>
      <c r="Q23" s="657">
        <v>11.35490190318015</v>
      </c>
      <c r="R23" s="657">
        <v>7003.188270174713</v>
      </c>
      <c r="S23" s="658">
        <v>39.18083168623846</v>
      </c>
    </row>
    <row r="24" spans="1:19" s="499" customFormat="1" ht="12.75">
      <c r="A24" s="469" t="s">
        <v>651</v>
      </c>
      <c r="B24" s="648">
        <v>8311.154326327762</v>
      </c>
      <c r="C24" s="642">
        <v>9031.403261268639</v>
      </c>
      <c r="D24" s="642">
        <v>10020.960872068636</v>
      </c>
      <c r="E24" s="642">
        <v>9061.18089137395</v>
      </c>
      <c r="F24" s="648">
        <v>720.248934940877</v>
      </c>
      <c r="G24" s="642">
        <v>8.666051749987357</v>
      </c>
      <c r="H24" s="642">
        <v>-959.779980694686</v>
      </c>
      <c r="I24" s="661">
        <v>-9.577724062069487</v>
      </c>
      <c r="K24" s="469" t="s">
        <v>652</v>
      </c>
      <c r="L24" s="649">
        <v>64686.43784130118</v>
      </c>
      <c r="M24" s="646">
        <v>90212.57331833101</v>
      </c>
      <c r="N24" s="646">
        <v>95943.01699015798</v>
      </c>
      <c r="O24" s="646">
        <v>114487.31788082552</v>
      </c>
      <c r="P24" s="649">
        <v>25526.135477029828</v>
      </c>
      <c r="Q24" s="657">
        <v>39.461340473956085</v>
      </c>
      <c r="R24" s="657">
        <v>18544.30089066754</v>
      </c>
      <c r="S24" s="658">
        <v>19.328452942614728</v>
      </c>
    </row>
    <row r="25" spans="1:19" s="499" customFormat="1" ht="12.75">
      <c r="A25" s="469" t="s">
        <v>653</v>
      </c>
      <c r="B25" s="648">
        <v>4204.276519867561</v>
      </c>
      <c r="C25" s="642">
        <v>5066.336902008639</v>
      </c>
      <c r="D25" s="642">
        <v>5925.236432443638</v>
      </c>
      <c r="E25" s="642">
        <v>4741.936031373947</v>
      </c>
      <c r="F25" s="648">
        <v>862.0603821410787</v>
      </c>
      <c r="G25" s="642">
        <v>20.50436925514677</v>
      </c>
      <c r="H25" s="642">
        <v>-1183.3004010696905</v>
      </c>
      <c r="I25" s="643">
        <v>-19.97051787824918</v>
      </c>
      <c r="K25" s="469" t="s">
        <v>654</v>
      </c>
      <c r="L25" s="649">
        <v>25532.756692248986</v>
      </c>
      <c r="M25" s="646">
        <v>29620.6910685121</v>
      </c>
      <c r="N25" s="646">
        <v>30101.9835634031</v>
      </c>
      <c r="O25" s="646">
        <v>36517.26864626034</v>
      </c>
      <c r="P25" s="649">
        <v>4087.9343762631142</v>
      </c>
      <c r="Q25" s="657">
        <v>16.010548432101317</v>
      </c>
      <c r="R25" s="657">
        <v>6415.285082857237</v>
      </c>
      <c r="S25" s="658">
        <v>21.311835046832954</v>
      </c>
    </row>
    <row r="26" spans="1:19" s="499" customFormat="1" ht="12.75">
      <c r="A26" s="469" t="s">
        <v>655</v>
      </c>
      <c r="B26" s="648">
        <v>4106.877806460201</v>
      </c>
      <c r="C26" s="642">
        <v>3965.0663592600004</v>
      </c>
      <c r="D26" s="642">
        <v>4095.7244396249994</v>
      </c>
      <c r="E26" s="642">
        <v>4319.244860000001</v>
      </c>
      <c r="F26" s="648">
        <v>-141.81144720020075</v>
      </c>
      <c r="G26" s="642">
        <v>-3.453023291248853</v>
      </c>
      <c r="H26" s="642">
        <v>223.52042037500132</v>
      </c>
      <c r="I26" s="643">
        <v>5.457408662860792</v>
      </c>
      <c r="K26" s="469" t="s">
        <v>656</v>
      </c>
      <c r="L26" s="650">
        <v>1360.298691063</v>
      </c>
      <c r="M26" s="651">
        <v>1306.9753049209996</v>
      </c>
      <c r="N26" s="651">
        <v>1280.872610771</v>
      </c>
      <c r="O26" s="651">
        <v>1228.54358702</v>
      </c>
      <c r="P26" s="646">
        <v>-53.323386142000345</v>
      </c>
      <c r="Q26" s="657">
        <v>-3.9199762884672777</v>
      </c>
      <c r="R26" s="657">
        <v>-52.32902375100002</v>
      </c>
      <c r="S26" s="658">
        <v>-4.085419838862933</v>
      </c>
    </row>
    <row r="27" spans="1:19" s="499" customFormat="1" ht="12.75">
      <c r="A27" s="469" t="s">
        <v>657</v>
      </c>
      <c r="B27" s="648">
        <v>228.080774604</v>
      </c>
      <c r="C27" s="642">
        <v>878.2098167250003</v>
      </c>
      <c r="D27" s="642">
        <v>1117.4021679950006</v>
      </c>
      <c r="E27" s="642">
        <v>1014.2636048000006</v>
      </c>
      <c r="F27" s="648">
        <v>650.1290421210003</v>
      </c>
      <c r="G27" s="642">
        <v>285.0433331129166</v>
      </c>
      <c r="H27" s="642">
        <v>-103.13856319499996</v>
      </c>
      <c r="I27" s="643">
        <v>-9.230209690756697</v>
      </c>
      <c r="K27" s="633" t="s">
        <v>658</v>
      </c>
      <c r="L27" s="637">
        <v>84621.61685791</v>
      </c>
      <c r="M27" s="638">
        <v>87409.78039607199</v>
      </c>
      <c r="N27" s="638">
        <v>90656.92182198001</v>
      </c>
      <c r="O27" s="638">
        <v>103455.12944020373</v>
      </c>
      <c r="P27" s="638">
        <v>2788.1635381619853</v>
      </c>
      <c r="Q27" s="659">
        <v>3.294859684427504</v>
      </c>
      <c r="R27" s="659">
        <v>12798.207618223722</v>
      </c>
      <c r="S27" s="660">
        <v>14.117187481122661</v>
      </c>
    </row>
    <row r="28" spans="1:19" s="499" customFormat="1" ht="12.75">
      <c r="A28" s="469" t="s">
        <v>659</v>
      </c>
      <c r="B28" s="648">
        <v>5536.231373994398</v>
      </c>
      <c r="C28" s="642">
        <v>5930.300937794999</v>
      </c>
      <c r="D28" s="642">
        <v>5965.848269225006</v>
      </c>
      <c r="E28" s="642">
        <v>5873.828360050945</v>
      </c>
      <c r="F28" s="648">
        <v>394.0695638006009</v>
      </c>
      <c r="G28" s="642">
        <v>7.1180111014088485</v>
      </c>
      <c r="H28" s="642">
        <v>-92.01990917406147</v>
      </c>
      <c r="I28" s="643">
        <v>-1.5424446788019857</v>
      </c>
      <c r="K28" s="469" t="s">
        <v>660</v>
      </c>
      <c r="L28" s="644">
        <v>95.42742179999999</v>
      </c>
      <c r="M28" s="645">
        <v>161.50501812099998</v>
      </c>
      <c r="N28" s="645">
        <v>159.51203882000001</v>
      </c>
      <c r="O28" s="645">
        <v>1482.99263457</v>
      </c>
      <c r="P28" s="646">
        <v>66.07759632099999</v>
      </c>
      <c r="Q28" s="657">
        <v>69.24382433750294</v>
      </c>
      <c r="R28" s="657">
        <v>1323.48059575</v>
      </c>
      <c r="S28" s="658">
        <v>829.7057736460068</v>
      </c>
    </row>
    <row r="29" spans="1:19" s="499" customFormat="1" ht="12.75">
      <c r="A29" s="469" t="s">
        <v>661</v>
      </c>
      <c r="B29" s="648">
        <v>0</v>
      </c>
      <c r="C29" s="642">
        <v>0</v>
      </c>
      <c r="D29" s="642">
        <v>0</v>
      </c>
      <c r="E29" s="642">
        <v>0</v>
      </c>
      <c r="F29" s="662">
        <v>0</v>
      </c>
      <c r="G29" s="663"/>
      <c r="H29" s="663">
        <v>0</v>
      </c>
      <c r="I29" s="664"/>
      <c r="J29" s="608"/>
      <c r="K29" s="665" t="s">
        <v>662</v>
      </c>
      <c r="L29" s="649">
        <v>42.752855</v>
      </c>
      <c r="M29" s="646">
        <v>54.132616240999994</v>
      </c>
      <c r="N29" s="646">
        <v>140.63570449</v>
      </c>
      <c r="O29" s="646">
        <v>109.59303354</v>
      </c>
      <c r="P29" s="649">
        <v>11.379761240999997</v>
      </c>
      <c r="Q29" s="657">
        <v>26.61754692405922</v>
      </c>
      <c r="R29" s="657">
        <v>-31.04267095</v>
      </c>
      <c r="S29" s="658">
        <v>-22.07310800807864</v>
      </c>
    </row>
    <row r="30" spans="1:19" s="499" customFormat="1" ht="12.75">
      <c r="A30" s="469" t="s">
        <v>663</v>
      </c>
      <c r="B30" s="648">
        <v>10318.766238829001</v>
      </c>
      <c r="C30" s="642">
        <v>10983.723699882505</v>
      </c>
      <c r="D30" s="642">
        <v>11334.190188690505</v>
      </c>
      <c r="E30" s="642">
        <v>12939.189226376493</v>
      </c>
      <c r="F30" s="648">
        <v>664.9574610535037</v>
      </c>
      <c r="G30" s="666">
        <v>6.44415665267522</v>
      </c>
      <c r="H30" s="666">
        <v>1604.9990376859878</v>
      </c>
      <c r="I30" s="667">
        <v>14.160685597877912</v>
      </c>
      <c r="K30" s="469" t="s">
        <v>664</v>
      </c>
      <c r="L30" s="649">
        <v>965.32206457</v>
      </c>
      <c r="M30" s="646">
        <v>471.40378798099994</v>
      </c>
      <c r="N30" s="646">
        <v>509.33917166</v>
      </c>
      <c r="O30" s="646">
        <v>422.881</v>
      </c>
      <c r="P30" s="649">
        <v>-493.918276589</v>
      </c>
      <c r="Q30" s="657">
        <v>-51.16616461149829</v>
      </c>
      <c r="R30" s="657">
        <v>-86.45817166</v>
      </c>
      <c r="S30" s="658">
        <v>-16.974577348571486</v>
      </c>
    </row>
    <row r="31" spans="1:19" s="499" customFormat="1" ht="12.75">
      <c r="A31" s="469" t="s">
        <v>665</v>
      </c>
      <c r="B31" s="648">
        <v>9189.805889198198</v>
      </c>
      <c r="C31" s="642">
        <v>9546.70523813</v>
      </c>
      <c r="D31" s="642">
        <v>9800.926100849107</v>
      </c>
      <c r="E31" s="642">
        <v>11311.99782397097</v>
      </c>
      <c r="F31" s="648">
        <v>356.8993489318018</v>
      </c>
      <c r="G31" s="666">
        <v>3.883644042485221</v>
      </c>
      <c r="H31" s="666">
        <v>1511.0717231218641</v>
      </c>
      <c r="I31" s="667">
        <v>15.417642247001046</v>
      </c>
      <c r="K31" s="469" t="s">
        <v>666</v>
      </c>
      <c r="L31" s="649">
        <v>15071.635542429998</v>
      </c>
      <c r="M31" s="646">
        <v>19796.846092051004</v>
      </c>
      <c r="N31" s="646">
        <v>22735.644327280002</v>
      </c>
      <c r="O31" s="646">
        <v>29470.8787943</v>
      </c>
      <c r="P31" s="649">
        <v>4725.210549621006</v>
      </c>
      <c r="Q31" s="657">
        <v>31.351677369841447</v>
      </c>
      <c r="R31" s="657">
        <v>6735.234467019996</v>
      </c>
      <c r="S31" s="658">
        <v>29.624119598574715</v>
      </c>
    </row>
    <row r="32" spans="1:19" s="499" customFormat="1" ht="12.75">
      <c r="A32" s="469" t="s">
        <v>667</v>
      </c>
      <c r="B32" s="648">
        <v>2972.0707567019003</v>
      </c>
      <c r="C32" s="642">
        <v>3347.4640148535</v>
      </c>
      <c r="D32" s="642">
        <v>3367.954711386999</v>
      </c>
      <c r="E32" s="642">
        <v>3964.9719478955008</v>
      </c>
      <c r="F32" s="648">
        <v>375.39325815159964</v>
      </c>
      <c r="G32" s="666">
        <v>12.630697210189323</v>
      </c>
      <c r="H32" s="666">
        <v>597.0172365085018</v>
      </c>
      <c r="I32" s="667">
        <v>17.726403341766932</v>
      </c>
      <c r="K32" s="469" t="s">
        <v>668</v>
      </c>
      <c r="L32" s="649">
        <v>1738.7345512500005</v>
      </c>
      <c r="M32" s="646">
        <v>2092.4845576009993</v>
      </c>
      <c r="N32" s="646">
        <v>1972.53856156</v>
      </c>
      <c r="O32" s="646">
        <v>3141.2204659937433</v>
      </c>
      <c r="P32" s="649">
        <v>353.7500063509988</v>
      </c>
      <c r="Q32" s="657">
        <v>20.345256617617853</v>
      </c>
      <c r="R32" s="657">
        <v>1168.6819044337433</v>
      </c>
      <c r="S32" s="658">
        <v>59.247607484513786</v>
      </c>
    </row>
    <row r="33" spans="1:19" s="499" customFormat="1" ht="12.75">
      <c r="A33" s="469" t="s">
        <v>669</v>
      </c>
      <c r="B33" s="648">
        <v>4880.383515715399</v>
      </c>
      <c r="C33" s="642">
        <v>6098.456375364998</v>
      </c>
      <c r="D33" s="642">
        <v>6010.591573545</v>
      </c>
      <c r="E33" s="642">
        <v>6634.44920115</v>
      </c>
      <c r="F33" s="648">
        <v>1218.0728596495992</v>
      </c>
      <c r="G33" s="666">
        <v>24.958547944588037</v>
      </c>
      <c r="H33" s="666">
        <v>623.8576276049998</v>
      </c>
      <c r="I33" s="667">
        <v>10.379304931495344</v>
      </c>
      <c r="K33" s="469" t="s">
        <v>670</v>
      </c>
      <c r="L33" s="649">
        <v>973.1144404699999</v>
      </c>
      <c r="M33" s="646">
        <v>106.129691141</v>
      </c>
      <c r="N33" s="646">
        <v>41.79744922999999</v>
      </c>
      <c r="O33" s="646">
        <v>51.531664930000005</v>
      </c>
      <c r="P33" s="649">
        <v>-866.9847493289999</v>
      </c>
      <c r="Q33" s="657">
        <v>-89.09381191694771</v>
      </c>
      <c r="R33" s="657">
        <v>9.734215700000014</v>
      </c>
      <c r="S33" s="658">
        <v>23.289018538990916</v>
      </c>
    </row>
    <row r="34" spans="1:19" s="499" customFormat="1" ht="12.75">
      <c r="A34" s="469" t="s">
        <v>671</v>
      </c>
      <c r="B34" s="648">
        <v>0</v>
      </c>
      <c r="C34" s="642">
        <v>0</v>
      </c>
      <c r="D34" s="642">
        <v>0</v>
      </c>
      <c r="E34" s="642">
        <v>0</v>
      </c>
      <c r="F34" s="662">
        <v>0</v>
      </c>
      <c r="G34" s="663"/>
      <c r="H34" s="663">
        <v>0</v>
      </c>
      <c r="I34" s="664"/>
      <c r="K34" s="469" t="s">
        <v>672</v>
      </c>
      <c r="L34" s="649">
        <v>2665.4848295599995</v>
      </c>
      <c r="M34" s="646">
        <v>3173.9600623210004</v>
      </c>
      <c r="N34" s="646">
        <v>3313.9280454500017</v>
      </c>
      <c r="O34" s="646">
        <v>3439.018058830001</v>
      </c>
      <c r="P34" s="649">
        <v>508.4752327610008</v>
      </c>
      <c r="Q34" s="657">
        <v>19.07627562243288</v>
      </c>
      <c r="R34" s="657">
        <v>125.09001337999916</v>
      </c>
      <c r="S34" s="658">
        <v>3.7746749979000542</v>
      </c>
    </row>
    <row r="35" spans="1:19" s="499" customFormat="1" ht="12.75">
      <c r="A35" s="469" t="s">
        <v>673</v>
      </c>
      <c r="B35" s="648">
        <v>6218.924523527301</v>
      </c>
      <c r="C35" s="642">
        <v>7172.779438935</v>
      </c>
      <c r="D35" s="642">
        <v>7156.898515025001</v>
      </c>
      <c r="E35" s="642">
        <v>8529.735478509998</v>
      </c>
      <c r="F35" s="648">
        <v>953.8549154076991</v>
      </c>
      <c r="G35" s="642">
        <v>15.33794005376807</v>
      </c>
      <c r="H35" s="642">
        <v>1372.8369634849969</v>
      </c>
      <c r="I35" s="643">
        <v>19.18200964569918</v>
      </c>
      <c r="K35" s="469" t="s">
        <v>674</v>
      </c>
      <c r="L35" s="649">
        <v>0</v>
      </c>
      <c r="M35" s="646">
        <v>0</v>
      </c>
      <c r="N35" s="646">
        <v>0</v>
      </c>
      <c r="O35" s="646">
        <v>0</v>
      </c>
      <c r="P35" s="654">
        <v>0</v>
      </c>
      <c r="Q35" s="655"/>
      <c r="R35" s="655">
        <v>0</v>
      </c>
      <c r="S35" s="656"/>
    </row>
    <row r="36" spans="1:19" s="499" customFormat="1" ht="12.75">
      <c r="A36" s="469" t="s">
        <v>675</v>
      </c>
      <c r="B36" s="648">
        <v>1440.01335025</v>
      </c>
      <c r="C36" s="642">
        <v>1343.3229297049998</v>
      </c>
      <c r="D36" s="642">
        <v>1469.9452409685</v>
      </c>
      <c r="E36" s="642">
        <v>1722.6098517995001</v>
      </c>
      <c r="F36" s="648">
        <v>-96.69042054500028</v>
      </c>
      <c r="G36" s="642">
        <v>-6.7145502872049</v>
      </c>
      <c r="H36" s="642">
        <v>252.66461083100012</v>
      </c>
      <c r="I36" s="643">
        <v>17.188709061333977</v>
      </c>
      <c r="K36" s="469" t="s">
        <v>676</v>
      </c>
      <c r="L36" s="649">
        <v>4275.9443457</v>
      </c>
      <c r="M36" s="646">
        <v>3301.726189261001</v>
      </c>
      <c r="N36" s="646">
        <v>3290.27345412</v>
      </c>
      <c r="O36" s="646">
        <v>2865.100134399999</v>
      </c>
      <c r="P36" s="649">
        <v>-974.2181564389989</v>
      </c>
      <c r="Q36" s="657">
        <v>-22.783695896760157</v>
      </c>
      <c r="R36" s="657">
        <v>-425.173319720001</v>
      </c>
      <c r="S36" s="658">
        <v>-12.922127162032973</v>
      </c>
    </row>
    <row r="37" spans="1:19" s="499" customFormat="1" ht="12.75">
      <c r="A37" s="469" t="s">
        <v>677</v>
      </c>
      <c r="B37" s="648">
        <v>523.3728365700001</v>
      </c>
      <c r="C37" s="642">
        <v>438.28368536500005</v>
      </c>
      <c r="D37" s="642">
        <v>437.643276845</v>
      </c>
      <c r="E37" s="642">
        <v>668.0458313600001</v>
      </c>
      <c r="F37" s="648">
        <v>-85.08915120500006</v>
      </c>
      <c r="G37" s="642">
        <v>-16.25784627315475</v>
      </c>
      <c r="H37" s="642">
        <v>230.40255451500008</v>
      </c>
      <c r="I37" s="643">
        <v>52.64619993159444</v>
      </c>
      <c r="K37" s="469" t="s">
        <v>678</v>
      </c>
      <c r="L37" s="649">
        <v>943.9997264699999</v>
      </c>
      <c r="M37" s="646">
        <v>703.5429613409999</v>
      </c>
      <c r="N37" s="646">
        <v>522.98073641</v>
      </c>
      <c r="O37" s="646">
        <v>1220.7464810899999</v>
      </c>
      <c r="P37" s="649">
        <v>-240.45676512900002</v>
      </c>
      <c r="Q37" s="657">
        <v>-25.47212233081528</v>
      </c>
      <c r="R37" s="657">
        <v>697.7657446799999</v>
      </c>
      <c r="S37" s="658">
        <v>133.42092664250146</v>
      </c>
    </row>
    <row r="38" spans="1:19" s="499" customFormat="1" ht="12.75">
      <c r="A38" s="469" t="s">
        <v>679</v>
      </c>
      <c r="B38" s="648">
        <v>422.6574516499999</v>
      </c>
      <c r="C38" s="642">
        <v>548.382632725</v>
      </c>
      <c r="D38" s="642">
        <v>590.317351435</v>
      </c>
      <c r="E38" s="642">
        <v>562.0930026899999</v>
      </c>
      <c r="F38" s="648">
        <v>125.72518107500008</v>
      </c>
      <c r="G38" s="642">
        <v>29.74635383433683</v>
      </c>
      <c r="H38" s="642">
        <v>-28.224348745000043</v>
      </c>
      <c r="I38" s="643">
        <v>-4.781216184208306</v>
      </c>
      <c r="K38" s="469" t="s">
        <v>680</v>
      </c>
      <c r="L38" s="649">
        <v>54132.479926579996</v>
      </c>
      <c r="M38" s="646">
        <v>53205.81238445198</v>
      </c>
      <c r="N38" s="646">
        <v>42852.56196691</v>
      </c>
      <c r="O38" s="646">
        <v>55618.08012269001</v>
      </c>
      <c r="P38" s="649">
        <v>-926.6675421280161</v>
      </c>
      <c r="Q38" s="657">
        <v>-1.711851264499349</v>
      </c>
      <c r="R38" s="657">
        <v>12765.51815578001</v>
      </c>
      <c r="S38" s="658">
        <v>29.789393142088727</v>
      </c>
    </row>
    <row r="39" spans="1:19" s="499" customFormat="1" ht="12.75">
      <c r="A39" s="469" t="s">
        <v>681</v>
      </c>
      <c r="B39" s="648">
        <v>1158.7748106039999</v>
      </c>
      <c r="C39" s="642">
        <v>1234.724563815</v>
      </c>
      <c r="D39" s="642">
        <v>1248.796771355</v>
      </c>
      <c r="E39" s="642">
        <v>1545.4538168999998</v>
      </c>
      <c r="F39" s="648">
        <v>75.94975321100014</v>
      </c>
      <c r="G39" s="642">
        <v>6.554315171160139</v>
      </c>
      <c r="H39" s="642">
        <v>296.65704554499985</v>
      </c>
      <c r="I39" s="643">
        <v>23.75543021488707</v>
      </c>
      <c r="K39" s="469" t="s">
        <v>682</v>
      </c>
      <c r="L39" s="650">
        <v>3716.7211540799995</v>
      </c>
      <c r="M39" s="651">
        <v>4342.237035561</v>
      </c>
      <c r="N39" s="651">
        <v>15117.71036605</v>
      </c>
      <c r="O39" s="651">
        <v>5633.087049860002</v>
      </c>
      <c r="P39" s="646">
        <v>625.5158814810006</v>
      </c>
      <c r="Q39" s="657">
        <v>16.829776987556514</v>
      </c>
      <c r="R39" s="657">
        <v>-9484.623316189998</v>
      </c>
      <c r="S39" s="658">
        <v>-62.73849072733736</v>
      </c>
    </row>
    <row r="40" spans="1:19" s="499" customFormat="1" ht="12.75">
      <c r="A40" s="469" t="s">
        <v>683</v>
      </c>
      <c r="B40" s="648">
        <v>9878.140187305002</v>
      </c>
      <c r="C40" s="642">
        <v>10140.873725525002</v>
      </c>
      <c r="D40" s="642">
        <v>10559.0287117775</v>
      </c>
      <c r="E40" s="642">
        <v>11898.38721544225</v>
      </c>
      <c r="F40" s="648">
        <v>262.7335382199999</v>
      </c>
      <c r="G40" s="642">
        <v>2.6597470094386266</v>
      </c>
      <c r="H40" s="642">
        <v>1339.3585036647492</v>
      </c>
      <c r="I40" s="643">
        <v>12.684485857783812</v>
      </c>
      <c r="K40" s="633" t="s">
        <v>684</v>
      </c>
      <c r="L40" s="637">
        <v>71808.49962001608</v>
      </c>
      <c r="M40" s="638">
        <v>84003.62630156302</v>
      </c>
      <c r="N40" s="638">
        <v>87566.273708083</v>
      </c>
      <c r="O40" s="638">
        <v>106544.20714540977</v>
      </c>
      <c r="P40" s="638">
        <v>12195.126681546943</v>
      </c>
      <c r="Q40" s="659">
        <v>16.982845688294596</v>
      </c>
      <c r="R40" s="659">
        <v>18977.933437326777</v>
      </c>
      <c r="S40" s="660">
        <v>21.672651619952372</v>
      </c>
    </row>
    <row r="41" spans="1:19" s="499" customFormat="1" ht="12.75">
      <c r="A41" s="469" t="s">
        <v>685</v>
      </c>
      <c r="B41" s="648">
        <v>23501.181649237995</v>
      </c>
      <c r="C41" s="642">
        <v>30059.701303535003</v>
      </c>
      <c r="D41" s="642">
        <v>29698.033114945003</v>
      </c>
      <c r="E41" s="642">
        <v>35322.28208240999</v>
      </c>
      <c r="F41" s="648">
        <v>6558.519654297008</v>
      </c>
      <c r="G41" s="642">
        <v>27.907191017817023</v>
      </c>
      <c r="H41" s="642">
        <v>5624.248967464988</v>
      </c>
      <c r="I41" s="643">
        <v>18.93811938890554</v>
      </c>
      <c r="K41" s="469" t="s">
        <v>686</v>
      </c>
      <c r="L41" s="644">
        <v>5372.1953086981</v>
      </c>
      <c r="M41" s="645">
        <v>7216.44609781801</v>
      </c>
      <c r="N41" s="645">
        <v>7491.278704437999</v>
      </c>
      <c r="O41" s="645">
        <v>10871.479617295005</v>
      </c>
      <c r="P41" s="646">
        <v>1844.2507891199093</v>
      </c>
      <c r="Q41" s="657">
        <v>34.329555854640844</v>
      </c>
      <c r="R41" s="657">
        <v>3380.2009128570053</v>
      </c>
      <c r="S41" s="658">
        <v>45.121814929332416</v>
      </c>
    </row>
    <row r="42" spans="1:19" s="499" customFormat="1" ht="12.75">
      <c r="A42" s="469" t="s">
        <v>687</v>
      </c>
      <c r="B42" s="648">
        <v>3816.6646512419998</v>
      </c>
      <c r="C42" s="642">
        <v>4300.390327976251</v>
      </c>
      <c r="D42" s="642">
        <v>4300.898186126249</v>
      </c>
      <c r="E42" s="642">
        <v>5056.52435804304</v>
      </c>
      <c r="F42" s="648">
        <v>483.725676734251</v>
      </c>
      <c r="G42" s="642">
        <v>12.674041890917492</v>
      </c>
      <c r="H42" s="642">
        <v>755.6261719167906</v>
      </c>
      <c r="I42" s="643">
        <v>17.569031844424362</v>
      </c>
      <c r="K42" s="469" t="s">
        <v>688</v>
      </c>
      <c r="L42" s="649">
        <v>17392.70516889301</v>
      </c>
      <c r="M42" s="646">
        <v>21916.072747411</v>
      </c>
      <c r="N42" s="646">
        <v>22990.984896433998</v>
      </c>
      <c r="O42" s="646">
        <v>29242.493096990995</v>
      </c>
      <c r="P42" s="649">
        <v>4523.367578517988</v>
      </c>
      <c r="Q42" s="657">
        <v>26.007268763504747</v>
      </c>
      <c r="R42" s="657">
        <v>6251.508200556997</v>
      </c>
      <c r="S42" s="658">
        <v>27.191128299712958</v>
      </c>
    </row>
    <row r="43" spans="1:19" s="499" customFormat="1" ht="12.75">
      <c r="A43" s="469" t="s">
        <v>689</v>
      </c>
      <c r="B43" s="648">
        <v>30861.842249155005</v>
      </c>
      <c r="C43" s="642">
        <v>34606.37712583849</v>
      </c>
      <c r="D43" s="642">
        <v>34474.26013685199</v>
      </c>
      <c r="E43" s="642">
        <v>39360.69670433572</v>
      </c>
      <c r="F43" s="648">
        <v>3744.534876683483</v>
      </c>
      <c r="G43" s="642">
        <v>12.133218900067472</v>
      </c>
      <c r="H43" s="642">
        <v>4886.436567483732</v>
      </c>
      <c r="I43" s="643">
        <v>14.17415935276381</v>
      </c>
      <c r="K43" s="469" t="s">
        <v>690</v>
      </c>
      <c r="L43" s="649">
        <v>914.1013088680002</v>
      </c>
      <c r="M43" s="646">
        <v>712.521942291</v>
      </c>
      <c r="N43" s="646">
        <v>734.54777678</v>
      </c>
      <c r="O43" s="646">
        <v>1068.42815431</v>
      </c>
      <c r="P43" s="649">
        <v>-201.5793665770002</v>
      </c>
      <c r="Q43" s="657">
        <v>-22.052191001304983</v>
      </c>
      <c r="R43" s="657">
        <v>333.88037753000003</v>
      </c>
      <c r="S43" s="658">
        <v>45.45386809195919</v>
      </c>
    </row>
    <row r="44" spans="1:19" s="499" customFormat="1" ht="12.75">
      <c r="A44" s="469" t="s">
        <v>691</v>
      </c>
      <c r="B44" s="648">
        <v>4426.329825808601</v>
      </c>
      <c r="C44" s="642">
        <v>4112.6542568952</v>
      </c>
      <c r="D44" s="642">
        <v>3906.360325489999</v>
      </c>
      <c r="E44" s="642">
        <v>3783.5910100412</v>
      </c>
      <c r="F44" s="648">
        <v>-313.67556891340064</v>
      </c>
      <c r="G44" s="642">
        <v>-7.086583721900988</v>
      </c>
      <c r="H44" s="642">
        <v>-122.7693154487988</v>
      </c>
      <c r="I44" s="643">
        <v>-3.1428057122047255</v>
      </c>
      <c r="K44" s="469" t="s">
        <v>692</v>
      </c>
      <c r="L44" s="649">
        <v>2147.3281492892665</v>
      </c>
      <c r="M44" s="646">
        <v>1619.740425361006</v>
      </c>
      <c r="N44" s="646">
        <v>1740.6561667300052</v>
      </c>
      <c r="O44" s="646">
        <v>2993.8994738700003</v>
      </c>
      <c r="P44" s="649">
        <v>-527.5877239282606</v>
      </c>
      <c r="Q44" s="657">
        <v>-24.569496939854503</v>
      </c>
      <c r="R44" s="657">
        <v>1253.243307139995</v>
      </c>
      <c r="S44" s="658">
        <v>71.99832632623459</v>
      </c>
    </row>
    <row r="45" spans="1:19" s="499" customFormat="1" ht="12.75">
      <c r="A45" s="469" t="s">
        <v>693</v>
      </c>
      <c r="B45" s="652">
        <v>21056.5459694452</v>
      </c>
      <c r="C45" s="653">
        <v>28872.983315936806</v>
      </c>
      <c r="D45" s="653">
        <v>28586.908270035</v>
      </c>
      <c r="E45" s="653">
        <v>30824.04279278853</v>
      </c>
      <c r="F45" s="642">
        <v>7816.437346491606</v>
      </c>
      <c r="G45" s="642">
        <v>37.1211753239772</v>
      </c>
      <c r="H45" s="642">
        <v>2237.1345227535276</v>
      </c>
      <c r="I45" s="643">
        <v>7.825730931170713</v>
      </c>
      <c r="K45" s="469" t="s">
        <v>694</v>
      </c>
      <c r="L45" s="649">
        <v>11088.357774517854</v>
      </c>
      <c r="M45" s="646">
        <v>14370.569310309997</v>
      </c>
      <c r="N45" s="646">
        <v>15312.859680540003</v>
      </c>
      <c r="O45" s="646">
        <v>17845.93345827715</v>
      </c>
      <c r="P45" s="649">
        <v>3282.211535792143</v>
      </c>
      <c r="Q45" s="657">
        <v>29.60051977520955</v>
      </c>
      <c r="R45" s="657">
        <v>2533.0737777371487</v>
      </c>
      <c r="S45" s="658">
        <v>16.542134066285787</v>
      </c>
    </row>
    <row r="46" spans="1:19" s="632" customFormat="1" ht="12.75">
      <c r="A46" s="633" t="s">
        <v>695</v>
      </c>
      <c r="B46" s="634">
        <v>96067.50773841665</v>
      </c>
      <c r="C46" s="635">
        <v>116787.71333223405</v>
      </c>
      <c r="D46" s="635">
        <v>119562.23078561232</v>
      </c>
      <c r="E46" s="635">
        <v>152283.4943230465</v>
      </c>
      <c r="F46" s="635">
        <v>20720.2055938174</v>
      </c>
      <c r="G46" s="635">
        <v>21.56838048743462</v>
      </c>
      <c r="H46" s="635">
        <v>32721.263537434177</v>
      </c>
      <c r="I46" s="636">
        <v>27.367558569651358</v>
      </c>
      <c r="K46" s="469" t="s">
        <v>696</v>
      </c>
      <c r="L46" s="649">
        <v>17317.432060056362</v>
      </c>
      <c r="M46" s="646">
        <v>19920.356076829998</v>
      </c>
      <c r="N46" s="646">
        <v>21069.005518539998</v>
      </c>
      <c r="O46" s="646">
        <v>24859.560342303615</v>
      </c>
      <c r="P46" s="649">
        <v>2602.9240167736352</v>
      </c>
      <c r="Q46" s="657">
        <v>15.030658170026415</v>
      </c>
      <c r="R46" s="657">
        <v>3790.5548237636176</v>
      </c>
      <c r="S46" s="658">
        <v>17.991142583488624</v>
      </c>
    </row>
    <row r="47" spans="1:19" s="499" customFormat="1" ht="12.75">
      <c r="A47" s="469" t="s">
        <v>697</v>
      </c>
      <c r="B47" s="640">
        <v>76131.41699176302</v>
      </c>
      <c r="C47" s="641">
        <v>93060.41377738403</v>
      </c>
      <c r="D47" s="641">
        <v>96118.09947642233</v>
      </c>
      <c r="E47" s="641">
        <v>124553.60217615527</v>
      </c>
      <c r="F47" s="642">
        <v>16928.996785621013</v>
      </c>
      <c r="G47" s="642">
        <v>22.23654498306873</v>
      </c>
      <c r="H47" s="642">
        <v>28435.50269973294</v>
      </c>
      <c r="I47" s="643">
        <v>29.583921087316277</v>
      </c>
      <c r="K47" s="469" t="s">
        <v>698</v>
      </c>
      <c r="L47" s="649">
        <v>2327.531839657</v>
      </c>
      <c r="M47" s="646">
        <v>2680.3464072610004</v>
      </c>
      <c r="N47" s="646">
        <v>2713.4745796810003</v>
      </c>
      <c r="O47" s="646">
        <v>2672.99947054</v>
      </c>
      <c r="P47" s="649">
        <v>352.81456760400033</v>
      </c>
      <c r="Q47" s="657">
        <v>15.158313265265292</v>
      </c>
      <c r="R47" s="657">
        <v>-40.4751091410003</v>
      </c>
      <c r="S47" s="658">
        <v>-1.4916339900172793</v>
      </c>
    </row>
    <row r="48" spans="1:19" s="499" customFormat="1" ht="12.75">
      <c r="A48" s="469" t="s">
        <v>699</v>
      </c>
      <c r="B48" s="648">
        <v>9336.069629888998</v>
      </c>
      <c r="C48" s="642">
        <v>11031.006861865026</v>
      </c>
      <c r="D48" s="642">
        <v>11157.8985131</v>
      </c>
      <c r="E48" s="642">
        <v>12327.512518590003</v>
      </c>
      <c r="F48" s="648">
        <v>1694.9372319760278</v>
      </c>
      <c r="G48" s="642">
        <v>18.15471926805006</v>
      </c>
      <c r="H48" s="642">
        <v>1169.6140054900025</v>
      </c>
      <c r="I48" s="643">
        <v>10.48238612420439</v>
      </c>
      <c r="K48" s="469" t="s">
        <v>700</v>
      </c>
      <c r="L48" s="650">
        <v>15248.848010036509</v>
      </c>
      <c r="M48" s="651">
        <v>15567.573294281005</v>
      </c>
      <c r="N48" s="651">
        <v>15513.466384940002</v>
      </c>
      <c r="O48" s="651">
        <v>16989.413531823004</v>
      </c>
      <c r="P48" s="646">
        <v>318.7252842444959</v>
      </c>
      <c r="Q48" s="655">
        <v>2.09015975524654</v>
      </c>
      <c r="R48" s="657">
        <v>1475.9471468830016</v>
      </c>
      <c r="S48" s="658">
        <v>9.513973926006672</v>
      </c>
    </row>
    <row r="49" spans="1:19" s="499" customFormat="1" ht="12.75">
      <c r="A49" s="469" t="s">
        <v>701</v>
      </c>
      <c r="B49" s="652">
        <v>10600.0211167646</v>
      </c>
      <c r="C49" s="653">
        <v>12696.292692984991</v>
      </c>
      <c r="D49" s="653">
        <v>12286.232796089997</v>
      </c>
      <c r="E49" s="653">
        <v>15402.37962830124</v>
      </c>
      <c r="F49" s="642">
        <v>2096.2715762203916</v>
      </c>
      <c r="G49" s="642">
        <v>19.77610754855013</v>
      </c>
      <c r="H49" s="642">
        <v>3116.1468322112432</v>
      </c>
      <c r="I49" s="643">
        <v>25.362915418654076</v>
      </c>
      <c r="K49" s="633" t="s">
        <v>702</v>
      </c>
      <c r="L49" s="637">
        <v>44441.295981759795</v>
      </c>
      <c r="M49" s="638">
        <v>50871.32688916311</v>
      </c>
      <c r="N49" s="638">
        <v>52557.46850573962</v>
      </c>
      <c r="O49" s="638">
        <v>57078.26798847434</v>
      </c>
      <c r="P49" s="638">
        <v>6430.030907403314</v>
      </c>
      <c r="Q49" s="659">
        <v>14.468594502830015</v>
      </c>
      <c r="R49" s="659">
        <v>4520.799482734721</v>
      </c>
      <c r="S49" s="660">
        <v>8.60163095991014</v>
      </c>
    </row>
    <row r="50" spans="1:19" s="632" customFormat="1" ht="12.75">
      <c r="A50" s="633" t="s">
        <v>703</v>
      </c>
      <c r="B50" s="634">
        <v>13050.615188376902</v>
      </c>
      <c r="C50" s="635">
        <v>14460.293192558498</v>
      </c>
      <c r="D50" s="635">
        <v>14096.226503636</v>
      </c>
      <c r="E50" s="635">
        <v>15922.864853099198</v>
      </c>
      <c r="F50" s="635">
        <v>1409.6780041815964</v>
      </c>
      <c r="G50" s="635">
        <v>10.801621102406571</v>
      </c>
      <c r="H50" s="635">
        <v>1826.6383494631973</v>
      </c>
      <c r="I50" s="636">
        <v>12.958349874642208</v>
      </c>
      <c r="K50" s="469" t="s">
        <v>704</v>
      </c>
      <c r="L50" s="644">
        <v>27452.72882057</v>
      </c>
      <c r="M50" s="645">
        <v>31854.303869150724</v>
      </c>
      <c r="N50" s="645">
        <v>32043.60831100969</v>
      </c>
      <c r="O50" s="645">
        <v>32369.149596684485</v>
      </c>
      <c r="P50" s="646">
        <v>4401.575048580726</v>
      </c>
      <c r="Q50" s="657">
        <v>16.033287901356744</v>
      </c>
      <c r="R50" s="657">
        <v>325.54128567479347</v>
      </c>
      <c r="S50" s="658">
        <v>1.0159320464635142</v>
      </c>
    </row>
    <row r="51" spans="1:19" s="499" customFormat="1" ht="12.75">
      <c r="A51" s="469" t="s">
        <v>705</v>
      </c>
      <c r="B51" s="640">
        <v>1624.8554856638025</v>
      </c>
      <c r="C51" s="641">
        <v>2683.0668636670002</v>
      </c>
      <c r="D51" s="641">
        <v>2728.635840231</v>
      </c>
      <c r="E51" s="641">
        <v>3415.0192657659986</v>
      </c>
      <c r="F51" s="642">
        <v>1058.2113780031978</v>
      </c>
      <c r="G51" s="642">
        <v>65.12649200743452</v>
      </c>
      <c r="H51" s="642">
        <v>686.3834255349984</v>
      </c>
      <c r="I51" s="643">
        <v>25.15481968736769</v>
      </c>
      <c r="K51" s="469" t="s">
        <v>706</v>
      </c>
      <c r="L51" s="649">
        <v>8419.615560945296</v>
      </c>
      <c r="M51" s="646">
        <v>8354.307112949957</v>
      </c>
      <c r="N51" s="646">
        <v>8460.906970401</v>
      </c>
      <c r="O51" s="646">
        <v>7169.27445654948</v>
      </c>
      <c r="P51" s="649">
        <v>-65.30844799533952</v>
      </c>
      <c r="Q51" s="657">
        <v>-0.7756701897207186</v>
      </c>
      <c r="R51" s="657">
        <v>-1291.6325138515194</v>
      </c>
      <c r="S51" s="658">
        <v>-15.26588719590074</v>
      </c>
    </row>
    <row r="52" spans="1:19" s="499" customFormat="1" ht="12.75">
      <c r="A52" s="469" t="s">
        <v>707</v>
      </c>
      <c r="B52" s="648">
        <v>124.51034241950003</v>
      </c>
      <c r="C52" s="642">
        <v>101.06190535099995</v>
      </c>
      <c r="D52" s="642">
        <v>88</v>
      </c>
      <c r="E52" s="642">
        <v>109.1</v>
      </c>
      <c r="F52" s="648">
        <v>-23.448437068500084</v>
      </c>
      <c r="G52" s="642">
        <v>-18.83252155029632</v>
      </c>
      <c r="H52" s="642">
        <v>21.099999999999994</v>
      </c>
      <c r="I52" s="643">
        <v>23.977272727272723</v>
      </c>
      <c r="K52" s="469" t="s">
        <v>708</v>
      </c>
      <c r="L52" s="649">
        <v>8195.364030595</v>
      </c>
      <c r="M52" s="646">
        <v>10235.513341079</v>
      </c>
      <c r="N52" s="646">
        <v>11642.070250589</v>
      </c>
      <c r="O52" s="646">
        <v>17060.5295292</v>
      </c>
      <c r="P52" s="649">
        <v>2040.149310484001</v>
      </c>
      <c r="Q52" s="657">
        <v>24.89394373291655</v>
      </c>
      <c r="R52" s="657">
        <v>5418.459278611001</v>
      </c>
      <c r="S52" s="658">
        <v>46.5420596335679</v>
      </c>
    </row>
    <row r="53" spans="1:19" s="499" customFormat="1" ht="12.75">
      <c r="A53" s="469" t="s">
        <v>709</v>
      </c>
      <c r="B53" s="648">
        <v>1450.2576203029998</v>
      </c>
      <c r="C53" s="642">
        <v>934.052810989</v>
      </c>
      <c r="D53" s="642">
        <v>908.9005225300001</v>
      </c>
      <c r="E53" s="642">
        <v>1084.12573156</v>
      </c>
      <c r="F53" s="648">
        <v>-516.2048093139998</v>
      </c>
      <c r="G53" s="642">
        <v>-35.59400771885963</v>
      </c>
      <c r="H53" s="642">
        <v>175.22520902999997</v>
      </c>
      <c r="I53" s="643">
        <v>19.278810462364575</v>
      </c>
      <c r="K53" s="469" t="s">
        <v>710</v>
      </c>
      <c r="L53" s="650">
        <v>373.5875696494924</v>
      </c>
      <c r="M53" s="651">
        <v>427.20256598242815</v>
      </c>
      <c r="N53" s="651">
        <v>410.88297373892766</v>
      </c>
      <c r="O53" s="651">
        <v>479.31440604038045</v>
      </c>
      <c r="P53" s="646">
        <v>53.61499633293573</v>
      </c>
      <c r="Q53" s="657">
        <v>14.35138657938711</v>
      </c>
      <c r="R53" s="657">
        <v>68.43143230145279</v>
      </c>
      <c r="S53" s="658">
        <v>16.654725718796435</v>
      </c>
    </row>
    <row r="54" spans="1:19" s="499" customFormat="1" ht="12.75">
      <c r="A54" s="469" t="s">
        <v>711</v>
      </c>
      <c r="B54" s="648">
        <v>888.2142757400002</v>
      </c>
      <c r="C54" s="642">
        <v>441.569643281</v>
      </c>
      <c r="D54" s="642">
        <v>468.31326961</v>
      </c>
      <c r="E54" s="642">
        <v>541.97459978</v>
      </c>
      <c r="F54" s="648">
        <v>-446.64463245900015</v>
      </c>
      <c r="G54" s="642">
        <v>-50.285684958945964</v>
      </c>
      <c r="H54" s="642">
        <v>73.66133016999993</v>
      </c>
      <c r="I54" s="643">
        <v>15.729071745360388</v>
      </c>
      <c r="K54" s="633" t="s">
        <v>712</v>
      </c>
      <c r="L54" s="637">
        <v>1255.4869270099998</v>
      </c>
      <c r="M54" s="638">
        <v>1176.100512832</v>
      </c>
      <c r="N54" s="638">
        <v>1181.2053794421</v>
      </c>
      <c r="O54" s="638">
        <v>1719.12591848</v>
      </c>
      <c r="P54" s="638">
        <v>-79.38641417799977</v>
      </c>
      <c r="Q54" s="659">
        <v>-6.32315737186226</v>
      </c>
      <c r="R54" s="659">
        <v>537.9205390379002</v>
      </c>
      <c r="S54" s="660">
        <v>45.539966918536024</v>
      </c>
    </row>
    <row r="55" spans="1:19" s="499" customFormat="1" ht="12.75">
      <c r="A55" s="469" t="s">
        <v>713</v>
      </c>
      <c r="B55" s="648">
        <v>338.189744698</v>
      </c>
      <c r="C55" s="642">
        <v>351.29721743</v>
      </c>
      <c r="D55" s="642">
        <v>313.80593701</v>
      </c>
      <c r="E55" s="642">
        <v>261.97665845</v>
      </c>
      <c r="F55" s="648">
        <v>13.107472731999962</v>
      </c>
      <c r="G55" s="642">
        <v>3.8757747499720314</v>
      </c>
      <c r="H55" s="642">
        <v>-51.82927855999998</v>
      </c>
      <c r="I55" s="643">
        <v>-16.516347349523965</v>
      </c>
      <c r="K55" s="633" t="s">
        <v>714</v>
      </c>
      <c r="L55" s="637">
        <v>149741.33122370986</v>
      </c>
      <c r="M55" s="637">
        <v>166618.6753183611</v>
      </c>
      <c r="N55" s="637">
        <v>176637.06983665196</v>
      </c>
      <c r="O55" s="637">
        <v>210812.7249667044</v>
      </c>
      <c r="P55" s="638">
        <v>16877.344094651256</v>
      </c>
      <c r="Q55" s="659">
        <v>11.270999100066046</v>
      </c>
      <c r="R55" s="659">
        <v>34175.655130052444</v>
      </c>
      <c r="S55" s="660">
        <v>19.34795179837219</v>
      </c>
    </row>
    <row r="56" spans="1:19" s="499" customFormat="1" ht="13.5" thickBot="1">
      <c r="A56" s="469" t="s">
        <v>715</v>
      </c>
      <c r="B56" s="648">
        <v>1231.6148890784998</v>
      </c>
      <c r="C56" s="642">
        <v>1256.9225723209993</v>
      </c>
      <c r="D56" s="642">
        <v>1114.9768798520006</v>
      </c>
      <c r="E56" s="642">
        <v>1343.6900468899998</v>
      </c>
      <c r="F56" s="648">
        <v>25.30768324249948</v>
      </c>
      <c r="G56" s="642">
        <v>2.0548373900736787</v>
      </c>
      <c r="H56" s="642">
        <v>228.71316703799926</v>
      </c>
      <c r="I56" s="643">
        <v>20.512817007322887</v>
      </c>
      <c r="K56" s="668" t="s">
        <v>716</v>
      </c>
      <c r="L56" s="669">
        <v>955537.0444882152</v>
      </c>
      <c r="M56" s="669">
        <v>1099804.2705359198</v>
      </c>
      <c r="N56" s="669">
        <v>1133347.9896207498</v>
      </c>
      <c r="O56" s="669">
        <v>1337275.7986807118</v>
      </c>
      <c r="P56" s="669">
        <v>144267.12604770472</v>
      </c>
      <c r="Q56" s="670">
        <v>15.098014972823378</v>
      </c>
      <c r="R56" s="670">
        <v>203927.80905996196</v>
      </c>
      <c r="S56" s="671">
        <v>17.993397520226946</v>
      </c>
    </row>
    <row r="57" spans="1:11" s="499" customFormat="1" ht="13.5" thickTop="1">
      <c r="A57" s="469" t="s">
        <v>717</v>
      </c>
      <c r="B57" s="648">
        <v>3235.5353183466</v>
      </c>
      <c r="C57" s="642">
        <v>3339.7672395035006</v>
      </c>
      <c r="D57" s="642">
        <v>3203.131745606</v>
      </c>
      <c r="E57" s="642">
        <v>3521.6544135831978</v>
      </c>
      <c r="F57" s="648">
        <v>104.23192115690063</v>
      </c>
      <c r="G57" s="642">
        <v>3.2214737563169136</v>
      </c>
      <c r="H57" s="642">
        <v>318.52266797719767</v>
      </c>
      <c r="I57" s="643">
        <v>9.944101375603468</v>
      </c>
      <c r="K57" s="672" t="s">
        <v>612</v>
      </c>
    </row>
    <row r="58" spans="1:9" s="499" customFormat="1" ht="12.75">
      <c r="A58" s="469" t="s">
        <v>718</v>
      </c>
      <c r="B58" s="648">
        <v>1872.9235212053002</v>
      </c>
      <c r="C58" s="642">
        <v>1976.103623212</v>
      </c>
      <c r="D58" s="642">
        <v>1949.2470419510007</v>
      </c>
      <c r="E58" s="642">
        <v>2329.149351010001</v>
      </c>
      <c r="F58" s="648">
        <v>103.18010200669983</v>
      </c>
      <c r="G58" s="642">
        <v>5.509039789318218</v>
      </c>
      <c r="H58" s="642">
        <v>379.9023090590001</v>
      </c>
      <c r="I58" s="643">
        <v>19.489695296844264</v>
      </c>
    </row>
    <row r="59" spans="1:9" s="499" customFormat="1" ht="12.75">
      <c r="A59" s="469" t="s">
        <v>719</v>
      </c>
      <c r="B59" s="648">
        <v>577.281321707</v>
      </c>
      <c r="C59" s="642">
        <v>636.0149222910001</v>
      </c>
      <c r="D59" s="642">
        <v>714.2748082699997</v>
      </c>
      <c r="E59" s="642">
        <v>901.8233334</v>
      </c>
      <c r="F59" s="648">
        <v>58.7336005840001</v>
      </c>
      <c r="G59" s="642">
        <v>10.17417303756286</v>
      </c>
      <c r="H59" s="642">
        <v>187.54852513000037</v>
      </c>
      <c r="I59" s="643">
        <v>26.257194424125068</v>
      </c>
    </row>
    <row r="60" spans="1:9" s="499" customFormat="1" ht="12.75">
      <c r="A60" s="469" t="s">
        <v>720</v>
      </c>
      <c r="B60" s="648">
        <v>1285.1882368817</v>
      </c>
      <c r="C60" s="642">
        <v>2080.072649431</v>
      </c>
      <c r="D60" s="642">
        <v>1983.981852081</v>
      </c>
      <c r="E60" s="642">
        <v>1720.6339070199992</v>
      </c>
      <c r="F60" s="648">
        <v>794.8844125493001</v>
      </c>
      <c r="G60" s="642">
        <v>61.849648925978165</v>
      </c>
      <c r="H60" s="642">
        <v>-263.3479450610007</v>
      </c>
      <c r="I60" s="643">
        <v>-13.27370735698892</v>
      </c>
    </row>
    <row r="61" spans="1:9" s="499" customFormat="1" ht="12.75">
      <c r="A61" s="469" t="s">
        <v>721</v>
      </c>
      <c r="B61" s="648">
        <v>380.224902153</v>
      </c>
      <c r="C61" s="642">
        <v>574.471944351</v>
      </c>
      <c r="D61" s="642">
        <v>553.7359723510002</v>
      </c>
      <c r="E61" s="642">
        <v>575.73626358</v>
      </c>
      <c r="F61" s="648">
        <v>194.24704219800003</v>
      </c>
      <c r="G61" s="642">
        <v>51.08740671589056</v>
      </c>
      <c r="H61" s="642">
        <v>22.0002912289998</v>
      </c>
      <c r="I61" s="643">
        <v>3.973065202102191</v>
      </c>
    </row>
    <row r="62" spans="1:9" s="499" customFormat="1" ht="12.75">
      <c r="A62" s="469" t="s">
        <v>722</v>
      </c>
      <c r="B62" s="648">
        <v>40.862175320000006</v>
      </c>
      <c r="C62" s="642">
        <v>83.15047391099999</v>
      </c>
      <c r="D62" s="642">
        <v>66.699491021</v>
      </c>
      <c r="E62" s="642">
        <v>113.57581467000001</v>
      </c>
      <c r="F62" s="648">
        <v>42.288298590999986</v>
      </c>
      <c r="G62" s="642">
        <v>103.49008162152826</v>
      </c>
      <c r="H62" s="642">
        <v>46.876323649000014</v>
      </c>
      <c r="I62" s="643">
        <v>70.27988209721306</v>
      </c>
    </row>
    <row r="63" spans="1:9" s="499" customFormat="1" ht="13.5" thickBot="1">
      <c r="A63" s="673" t="s">
        <v>723</v>
      </c>
      <c r="B63" s="674">
        <v>0.9676972799999999</v>
      </c>
      <c r="C63" s="674">
        <v>2.7032321709999994</v>
      </c>
      <c r="D63" s="674">
        <v>2.5243661310000003</v>
      </c>
      <c r="E63" s="674">
        <v>4.433517729999994</v>
      </c>
      <c r="F63" s="674">
        <v>1.7355348909999995</v>
      </c>
      <c r="G63" s="674">
        <v>179.34688118581875</v>
      </c>
      <c r="H63" s="674">
        <v>1.9091515989999936</v>
      </c>
      <c r="I63" s="675">
        <v>75.6289499987747</v>
      </c>
    </row>
    <row r="64" spans="1:5" ht="13.5" thickTop="1">
      <c r="A64" s="672" t="s">
        <v>612</v>
      </c>
      <c r="B64" s="602"/>
      <c r="C64" s="602"/>
      <c r="D64" s="602"/>
      <c r="E64" s="602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nrb</cp:lastModifiedBy>
  <cp:lastPrinted>2015-07-23T04:42:26Z</cp:lastPrinted>
  <dcterms:created xsi:type="dcterms:W3CDTF">2015-04-02T10:21:59Z</dcterms:created>
  <dcterms:modified xsi:type="dcterms:W3CDTF">2015-07-23T06:25:01Z</dcterms:modified>
  <cp:category/>
  <cp:version/>
  <cp:contentType/>
  <cp:contentStatus/>
</cp:coreProperties>
</file>