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0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Rs" sheetId="19" r:id="rId19"/>
    <sheet name="Reserves $" sheetId="20" r:id="rId20"/>
    <sheet name="Ex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s" sheetId="35" r:id="rId35"/>
    <sheet name="Purchase &amp; Sale of FC" sheetId="36" r:id="rId36"/>
    <sheet name="Inter_Bank" sheetId="37" r:id="rId37"/>
    <sheet name="Int Rate" sheetId="38" r:id="rId38"/>
    <sheet name="TBs 91_364" sheetId="39" r:id="rId39"/>
    <sheet name="Stock Mkt Indicator" sheetId="40" r:id="rId40"/>
    <sheet name="Issue Approval" sheetId="41" r:id="rId41"/>
    <sheet name="Listed Co" sheetId="42" r:id="rId42"/>
    <sheet name="Share Mkt Acti" sheetId="43" r:id="rId43"/>
    <sheet name="Turnover Detail" sheetId="44" r:id="rId44"/>
    <sheet name="Securities List" sheetId="45" r:id="rId45"/>
  </sheets>
  <definedNames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22">#REF!</definedName>
    <definedName name="b" localSheetId="16">#REF!</definedName>
    <definedName name="b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0">'cover'!$A$1:$H$56</definedName>
    <definedName name="_xlnm.Print_Area" localSheetId="14">'Customwise Trade'!$B$1:$H$22</definedName>
    <definedName name="_xlnm.Print_Area" localSheetId="7">'Direction'!$B$1:$I$59</definedName>
    <definedName name="_xlnm.Print_Area" localSheetId="20">'Ex Rate'!$B$1:$M$78</definedName>
    <definedName name="_xlnm.Print_Area" localSheetId="21">'GBO'!$A$1:$H$55</definedName>
    <definedName name="_xlnm.Print_Area" localSheetId="36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3">'ODD'!$A$1:$H$40</definedName>
    <definedName name="_xlnm.Print_Area" localSheetId="18">'ReserveRs'!$B$1:$I$50</definedName>
    <definedName name="_xlnm.Print_Area" localSheetId="19">'Reserves $'!$B$2:$I$50</definedName>
    <definedName name="_xlnm.Print_Area" localSheetId="44">'Securities List'!$A$1:$J$27</definedName>
    <definedName name="_xlnm.Print_Area" localSheetId="42">'Share Mkt Acti'!$A$1:$J$22</definedName>
    <definedName name="_xlnm.Print_Area" localSheetId="39">'Stock Mkt Indicator'!$A$1:$F$25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sharedStrings.xml><?xml version="1.0" encoding="utf-8"?>
<sst xmlns="http://schemas.openxmlformats.org/spreadsheetml/2006/main" count="2605" uniqueCount="1293">
  <si>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</si>
  <si>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</si>
  <si>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</si>
  <si>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</si>
  <si>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</si>
  <si>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</si>
  <si>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</si>
  <si>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</si>
  <si>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</si>
  <si>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</si>
  <si>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</si>
  <si>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</si>
  <si>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</si>
  <si>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</si>
  <si>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</si>
  <si>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</si>
  <si>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</si>
  <si>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</si>
  <si>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</si>
  <si>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</si>
  <si>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</si>
  <si>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</si>
  <si>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</si>
  <si>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</si>
  <si>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</si>
  <si>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</si>
  <si>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</si>
  <si>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</si>
  <si>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</si>
  <si>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</si>
  <si>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</si>
  <si>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</si>
  <si>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</si>
  <si>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</si>
  <si>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</si>
  <si>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</si>
  <si>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</si>
  <si>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</si>
  <si>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</si>
  <si>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</si>
  <si>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</si>
  <si>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</si>
  <si>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</si>
  <si>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</si>
  <si>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</si>
  <si>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</si>
  <si>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</si>
  <si>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</si>
  <si>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</si>
  <si>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</si>
  <si>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</si>
  <si>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</si>
  <si>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2013/14</t>
  </si>
  <si>
    <t>2014/15</t>
  </si>
  <si>
    <t>2015/16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</si>
  <si>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</si>
  <si>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</si>
  <si>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</si>
  <si>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</si>
  <si>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</si>
  <si>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</si>
  <si>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</si>
  <si>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</si>
  <si>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</si>
  <si>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</si>
  <si>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</si>
  <si>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</si>
  <si>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</si>
  <si>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</si>
  <si>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</si>
  <si>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</si>
  <si>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</si>
  <si>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</si>
  <si>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</si>
  <si>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Customs Wise Trade</t>
  </si>
  <si>
    <r>
      <t>(</t>
    </r>
    <r>
      <rPr>
        <b/>
        <i/>
        <sz val="9"/>
        <rFont val="Times New Roman"/>
        <family val="1"/>
      </rPr>
      <t>On Cash Basis)</t>
    </r>
  </si>
  <si>
    <t xml:space="preserve"> (Rs. in million)</t>
  </si>
  <si>
    <t>Heads</t>
  </si>
  <si>
    <t>Amount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</si>
  <si>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</si>
  <si>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</si>
  <si>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</si>
  <si>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</si>
  <si>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</si>
  <si>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</si>
  <si>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</si>
  <si>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</si>
  <si>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</si>
  <si>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</si>
  <si>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</si>
  <si>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</si>
  <si>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</si>
  <si>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</si>
  <si>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</si>
  <si>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</si>
  <si>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</si>
  <si>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</si>
  <si>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</si>
  <si>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</si>
  <si>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</si>
  <si>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</si>
  <si>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</si>
  <si>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</si>
  <si>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</si>
  <si>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</si>
  <si>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</si>
  <si>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</si>
  <si>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</si>
  <si>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</si>
  <si>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</si>
  <si>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</si>
  <si>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</si>
  <si>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</si>
  <si>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</si>
  <si>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</si>
  <si>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</si>
  <si>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</si>
  <si>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</si>
  <si>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</si>
  <si>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-</t>
  </si>
  <si>
    <r>
      <t>Annual</t>
    </r>
    <r>
      <rPr>
        <b/>
        <vertAlign val="superscript"/>
        <sz val="10"/>
        <rFont val="Times New Roman"/>
        <family val="1"/>
      </rPr>
      <t xml:space="preserve">R </t>
    </r>
  </si>
  <si>
    <t>R: Second Revised</t>
  </si>
  <si>
    <t xml:space="preserve"> P :  Provisional</t>
  </si>
  <si>
    <t>Table 22</t>
  </si>
  <si>
    <t>Export and Import Unit Value Price Index and Terms of Trade</t>
  </si>
  <si>
    <t>Government Budgetary Operation*</t>
  </si>
  <si>
    <t xml:space="preserve">  *  Based on data reported by 8 offices of NRB,  68 branches of Rastriya Banijya Bank Limited, 37 out of 48 branches of Nepal Bank Limited, 19 out of 21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</si>
  <si>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P: Provisional</t>
  </si>
  <si>
    <t xml:space="preserve">Annual </t>
  </si>
  <si>
    <t>Table 23</t>
  </si>
  <si>
    <t>Eight Months</t>
  </si>
  <si>
    <t>Percent Change During Eight  Months</t>
  </si>
  <si>
    <t>(Based on the Eight Months' Data of 2015/16)</t>
  </si>
  <si>
    <t>Mid-Mar</t>
  </si>
  <si>
    <t>Amount Change      Jul-Mar</t>
  </si>
  <si>
    <t>Government Revenue Collection</t>
  </si>
  <si>
    <t>Eight  Months</t>
  </si>
  <si>
    <t>Amount (Rs. in million)</t>
  </si>
  <si>
    <t>Growth Rate During Eight months</t>
  </si>
  <si>
    <t>Composition During Eight  months</t>
  </si>
  <si>
    <t>2015/16P</t>
  </si>
  <si>
    <t>Eight months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</si>
  <si>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</si>
  <si>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</si>
  <si>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</si>
  <si>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</si>
  <si>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</si>
  <si>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</si>
  <si>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</si>
  <si>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</si>
  <si>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</si>
  <si>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</si>
  <si>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</si>
  <si>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</si>
  <si>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Source: Ministry of Finance</t>
  </si>
  <si>
    <t>Table 1</t>
  </si>
  <si>
    <t>(2014/15=100)</t>
  </si>
  <si>
    <t>Mid-March 2016</t>
  </si>
  <si>
    <t>Groups &amp; Sub-Groups</t>
  </si>
  <si>
    <t>Weight %</t>
  </si>
  <si>
    <t>2013/2014</t>
  </si>
  <si>
    <t>2014/2015</t>
  </si>
  <si>
    <r>
      <t xml:space="preserve">2015/2016 </t>
    </r>
    <r>
      <rPr>
        <b/>
        <sz val="5"/>
        <color indexed="8"/>
        <rFont val="Times New Roman"/>
        <family val="1"/>
      </rPr>
      <t>P</t>
    </r>
  </si>
  <si>
    <t>Percentage Change</t>
  </si>
  <si>
    <t>Dec/Jan</t>
  </si>
  <si>
    <t>Jan/Feb</t>
  </si>
  <si>
    <t>Feb/March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</si>
  <si>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</si>
  <si>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</si>
  <si>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</si>
  <si>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</si>
  <si>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</si>
  <si>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</si>
  <si>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</si>
  <si>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</si>
  <si>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</si>
  <si>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</si>
  <si>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</si>
  <si>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</si>
  <si>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</si>
  <si>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</si>
  <si>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</si>
  <si>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</si>
  <si>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</si>
  <si>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</si>
  <si>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</si>
  <si>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</si>
  <si>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</si>
  <si>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</si>
  <si>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</si>
  <si>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</si>
  <si>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</si>
  <si>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</si>
  <si>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</si>
  <si>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</si>
  <si>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</si>
  <si>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</si>
  <si>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</si>
  <si>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</si>
  <si>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</si>
  <si>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</si>
  <si>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</si>
  <si>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</si>
  <si>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</si>
  <si>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</si>
  <si>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</si>
  <si>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</si>
  <si>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</si>
  <si>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</si>
  <si>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</si>
  <si>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</si>
  <si>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</si>
  <si>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</si>
  <si>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</si>
  <si>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</si>
  <si>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</si>
  <si>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</si>
  <si>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</si>
  <si>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</si>
  <si>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</si>
  <si>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</si>
  <si>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</si>
  <si>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</si>
  <si>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</si>
  <si>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</si>
  <si>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</si>
  <si>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</si>
  <si>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</si>
  <si>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</si>
  <si>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</si>
  <si>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</si>
  <si>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</si>
  <si>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</si>
  <si>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</si>
  <si>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</si>
  <si>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</si>
  <si>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</si>
  <si>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</si>
  <si>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</si>
  <si>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</si>
  <si>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</si>
  <si>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</si>
  <si>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</si>
  <si>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</si>
  <si>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</si>
  <si>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</si>
  <si>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</si>
  <si>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</si>
  <si>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</si>
  <si>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</si>
  <si>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</si>
  <si>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</si>
  <si>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</si>
  <si>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</si>
  <si>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</si>
  <si>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</si>
  <si>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</si>
  <si>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</si>
  <si>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</si>
  <si>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</si>
  <si>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</si>
  <si>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</si>
  <si>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</si>
  <si>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</si>
  <si>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</si>
  <si>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</si>
  <si>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</si>
  <si>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</si>
  <si>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</si>
  <si>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</si>
  <si>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</si>
  <si>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</si>
  <si>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</si>
  <si>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</si>
  <si>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</si>
  <si>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</si>
  <si>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</si>
  <si>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</si>
  <si>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</si>
  <si>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</si>
  <si>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</si>
  <si>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</si>
  <si>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</si>
  <si>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</si>
  <si>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</si>
  <si>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</si>
  <si>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</si>
  <si>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</si>
  <si>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</si>
  <si>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</si>
  <si>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</si>
  <si>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</si>
  <si>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</si>
  <si>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</si>
  <si>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</si>
  <si>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</si>
  <si>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</si>
  <si>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</si>
  <si>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24</t>
  </si>
  <si>
    <t>Changes during eight months</t>
  </si>
  <si>
    <t>Monetary Aggregates</t>
  </si>
  <si>
    <t xml:space="preserve">Jul </t>
  </si>
  <si>
    <t>Mar</t>
  </si>
  <si>
    <t>Jul (p)</t>
  </si>
  <si>
    <t>Mar(e)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</si>
  <si>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</si>
  <si>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</si>
  <si>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</si>
  <si>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</si>
  <si>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</si>
  <si>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</si>
  <si>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</si>
  <si>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</si>
  <si>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</si>
  <si>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</si>
  <si>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</si>
  <si>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</si>
  <si>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</si>
  <si>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</si>
  <si>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</si>
  <si>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</si>
  <si>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</si>
  <si>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</si>
  <si>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</si>
  <si>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</si>
  <si>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</si>
  <si>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</si>
  <si>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</si>
  <si>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</si>
  <si>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</si>
  <si>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</si>
  <si>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</si>
  <si>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</si>
  <si>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</si>
  <si>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</si>
  <si>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</si>
  <si>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</si>
  <si>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</si>
  <si>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</si>
  <si>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</si>
  <si>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25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</si>
  <si>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</si>
  <si>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</si>
  <si>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</si>
  <si>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</si>
  <si>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</si>
  <si>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</si>
  <si>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</si>
  <si>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</si>
  <si>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</si>
  <si>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</si>
  <si>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</si>
  <si>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</si>
  <si>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</si>
  <si>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</si>
  <si>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</si>
  <si>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</si>
  <si>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</si>
  <si>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</si>
  <si>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</si>
  <si>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</si>
  <si>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</si>
  <si>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</si>
  <si>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</si>
  <si>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</si>
  <si>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</si>
  <si>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</si>
  <si>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</si>
  <si>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</si>
  <si>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</si>
  <si>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</si>
  <si>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</si>
  <si>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</si>
  <si>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</si>
  <si>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</si>
  <si>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</si>
  <si>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</si>
  <si>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</si>
  <si>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</si>
  <si>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</si>
  <si>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</si>
  <si>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</si>
  <si>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</si>
  <si>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</si>
  <si>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</si>
  <si>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</si>
  <si>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</si>
  <si>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</si>
  <si>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26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</si>
  <si>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</si>
  <si>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</si>
  <si>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</si>
  <si>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</si>
  <si>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</si>
  <si>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</si>
  <si>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</si>
  <si>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</si>
  <si>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</si>
  <si>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</si>
  <si>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</si>
  <si>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</si>
  <si>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</si>
  <si>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</si>
  <si>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</si>
  <si>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</si>
  <si>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</si>
  <si>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</si>
  <si>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</si>
  <si>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</si>
  <si>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</si>
  <si>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</si>
  <si>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</si>
  <si>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</si>
  <si>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</si>
  <si>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</si>
  <si>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</si>
  <si>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</si>
  <si>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</si>
  <si>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</si>
  <si>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</si>
  <si>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Table 27</t>
  </si>
  <si>
    <t xml:space="preserve">    5.2 Balance with Nepal Rastra Bank</t>
  </si>
  <si>
    <t>Table 28</t>
  </si>
  <si>
    <t>Table 29</t>
  </si>
  <si>
    <t>Table 30</t>
  </si>
  <si>
    <t xml:space="preserve">Changes during eight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</si>
  <si>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</si>
  <si>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</si>
  <si>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</si>
  <si>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</si>
  <si>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</si>
  <si>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</si>
  <si>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</si>
  <si>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</si>
  <si>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</si>
  <si>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</si>
  <si>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</si>
  <si>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</si>
  <si>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</si>
  <si>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</si>
  <si>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</si>
  <si>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</si>
  <si>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</si>
  <si>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</si>
  <si>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</si>
  <si>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</si>
  <si>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</si>
  <si>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</si>
  <si>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31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</si>
  <si>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</si>
  <si>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</si>
  <si>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</si>
  <si>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</si>
  <si>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</si>
  <si>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</si>
  <si>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</si>
  <si>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</si>
  <si>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</si>
  <si>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</si>
  <si>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</si>
  <si>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</si>
  <si>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</si>
  <si>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</si>
  <si>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</si>
  <si>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</si>
  <si>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</si>
  <si>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</si>
  <si>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</si>
  <si>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</si>
  <si>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</si>
  <si>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</si>
  <si>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</si>
  <si>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</si>
  <si>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</si>
  <si>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</si>
  <si>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</si>
  <si>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</si>
  <si>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</si>
  <si>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</si>
  <si>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</si>
  <si>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</si>
  <si>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</si>
  <si>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</si>
  <si>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</si>
  <si>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</si>
  <si>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</si>
  <si>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</si>
  <si>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</si>
  <si>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</si>
  <si>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</si>
  <si>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</si>
  <si>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</si>
  <si>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</si>
  <si>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</si>
  <si>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</si>
  <si>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</si>
  <si>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</si>
  <si>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</si>
  <si>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</si>
  <si>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</si>
  <si>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</si>
  <si>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</si>
  <si>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</si>
  <si>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</si>
  <si>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</si>
  <si>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</si>
  <si>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</si>
  <si>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</si>
  <si>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</si>
  <si>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</si>
  <si>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</si>
  <si>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</si>
  <si>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</si>
  <si>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</si>
  <si>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</si>
  <si>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</si>
  <si>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</si>
  <si>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</si>
  <si>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</si>
  <si>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</si>
  <si>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</si>
  <si>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</si>
  <si>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</si>
  <si>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</si>
  <si>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</si>
  <si>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</si>
  <si>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</si>
  <si>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</si>
  <si>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</si>
  <si>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</si>
  <si>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</si>
  <si>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</si>
  <si>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</si>
  <si>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</si>
  <si>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</si>
  <si>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</si>
  <si>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</si>
  <si>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</si>
  <si>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</si>
  <si>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</si>
  <si>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</si>
  <si>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</si>
  <si>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</si>
  <si>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</si>
  <si>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</si>
  <si>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</si>
  <si>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</si>
  <si>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</si>
  <si>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</si>
  <si>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</si>
  <si>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</si>
  <si>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</si>
  <si>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</si>
  <si>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</si>
  <si>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</si>
  <si>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</si>
  <si>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</si>
  <si>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</si>
  <si>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32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</si>
  <si>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</si>
  <si>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</si>
  <si>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</si>
  <si>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</si>
  <si>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</si>
  <si>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</si>
  <si>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</si>
  <si>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</si>
  <si>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</si>
  <si>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</si>
  <si>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</si>
  <si>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</si>
  <si>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</si>
  <si>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</si>
  <si>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</si>
  <si>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</si>
  <si>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</si>
  <si>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</si>
  <si>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</si>
  <si>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</si>
  <si>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</si>
  <si>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</si>
  <si>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</si>
  <si>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</si>
  <si>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</si>
  <si>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</si>
  <si>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</si>
  <si>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</si>
  <si>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</si>
  <si>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</si>
  <si>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</si>
  <si>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</si>
  <si>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</si>
  <si>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</si>
  <si>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</si>
  <si>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</si>
  <si>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</si>
  <si>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</si>
  <si>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</si>
  <si>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</si>
  <si>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</si>
  <si>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</si>
  <si>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33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</si>
  <si>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</si>
  <si>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</si>
  <si>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</si>
  <si>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</si>
  <si>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</si>
  <si>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</si>
  <si>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</si>
  <si>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</si>
  <si>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</si>
  <si>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</si>
  <si>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</si>
  <si>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</si>
  <si>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34</t>
  </si>
  <si>
    <t>Outright Sale Auction</t>
  </si>
  <si>
    <t>Standing Liquidity Facility</t>
  </si>
  <si>
    <t>Mid-month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</si>
  <si>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</si>
  <si>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</si>
  <si>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</si>
  <si>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</si>
  <si>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</si>
  <si>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35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</si>
  <si>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</si>
  <si>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</si>
  <si>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</si>
  <si>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</si>
  <si>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</si>
  <si>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</si>
  <si>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</si>
  <si>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</si>
  <si>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</si>
  <si>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</si>
  <si>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</si>
  <si>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36</t>
  </si>
  <si>
    <t>Table 17</t>
  </si>
  <si>
    <t xml:space="preserve"> Inter-bank Transaction Amount &amp; Weighted Average Interest Rate</t>
  </si>
  <si>
    <t>Mid-Month</t>
  </si>
  <si>
    <t>A &amp; B</t>
  </si>
  <si>
    <t>B &amp; B</t>
  </si>
  <si>
    <t>B &amp; C</t>
  </si>
  <si>
    <t>C &amp; C</t>
  </si>
  <si>
    <t>Rate (%)</t>
  </si>
  <si>
    <t>August*</t>
  </si>
  <si>
    <t>September</t>
  </si>
  <si>
    <t>Ocotber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</si>
  <si>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</si>
  <si>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</si>
  <si>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</si>
  <si>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</si>
  <si>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</si>
  <si>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</si>
  <si>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</si>
  <si>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</si>
  <si>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</si>
  <si>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</si>
  <si>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</si>
  <si>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</si>
  <si>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</si>
  <si>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</si>
  <si>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</si>
  <si>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8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</si>
  <si>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</si>
  <si>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</si>
  <si>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</si>
  <si>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</si>
  <si>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</si>
  <si>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</si>
  <si>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</si>
  <si>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</si>
  <si>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</si>
  <si>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</si>
  <si>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</si>
  <si>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</si>
  <si>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</si>
  <si>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</si>
  <si>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</si>
  <si>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</si>
  <si>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</si>
  <si>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</si>
  <si>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</si>
  <si>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</si>
  <si>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</si>
  <si>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</si>
  <si>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</si>
  <si>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</si>
  <si>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</si>
  <si>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</si>
  <si>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</si>
  <si>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</si>
  <si>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</si>
  <si>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</si>
  <si>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</si>
  <si>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</si>
  <si>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</si>
  <si>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</si>
  <si>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</si>
  <si>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</si>
  <si>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</si>
  <si>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</si>
  <si>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</si>
  <si>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</si>
  <si>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</si>
  <si>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</si>
  <si>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</si>
  <si>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</si>
  <si>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</si>
  <si>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</si>
  <si>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</si>
  <si>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</si>
  <si>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37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</si>
  <si>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</si>
  <si>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</si>
  <si>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</si>
  <si>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</si>
  <si>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</si>
  <si>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</si>
  <si>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</si>
  <si>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</si>
  <si>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</si>
  <si>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</si>
  <si>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</si>
  <si>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</si>
  <si>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</si>
  <si>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</si>
  <si>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</si>
  <si>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</si>
  <si>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</si>
  <si>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</si>
  <si>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</si>
  <si>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</si>
  <si>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</si>
  <si>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</si>
  <si>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</si>
  <si>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</si>
  <si>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</si>
  <si>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</si>
  <si>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</si>
  <si>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</si>
  <si>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</si>
  <si>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</si>
  <si>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</si>
  <si>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</si>
  <si>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</si>
  <si>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</si>
  <si>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</si>
  <si>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</si>
  <si>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</si>
  <si>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</si>
  <si>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</si>
  <si>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</si>
  <si>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</si>
  <si>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</si>
  <si>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</si>
  <si>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</si>
  <si>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38</t>
  </si>
  <si>
    <t>(In percent)</t>
  </si>
  <si>
    <t>TRB-91 Days</t>
  </si>
  <si>
    <t>TRB-364 Days</t>
  </si>
  <si>
    <t>2011/12</t>
  </si>
  <si>
    <t>2012/13</t>
  </si>
  <si>
    <t>Annual average</t>
  </si>
  <si>
    <t>Particulars</t>
  </si>
  <si>
    <t>Mid-March</t>
  </si>
  <si>
    <t>% Change</t>
  </si>
  <si>
    <t>2 Over 1</t>
  </si>
  <si>
    <t>3 Over 2</t>
  </si>
  <si>
    <t>NEPSE Index (Closing)*</t>
  </si>
  <si>
    <t>1318.88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</si>
  <si>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</si>
  <si>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</si>
  <si>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</si>
  <si>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</si>
  <si>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</si>
  <si>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</si>
  <si>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</si>
  <si>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</si>
  <si>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</si>
  <si>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</si>
  <si>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</si>
  <si>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</si>
  <si>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</si>
  <si>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</si>
  <si>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</si>
  <si>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</si>
  <si>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</si>
  <si>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Based on the nominal GDP (at producer's price) of 2012/13 and 2013/14 and 2014/15. Data Source: Central Bureau of Statistics.  </t>
  </si>
  <si>
    <t>GDP at Current Price ( Rs. million)</t>
  </si>
  <si>
    <t>(Mid-July 2015 to Mid-March 2016)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</si>
  <si>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</si>
  <si>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</si>
  <si>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</si>
  <si>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</si>
  <si>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</si>
  <si>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</si>
  <si>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</si>
  <si>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</si>
  <si>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</si>
  <si>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</si>
  <si>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</si>
  <si>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</si>
  <si>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</si>
  <si>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Kanchan Development Bak Ltd</t>
  </si>
  <si>
    <t>Excel Development Bank Ltd</t>
  </si>
  <si>
    <t>Innovative Development Bank Ltd</t>
  </si>
  <si>
    <t>Sunrise Bank Ltd</t>
  </si>
  <si>
    <t>Gandaki Bikas Bank Ltd</t>
  </si>
  <si>
    <t>Prabhu Bank Ltd</t>
  </si>
  <si>
    <t>Shubhechha Bikas Bank</t>
  </si>
  <si>
    <t>Srijana Finance Ltd</t>
  </si>
  <si>
    <t>Shangri-la Development Bank Ltd</t>
  </si>
  <si>
    <t>Tinau Bikas Bank Ltd</t>
  </si>
  <si>
    <t>Jhimruk Bikas Bank Ltd</t>
  </si>
  <si>
    <t>B. Ordinary Share</t>
  </si>
  <si>
    <t>Hydroelectricity Investment &amp; Development Company Ltd</t>
  </si>
  <si>
    <t>Ngadi Groups Power Ltd</t>
  </si>
  <si>
    <t>Khanikhola Hydropower Co. Ltd</t>
  </si>
  <si>
    <t>Shikhar Insurance Co. Ltd (FPO)</t>
  </si>
  <si>
    <t>Reliance Lotus Finance Ltd (FPO)</t>
  </si>
  <si>
    <t>Mero Microfinance Bittya Sanstha Ltd</t>
  </si>
  <si>
    <t>Nepal Investment Bank Ltd (FPO)</t>
  </si>
  <si>
    <t>Global IME Samunnat Scheme-1</t>
  </si>
  <si>
    <t>Dibyashwari Hydropower Ltd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</si>
  <si>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</si>
  <si>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</si>
  <si>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</si>
  <si>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</si>
  <si>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</si>
  <si>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</si>
  <si>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</si>
  <si>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</si>
  <si>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</si>
  <si>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</si>
  <si>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</si>
  <si>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</si>
  <si>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</si>
  <si>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</si>
  <si>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</si>
  <si>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</si>
  <si>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</si>
  <si>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</si>
  <si>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</si>
  <si>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</si>
  <si>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</si>
  <si>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</si>
  <si>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(Mid-February/Mid-March)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</si>
  <si>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</si>
  <si>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</si>
  <si>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</si>
  <si>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</si>
  <si>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</si>
  <si>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</si>
  <si>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</si>
  <si>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</si>
  <si>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</si>
  <si>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</si>
  <si>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</si>
  <si>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</si>
  <si>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</si>
  <si>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</si>
  <si>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</si>
  <si>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(Mid-February to Mid-March)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</si>
  <si>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</si>
  <si>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</si>
  <si>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</si>
  <si>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</si>
  <si>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</si>
  <si>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</si>
  <si>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</si>
  <si>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</si>
  <si>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Mid-March)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</si>
  <si>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</si>
  <si>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</si>
  <si>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</si>
  <si>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</si>
  <si>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</si>
  <si>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</si>
  <si>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</si>
  <si>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</si>
  <si>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</si>
  <si>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</si>
  <si>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</si>
  <si>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</si>
  <si>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</si>
  <si>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</si>
  <si>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</si>
  <si>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</si>
  <si>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</si>
  <si>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</si>
  <si>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</si>
  <si>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</si>
  <si>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</si>
  <si>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</si>
  <si>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40</t>
  </si>
  <si>
    <t>Table 41</t>
  </si>
  <si>
    <t>Table 42</t>
  </si>
  <si>
    <t>Table 43</t>
  </si>
  <si>
    <t xml:space="preserve"> Table 44</t>
  </si>
  <si>
    <t>Table 45</t>
  </si>
  <si>
    <t>Table 39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</si>
  <si>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</si>
  <si>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</si>
  <si>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</si>
  <si>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</si>
  <si>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</si>
  <si>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</si>
  <si>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</si>
  <si>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</si>
  <si>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</si>
  <si>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</si>
  <si>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</si>
  <si>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</si>
  <si>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</si>
  <si>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</si>
  <si>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</si>
  <si>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</si>
  <si>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</si>
  <si>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</si>
  <si>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</si>
  <si>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</si>
  <si>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</si>
  <si>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</si>
  <si>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</si>
  <si>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</si>
  <si>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</si>
  <si>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</si>
  <si>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</si>
  <si>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</si>
  <si>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</si>
  <si>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</si>
  <si>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</si>
  <si>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</si>
  <si>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</si>
  <si>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</si>
  <si>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</si>
  <si>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</si>
  <si>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</si>
  <si>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</si>
  <si>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</si>
  <si>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</si>
  <si>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</si>
  <si>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</si>
  <si>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</si>
  <si>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</si>
  <si>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</si>
  <si>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</si>
  <si>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</si>
  <si>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</si>
  <si>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</si>
  <si>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</si>
  <si>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</si>
  <si>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</si>
  <si>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</si>
  <si>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</si>
  <si>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</si>
  <si>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</si>
  <si>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</si>
  <si>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</si>
  <si>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</si>
  <si>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</si>
  <si>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</si>
  <si>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</si>
  <si>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</si>
  <si>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</si>
  <si>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</si>
  <si>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</si>
  <si>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</si>
  <si>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</si>
  <si>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</si>
  <si>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</si>
  <si>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</si>
  <si>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</si>
  <si>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</si>
  <si>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</si>
  <si>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</si>
  <si>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</si>
  <si>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</si>
  <si>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</si>
  <si>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</si>
  <si>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</si>
  <si>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</si>
  <si>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</si>
  <si>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</si>
  <si>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</si>
  <si>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</si>
  <si>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</si>
  <si>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</si>
  <si>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</si>
  <si>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</si>
  <si>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</si>
  <si>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</si>
  <si>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</si>
  <si>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</si>
  <si>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</si>
  <si>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</si>
  <si>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</si>
  <si>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</si>
  <si>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</si>
  <si>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</si>
  <si>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</si>
  <si>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</si>
  <si>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</si>
  <si>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</si>
  <si>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</si>
  <si>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</si>
  <si>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</si>
  <si>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</si>
  <si>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</si>
  <si>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</si>
  <si>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</si>
  <si>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</si>
  <si>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</si>
  <si>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</si>
  <si>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</si>
  <si>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</si>
  <si>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</si>
  <si>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</si>
  <si>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</si>
  <si>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</si>
  <si>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</si>
  <si>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</si>
  <si>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</si>
  <si>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</si>
  <si>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</si>
  <si>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</si>
  <si>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</si>
  <si>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</si>
  <si>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</si>
  <si>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</si>
  <si>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</si>
  <si>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</si>
  <si>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</si>
  <si>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</si>
  <si>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</si>
  <si>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</si>
  <si>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</si>
  <si>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</si>
  <si>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</si>
  <si>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</si>
  <si>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</si>
  <si>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</si>
  <si>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</si>
  <si>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</si>
  <si>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</si>
  <si>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</si>
  <si>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</si>
  <si>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</si>
  <si>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13430.5*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</si>
  <si>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</si>
  <si>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</si>
  <si>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</si>
  <si>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</si>
  <si>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</si>
  <si>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</si>
  <si>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</si>
  <si>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</si>
  <si>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</si>
  <si>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</si>
  <si>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</si>
  <si>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</si>
  <si>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</si>
  <si>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</si>
  <si>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</si>
  <si>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</si>
  <si>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</si>
  <si>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</si>
  <si>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</si>
  <si>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</si>
  <si>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</si>
  <si>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</si>
  <si>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</si>
  <si>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</si>
  <si>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</si>
  <si>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</si>
  <si>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</si>
  <si>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</si>
  <si>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</si>
  <si>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</si>
  <si>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</si>
  <si>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</si>
  <si>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</si>
  <si>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</si>
  <si>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</si>
  <si>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</si>
  <si>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</si>
  <si>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</si>
  <si>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</si>
  <si>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</si>
  <si>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</si>
  <si>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</si>
  <si>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</si>
  <si>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</si>
  <si>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</si>
  <si>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</si>
  <si>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</si>
  <si>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</si>
  <si>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</si>
  <si>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</si>
  <si>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</si>
  <si>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</si>
  <si>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</si>
  <si>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</si>
  <si>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</si>
  <si>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</si>
  <si>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</si>
  <si>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</si>
  <si>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</si>
  <si>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</si>
  <si>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</si>
  <si>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</si>
  <si>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</si>
  <si>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</si>
  <si>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</si>
  <si>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</si>
  <si>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</si>
  <si>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</si>
  <si>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</si>
  <si>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</si>
  <si>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</si>
  <si>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</si>
  <si>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</si>
  <si>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</si>
  <si>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</si>
  <si>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</si>
  <si>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</si>
  <si>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</si>
  <si>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</si>
  <si>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</si>
  <si>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</si>
  <si>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</si>
  <si>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</si>
  <si>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</si>
  <si>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</si>
  <si>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</si>
  <si>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</si>
  <si>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</si>
  <si>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</si>
  <si>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</si>
  <si>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Eight Months' Data</t>
  </si>
  <si>
    <t>(Rs. in million )</t>
  </si>
  <si>
    <t>Customs Points</t>
  </si>
  <si>
    <t>Exports</t>
  </si>
  <si>
    <t xml:space="preserve">Percentage Change </t>
  </si>
  <si>
    <t>Imports</t>
  </si>
  <si>
    <t>Birgunj Customs Offic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</si>
  <si>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</si>
  <si>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</si>
  <si>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</si>
  <si>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</si>
  <si>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</si>
  <si>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</si>
  <si>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</si>
  <si>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</si>
  <si>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</si>
  <si>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</si>
  <si>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</si>
  <si>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</si>
  <si>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</si>
  <si>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</si>
  <si>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</si>
  <si>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</si>
  <si>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</si>
  <si>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</si>
  <si>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</si>
  <si>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</si>
  <si>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</si>
  <si>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</si>
  <si>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</si>
  <si>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</si>
  <si>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</si>
  <si>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Percent 
Change</t>
  </si>
  <si>
    <t>Percentage 
Change</t>
  </si>
  <si>
    <t>August</t>
  </si>
  <si>
    <t>October</t>
  </si>
  <si>
    <t xml:space="preserve">Summary of Balance of Payments              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</si>
  <si>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</si>
  <si>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</si>
  <si>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8 months</t>
  </si>
  <si>
    <t xml:space="preserve">8 Months </t>
  </si>
  <si>
    <t xml:space="preserve">2014/15 </t>
  </si>
  <si>
    <t xml:space="preserve">2015/16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</si>
  <si>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</si>
  <si>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</si>
  <si>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</si>
  <si>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</si>
  <si>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</si>
  <si>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</si>
  <si>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</si>
  <si>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</si>
  <si>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</si>
  <si>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</si>
  <si>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</si>
  <si>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</si>
  <si>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</si>
  <si>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</si>
  <si>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</si>
  <si>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</si>
  <si>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</si>
  <si>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</si>
  <si>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</si>
  <si>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</si>
  <si>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</si>
  <si>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</si>
  <si>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</si>
  <si>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</si>
  <si>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</si>
  <si>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</si>
  <si>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</si>
  <si>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</si>
  <si>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</si>
  <si>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</si>
  <si>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</si>
  <si>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</si>
  <si>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</si>
  <si>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</si>
  <si>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</si>
  <si>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</si>
  <si>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</si>
  <si>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</si>
  <si>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</si>
  <si>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</si>
  <si>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</si>
  <si>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</si>
  <si>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</si>
  <si>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</si>
  <si>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</si>
  <si>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</si>
  <si>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</si>
  <si>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</si>
  <si>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</si>
  <si>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</si>
  <si>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</si>
  <si>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</si>
  <si>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</si>
  <si>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</si>
  <si>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</si>
  <si>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</si>
  <si>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</si>
  <si>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</si>
  <si>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Mid-Mar.</t>
  </si>
  <si>
    <t>Mid-Jul To Mid-Mar.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</si>
  <si>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</si>
  <si>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</si>
  <si>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</si>
  <si>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</si>
  <si>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</si>
  <si>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</si>
  <si>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</si>
  <si>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</si>
  <si>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</si>
  <si>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</si>
  <si>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</si>
  <si>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</si>
  <si>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</si>
  <si>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</si>
  <si>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</si>
  <si>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</si>
  <si>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</si>
  <si>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</si>
  <si>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</si>
  <si>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</si>
  <si>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</si>
  <si>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</si>
  <si>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</si>
  <si>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</si>
  <si>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</si>
  <si>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</si>
  <si>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</si>
  <si>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</si>
  <si>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</si>
  <si>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</si>
  <si>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</si>
  <si>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</si>
  <si>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</si>
  <si>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</si>
  <si>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</si>
  <si>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</si>
  <si>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</si>
  <si>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</si>
  <si>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</si>
  <si>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</si>
  <si>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Jul-Jul</t>
  </si>
  <si>
    <t>Mar-Mar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</si>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</sst>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0.00_)"/>
    <numFmt numFmtId="172" formatCode="0.000_)"/>
    <numFmt numFmtId="173" formatCode="0.0000"/>
    <numFmt numFmtId="174" formatCode="#,##0.0"/>
    <numFmt numFmtId="175" formatCode="0.0_);[Red]\(0.0\)"/>
    <numFmt numFmtId="176" formatCode="0_)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_-* #,##0.000_-;\-* #,##0.000_-;_-* &quot;-&quot;??_-;_-@_-"/>
    <numFmt numFmtId="182" formatCode="0.000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5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sz val="9.5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992">
    <xf numFmtId="0" fontId="0" fillId="0" borderId="0" xfId="0" applyFont="1" applyAlignment="1">
      <alignment/>
    </xf>
    <xf numFmtId="0" fontId="4" fillId="0" borderId="0" xfId="186" applyFont="1" applyAlignment="1">
      <alignment horizontal="centerContinuous"/>
      <protection/>
    </xf>
    <xf numFmtId="0" fontId="4" fillId="0" borderId="0" xfId="186" applyFont="1">
      <alignment/>
      <protection/>
    </xf>
    <xf numFmtId="0" fontId="5" fillId="0" borderId="0" xfId="186" applyFont="1" applyAlignment="1">
      <alignment horizontal="centerContinuous"/>
      <protection/>
    </xf>
    <xf numFmtId="0" fontId="5" fillId="0" borderId="0" xfId="186" applyFont="1">
      <alignment/>
      <protection/>
    </xf>
    <xf numFmtId="0" fontId="4" fillId="0" borderId="0" xfId="186" applyFont="1" applyBorder="1">
      <alignment/>
      <protection/>
    </xf>
    <xf numFmtId="0" fontId="4" fillId="0" borderId="0" xfId="186" applyFont="1" applyBorder="1" applyAlignment="1">
      <alignment horizontal="center"/>
      <protection/>
    </xf>
    <xf numFmtId="0" fontId="6" fillId="0" borderId="0" xfId="186" applyFont="1">
      <alignment/>
      <protection/>
    </xf>
    <xf numFmtId="0" fontId="6" fillId="0" borderId="0" xfId="186" applyFont="1" applyAlignment="1">
      <alignment wrapText="1"/>
      <protection/>
    </xf>
    <xf numFmtId="164" fontId="4" fillId="0" borderId="0" xfId="242" applyNumberFormat="1" applyFont="1" applyAlignment="1" applyProtection="1">
      <alignment/>
      <protection/>
    </xf>
    <xf numFmtId="164" fontId="6" fillId="0" borderId="0" xfId="242" applyNumberFormat="1" applyFont="1" applyAlignment="1" applyProtection="1">
      <alignment/>
      <protection/>
    </xf>
    <xf numFmtId="0" fontId="6" fillId="0" borderId="0" xfId="186" applyFont="1" applyBorder="1">
      <alignment/>
      <protection/>
    </xf>
    <xf numFmtId="0" fontId="4" fillId="0" borderId="0" xfId="186" applyFont="1" applyFill="1" applyBorder="1">
      <alignment/>
      <protection/>
    </xf>
    <xf numFmtId="0" fontId="6" fillId="0" borderId="0" xfId="186" applyFont="1" applyBorder="1" applyAlignment="1">
      <alignment horizontal="left"/>
      <protection/>
    </xf>
    <xf numFmtId="0" fontId="2" fillId="0" borderId="0" xfId="197">
      <alignment/>
      <protection/>
    </xf>
    <xf numFmtId="0" fontId="13" fillId="0" borderId="0" xfId="134" applyFont="1" applyFill="1" applyBorder="1" applyAlignment="1">
      <alignment horizontal="center" vertical="center"/>
      <protection/>
    </xf>
    <xf numFmtId="49" fontId="13" fillId="33" borderId="10" xfId="146" applyNumberFormat="1" applyFont="1" applyFill="1" applyBorder="1" applyAlignment="1">
      <alignment horizontal="center" vertical="center"/>
      <protection/>
    </xf>
    <xf numFmtId="0" fontId="13" fillId="33" borderId="11" xfId="146" applyFont="1" applyFill="1" applyBorder="1" applyAlignment="1" applyProtection="1">
      <alignment horizontal="center" vertical="center"/>
      <protection/>
    </xf>
    <xf numFmtId="2" fontId="13" fillId="33" borderId="12" xfId="146" applyNumberFormat="1" applyFont="1" applyFill="1" applyBorder="1" applyAlignment="1">
      <alignment horizontal="center" vertical="center"/>
      <protection/>
    </xf>
    <xf numFmtId="49" fontId="13" fillId="33" borderId="12" xfId="146" applyNumberFormat="1" applyFont="1" applyFill="1" applyBorder="1" applyAlignment="1">
      <alignment horizontal="center" vertical="center"/>
      <protection/>
    </xf>
    <xf numFmtId="49" fontId="13" fillId="33" borderId="13" xfId="146" applyNumberFormat="1" applyFont="1" applyFill="1" applyBorder="1" applyAlignment="1">
      <alignment horizontal="center" vertical="center"/>
      <protection/>
    </xf>
    <xf numFmtId="0" fontId="13" fillId="0" borderId="14" xfId="146" applyFont="1" applyBorder="1" applyAlignment="1" applyProtection="1">
      <alignment horizontal="justify" vertical="center"/>
      <protection/>
    </xf>
    <xf numFmtId="169" fontId="13" fillId="0" borderId="15" xfId="146" applyNumberFormat="1" applyFont="1" applyBorder="1" applyAlignment="1" applyProtection="1">
      <alignment horizontal="right" vertical="center"/>
      <protection/>
    </xf>
    <xf numFmtId="169" fontId="13" fillId="0" borderId="15" xfId="146" applyNumberFormat="1" applyFont="1" applyBorder="1" applyAlignment="1">
      <alignment horizontal="center" vertical="center"/>
      <protection/>
    </xf>
    <xf numFmtId="169" fontId="13" fillId="0" borderId="16" xfId="146" applyNumberFormat="1" applyFont="1" applyBorder="1" applyAlignment="1">
      <alignment horizontal="center" vertical="center"/>
      <protection/>
    </xf>
    <xf numFmtId="169" fontId="13" fillId="0" borderId="15" xfId="146" applyNumberFormat="1" applyFont="1" applyFill="1" applyBorder="1" applyAlignment="1">
      <alignment horizontal="right" vertical="center"/>
      <protection/>
    </xf>
    <xf numFmtId="0" fontId="8" fillId="0" borderId="14" xfId="146" applyFont="1" applyBorder="1" applyAlignment="1" applyProtection="1">
      <alignment horizontal="left" vertical="center" indent="2"/>
      <protection/>
    </xf>
    <xf numFmtId="169" fontId="8" fillId="0" borderId="15" xfId="146" applyNumberFormat="1" applyFont="1" applyFill="1" applyBorder="1" applyAlignment="1">
      <alignment horizontal="right" vertical="center"/>
      <protection/>
    </xf>
    <xf numFmtId="169" fontId="8" fillId="0" borderId="15" xfId="146" applyNumberFormat="1" applyFont="1" applyBorder="1" applyAlignment="1">
      <alignment horizontal="center" vertical="center"/>
      <protection/>
    </xf>
    <xf numFmtId="169" fontId="8" fillId="0" borderId="16" xfId="146" applyNumberFormat="1" applyFont="1" applyBorder="1" applyAlignment="1">
      <alignment horizontal="center" vertical="center"/>
      <protection/>
    </xf>
    <xf numFmtId="0" fontId="13" fillId="0" borderId="17" xfId="146" applyFont="1" applyBorder="1" applyAlignment="1" applyProtection="1">
      <alignment horizontal="justify" vertical="center"/>
      <protection/>
    </xf>
    <xf numFmtId="169" fontId="8" fillId="34" borderId="15" xfId="146" applyNumberFormat="1" applyFont="1" applyFill="1" applyBorder="1" applyAlignment="1">
      <alignment horizontal="right" vertical="center"/>
      <protection/>
    </xf>
    <xf numFmtId="0" fontId="8" fillId="0" borderId="11" xfId="146" applyFont="1" applyBorder="1" applyAlignment="1" applyProtection="1">
      <alignment horizontal="left" vertical="center" indent="2"/>
      <protection/>
    </xf>
    <xf numFmtId="169" fontId="8" fillId="0" borderId="10" xfId="146" applyNumberFormat="1" applyFont="1" applyFill="1" applyBorder="1" applyAlignment="1">
      <alignment horizontal="right" vertical="center"/>
      <protection/>
    </xf>
    <xf numFmtId="169" fontId="8" fillId="0" borderId="10" xfId="146" applyNumberFormat="1" applyFont="1" applyBorder="1" applyAlignment="1">
      <alignment horizontal="center" vertical="center"/>
      <protection/>
    </xf>
    <xf numFmtId="169" fontId="8" fillId="0" borderId="18" xfId="146" applyNumberFormat="1" applyFont="1" applyBorder="1" applyAlignment="1">
      <alignment horizontal="center" vertical="center"/>
      <protection/>
    </xf>
    <xf numFmtId="0" fontId="13" fillId="0" borderId="14" xfId="146" applyFont="1" applyBorder="1" applyAlignment="1" applyProtection="1">
      <alignment horizontal="left" vertical="center"/>
      <protection/>
    </xf>
    <xf numFmtId="169" fontId="13" fillId="0" borderId="15" xfId="185" applyNumberFormat="1" applyFont="1" applyBorder="1" applyAlignment="1">
      <alignment horizontal="right" vertical="center"/>
      <protection/>
    </xf>
    <xf numFmtId="169" fontId="13" fillId="0" borderId="15" xfId="146" applyNumberFormat="1" applyFont="1" applyBorder="1" applyAlignment="1">
      <alignment horizontal="right" vertical="center"/>
      <protection/>
    </xf>
    <xf numFmtId="0" fontId="8" fillId="0" borderId="14" xfId="146" applyFont="1" applyBorder="1" applyAlignment="1" applyProtection="1">
      <alignment horizontal="left" vertical="center"/>
      <protection/>
    </xf>
    <xf numFmtId="169" fontId="8" fillId="0" borderId="15" xfId="185" applyNumberFormat="1" applyFont="1" applyFill="1" applyBorder="1" applyAlignment="1">
      <alignment horizontal="right" vertical="center"/>
      <protection/>
    </xf>
    <xf numFmtId="169" fontId="8" fillId="0" borderId="15" xfId="146" applyNumberFormat="1" applyFont="1" applyBorder="1" applyAlignment="1">
      <alignment horizontal="right" vertical="center"/>
      <protection/>
    </xf>
    <xf numFmtId="169" fontId="8" fillId="0" borderId="16" xfId="146" applyNumberFormat="1" applyFont="1" applyBorder="1" applyAlignment="1" quotePrefix="1">
      <alignment horizontal="center" vertical="center"/>
      <protection/>
    </xf>
    <xf numFmtId="0" fontId="8" fillId="0" borderId="11" xfId="146" applyFont="1" applyBorder="1" applyAlignment="1" applyProtection="1">
      <alignment horizontal="left" vertical="center"/>
      <protection/>
    </xf>
    <xf numFmtId="169" fontId="8" fillId="0" borderId="10" xfId="146" applyNumberFormat="1" applyFont="1" applyBorder="1" applyAlignment="1" applyProtection="1">
      <alignment horizontal="right" vertical="center"/>
      <protection/>
    </xf>
    <xf numFmtId="169" fontId="8" fillId="0" borderId="18" xfId="146" applyNumberFormat="1" applyFont="1" applyBorder="1" applyAlignment="1" quotePrefix="1">
      <alignment horizontal="center" vertical="center"/>
      <protection/>
    </xf>
    <xf numFmtId="0" fontId="13" fillId="0" borderId="19" xfId="146" applyFont="1" applyBorder="1" applyAlignment="1" applyProtection="1">
      <alignment horizontal="justify" vertical="center"/>
      <protection/>
    </xf>
    <xf numFmtId="169" fontId="13" fillId="0" borderId="20" xfId="146" applyNumberFormat="1" applyFont="1" applyBorder="1" applyAlignment="1" applyProtection="1">
      <alignment horizontal="right" vertical="center"/>
      <protection/>
    </xf>
    <xf numFmtId="169" fontId="13" fillId="0" borderId="20" xfId="146" applyNumberFormat="1" applyFont="1" applyBorder="1" applyAlignment="1">
      <alignment horizontal="center" vertical="center"/>
      <protection/>
    </xf>
    <xf numFmtId="169" fontId="13" fillId="0" borderId="21" xfId="146" applyNumberFormat="1" applyFont="1" applyBorder="1" applyAlignment="1">
      <alignment horizontal="center" vertical="center"/>
      <protection/>
    </xf>
    <xf numFmtId="169" fontId="13" fillId="0" borderId="20" xfId="146" applyNumberFormat="1" applyFont="1" applyFill="1" applyBorder="1" applyAlignment="1" applyProtection="1">
      <alignment horizontal="right" vertical="center"/>
      <protection/>
    </xf>
    <xf numFmtId="169" fontId="8" fillId="0" borderId="15" xfId="146" applyNumberFormat="1" applyFont="1" applyFill="1" applyBorder="1" applyAlignment="1" applyProtection="1">
      <alignment horizontal="right" vertical="center"/>
      <protection/>
    </xf>
    <xf numFmtId="0" fontId="15" fillId="0" borderId="14" xfId="146" applyFont="1" applyBorder="1" applyAlignment="1" applyProtection="1">
      <alignment horizontal="left" vertical="center" indent="2"/>
      <protection/>
    </xf>
    <xf numFmtId="169" fontId="15" fillId="0" borderId="15" xfId="146" applyNumberFormat="1" applyFont="1" applyFill="1" applyBorder="1" applyAlignment="1">
      <alignment horizontal="right" vertical="center"/>
      <protection/>
    </xf>
    <xf numFmtId="169" fontId="15" fillId="0" borderId="15" xfId="185" applyNumberFormat="1" applyFont="1" applyFill="1" applyBorder="1" applyAlignment="1">
      <alignment horizontal="right" vertical="center"/>
      <protection/>
    </xf>
    <xf numFmtId="169" fontId="15" fillId="0" borderId="15" xfId="146" applyNumberFormat="1" applyFont="1" applyBorder="1" applyAlignment="1">
      <alignment horizontal="center" vertical="center"/>
      <protection/>
    </xf>
    <xf numFmtId="169" fontId="15" fillId="0" borderId="16" xfId="146" applyNumberFormat="1" applyFont="1" applyBorder="1" applyAlignment="1">
      <alignment horizontal="center" vertical="center"/>
      <protection/>
    </xf>
    <xf numFmtId="43" fontId="8" fillId="0" borderId="15" xfId="104" applyFont="1" applyFill="1" applyBorder="1" applyAlignment="1">
      <alignment horizontal="right" vertical="center"/>
    </xf>
    <xf numFmtId="0" fontId="8" fillId="0" borderId="15" xfId="146" applyFont="1" applyBorder="1" applyAlignment="1">
      <alignment horizontal="right" vertical="center"/>
      <protection/>
    </xf>
    <xf numFmtId="170" fontId="8" fillId="0" borderId="15" xfId="76" applyNumberFormat="1" applyFont="1" applyBorder="1" applyAlignment="1">
      <alignment horizontal="right" vertical="center"/>
    </xf>
    <xf numFmtId="0" fontId="13" fillId="0" borderId="22" xfId="146" applyFont="1" applyBorder="1" applyAlignment="1" applyProtection="1">
      <alignment horizontal="justify" vertical="center"/>
      <protection/>
    </xf>
    <xf numFmtId="169" fontId="13" fillId="0" borderId="20" xfId="185" applyNumberFormat="1" applyFont="1" applyFill="1" applyBorder="1" applyAlignment="1">
      <alignment horizontal="right" vertical="center"/>
      <protection/>
    </xf>
    <xf numFmtId="169" fontId="13" fillId="0" borderId="20" xfId="146" applyNumberFormat="1" applyFont="1" applyFill="1" applyBorder="1" applyAlignment="1">
      <alignment horizontal="right" vertical="center"/>
      <protection/>
    </xf>
    <xf numFmtId="0" fontId="8" fillId="0" borderId="14" xfId="146" applyFont="1" applyBorder="1" applyAlignment="1" applyProtection="1">
      <alignment horizontal="justify" vertical="center"/>
      <protection/>
    </xf>
    <xf numFmtId="169" fontId="8" fillId="0" borderId="15" xfId="185" applyNumberFormat="1" applyFont="1" applyFill="1" applyBorder="1" applyAlignment="1" applyProtection="1">
      <alignment horizontal="right" vertical="center"/>
      <protection/>
    </xf>
    <xf numFmtId="0" fontId="8" fillId="0" borderId="14" xfId="146" applyFont="1" applyBorder="1" applyAlignment="1" applyProtection="1">
      <alignment horizontal="left" vertical="center" indent="1"/>
      <protection/>
    </xf>
    <xf numFmtId="169" fontId="8" fillId="0" borderId="15" xfId="146" applyNumberFormat="1" applyFont="1" applyBorder="1" applyAlignment="1" quotePrefix="1">
      <alignment horizontal="center" vertical="center"/>
      <protection/>
    </xf>
    <xf numFmtId="169" fontId="8" fillId="0" borderId="0" xfId="146" applyNumberFormat="1" applyFont="1" applyAlignment="1">
      <alignment horizontal="right" vertical="center"/>
      <protection/>
    </xf>
    <xf numFmtId="169" fontId="8" fillId="0" borderId="15" xfId="185" applyNumberFormat="1" applyFont="1" applyBorder="1" applyAlignment="1" applyProtection="1">
      <alignment horizontal="right" vertical="center"/>
      <protection/>
    </xf>
    <xf numFmtId="169" fontId="8" fillId="0" borderId="15" xfId="146" applyNumberFormat="1" applyFont="1" applyBorder="1" applyAlignment="1" applyProtection="1">
      <alignment horizontal="right" vertical="center"/>
      <protection/>
    </xf>
    <xf numFmtId="169" fontId="8" fillId="0" borderId="15" xfId="146" applyNumberFormat="1" applyFont="1" applyBorder="1" applyAlignment="1" applyProtection="1">
      <alignment horizontal="center" vertical="center"/>
      <protection/>
    </xf>
    <xf numFmtId="0" fontId="94" fillId="0" borderId="14" xfId="146" applyFont="1" applyBorder="1" applyAlignment="1" quotePrefix="1">
      <alignment horizontal="left" indent="1"/>
      <protection/>
    </xf>
    <xf numFmtId="0" fontId="8" fillId="0" borderId="23" xfId="146" applyFont="1" applyBorder="1" applyAlignment="1" applyProtection="1">
      <alignment horizontal="justify" vertical="center"/>
      <protection/>
    </xf>
    <xf numFmtId="169" fontId="8" fillId="0" borderId="24" xfId="146" applyNumberFormat="1" applyFont="1" applyFill="1" applyBorder="1" applyAlignment="1" applyProtection="1">
      <alignment horizontal="right" vertical="center"/>
      <protection/>
    </xf>
    <xf numFmtId="169" fontId="8" fillId="0" borderId="24" xfId="185" applyNumberFormat="1" applyFont="1" applyFill="1" applyBorder="1" applyAlignment="1" applyProtection="1">
      <alignment horizontal="right" vertical="center"/>
      <protection/>
    </xf>
    <xf numFmtId="169" fontId="8" fillId="0" borderId="24" xfId="146" applyNumberFormat="1" applyFont="1" applyBorder="1" applyAlignment="1" applyProtection="1">
      <alignment horizontal="center" vertical="center"/>
      <protection/>
    </xf>
    <xf numFmtId="169" fontId="8" fillId="0" borderId="25" xfId="146" applyNumberFormat="1" applyFont="1" applyBorder="1" applyAlignment="1">
      <alignment horizontal="center" vertical="center"/>
      <protection/>
    </xf>
    <xf numFmtId="0" fontId="13" fillId="35" borderId="26" xfId="134" applyFont="1" applyFill="1" applyBorder="1" applyAlignment="1">
      <alignment horizontal="center" vertical="center"/>
      <protection/>
    </xf>
    <xf numFmtId="0" fontId="13" fillId="35" borderId="12" xfId="134" applyFont="1" applyFill="1" applyBorder="1" applyAlignment="1">
      <alignment horizontal="center" vertical="center"/>
      <protection/>
    </xf>
    <xf numFmtId="169" fontId="13" fillId="0" borderId="15" xfId="146" applyNumberFormat="1" applyFont="1" applyBorder="1" applyAlignment="1" quotePrefix="1">
      <alignment horizontal="center" vertical="center"/>
      <protection/>
    </xf>
    <xf numFmtId="0" fontId="2" fillId="0" borderId="0" xfId="199">
      <alignment/>
      <protection/>
    </xf>
    <xf numFmtId="0" fontId="18" fillId="0" borderId="0" xfId="146" applyFont="1" applyBorder="1" applyAlignment="1">
      <alignment horizontal="center" vertical="center"/>
      <protection/>
    </xf>
    <xf numFmtId="0" fontId="13" fillId="0" borderId="0" xfId="197" applyFont="1" applyFill="1" applyAlignment="1">
      <alignment horizontal="center"/>
      <protection/>
    </xf>
    <xf numFmtId="0" fontId="6" fillId="0" borderId="0" xfId="197" applyFont="1" applyFill="1" applyAlignment="1">
      <alignment horizontal="center"/>
      <protection/>
    </xf>
    <xf numFmtId="0" fontId="14" fillId="0" borderId="0" xfId="197" applyFont="1" applyFill="1" applyBorder="1" applyAlignment="1">
      <alignment horizontal="right"/>
      <protection/>
    </xf>
    <xf numFmtId="0" fontId="13" fillId="0" borderId="0" xfId="197" applyFont="1" applyFill="1" applyBorder="1" applyAlignment="1">
      <alignment horizontal="center" vertical="center"/>
      <protection/>
    </xf>
    <xf numFmtId="0" fontId="13" fillId="35" borderId="10" xfId="197" applyFont="1" applyFill="1" applyBorder="1" applyAlignment="1" applyProtection="1">
      <alignment horizontal="center" vertical="center" wrapText="1"/>
      <protection locked="0"/>
    </xf>
    <xf numFmtId="1" fontId="13" fillId="0" borderId="27" xfId="197" applyNumberFormat="1" applyFont="1" applyBorder="1" applyAlignment="1" applyProtection="1">
      <alignment horizontal="center"/>
      <protection locked="0"/>
    </xf>
    <xf numFmtId="0" fontId="13" fillId="0" borderId="28" xfId="197" applyFont="1" applyBorder="1" applyAlignment="1" applyProtection="1">
      <alignment horizontal="left"/>
      <protection locked="0"/>
    </xf>
    <xf numFmtId="168" fontId="13" fillId="0" borderId="28" xfId="197" applyNumberFormat="1" applyFont="1" applyBorder="1" applyAlignment="1" applyProtection="1">
      <alignment horizontal="right"/>
      <protection locked="0"/>
    </xf>
    <xf numFmtId="168" fontId="13" fillId="0" borderId="29" xfId="197" applyNumberFormat="1" applyFont="1" applyBorder="1" applyAlignment="1" applyProtection="1">
      <alignment horizontal="right"/>
      <protection locked="0"/>
    </xf>
    <xf numFmtId="168" fontId="13" fillId="0" borderId="0" xfId="197" applyNumberFormat="1" applyFont="1" applyFill="1" applyBorder="1" applyAlignment="1" applyProtection="1">
      <alignment horizontal="right"/>
      <protection locked="0"/>
    </xf>
    <xf numFmtId="169" fontId="2" fillId="0" borderId="0" xfId="197" applyNumberFormat="1">
      <alignment/>
      <protection/>
    </xf>
    <xf numFmtId="1" fontId="15" fillId="0" borderId="14" xfId="197" applyNumberFormat="1" applyFont="1" applyBorder="1" applyAlignment="1" applyProtection="1">
      <alignment horizontal="center"/>
      <protection locked="0"/>
    </xf>
    <xf numFmtId="0" fontId="8" fillId="0" borderId="15" xfId="197" applyFont="1" applyBorder="1" applyAlignment="1" applyProtection="1">
      <alignment horizontal="left"/>
      <protection locked="0"/>
    </xf>
    <xf numFmtId="168" fontId="8" fillId="0" borderId="15" xfId="197" applyNumberFormat="1" applyFont="1" applyBorder="1" applyAlignment="1">
      <alignment horizontal="right"/>
      <protection/>
    </xf>
    <xf numFmtId="168" fontId="8" fillId="0" borderId="15" xfId="197" applyNumberFormat="1" applyFont="1" applyBorder="1" applyAlignment="1" applyProtection="1">
      <alignment horizontal="right"/>
      <protection locked="0"/>
    </xf>
    <xf numFmtId="168" fontId="8" fillId="0" borderId="16" xfId="197" applyNumberFormat="1" applyFont="1" applyBorder="1" applyAlignment="1" applyProtection="1">
      <alignment horizontal="right"/>
      <protection locked="0"/>
    </xf>
    <xf numFmtId="168" fontId="8" fillId="0" borderId="0" xfId="197" applyNumberFormat="1" applyFont="1" applyFill="1" applyBorder="1" applyAlignment="1" applyProtection="1">
      <alignment horizontal="right"/>
      <protection locked="0"/>
    </xf>
    <xf numFmtId="1" fontId="13" fillId="0" borderId="14" xfId="197" applyNumberFormat="1" applyFont="1" applyBorder="1" applyAlignment="1" applyProtection="1">
      <alignment horizontal="center"/>
      <protection locked="0"/>
    </xf>
    <xf numFmtId="1" fontId="8" fillId="0" borderId="14" xfId="197" applyNumberFormat="1" applyFont="1" applyBorder="1" applyAlignment="1" applyProtection="1">
      <alignment horizontal="center"/>
      <protection locked="0"/>
    </xf>
    <xf numFmtId="1" fontId="16" fillId="0" borderId="14" xfId="197" applyNumberFormat="1" applyFont="1" applyBorder="1" applyAlignment="1" applyProtection="1">
      <alignment horizontal="center"/>
      <protection locked="0"/>
    </xf>
    <xf numFmtId="0" fontId="13" fillId="0" borderId="15" xfId="197" applyFont="1" applyBorder="1" applyAlignment="1" applyProtection="1">
      <alignment horizontal="left"/>
      <protection locked="0"/>
    </xf>
    <xf numFmtId="168" fontId="13" fillId="0" borderId="15" xfId="197" applyNumberFormat="1" applyFont="1" applyBorder="1" applyAlignment="1" applyProtection="1">
      <alignment horizontal="right"/>
      <protection locked="0"/>
    </xf>
    <xf numFmtId="168" fontId="13" fillId="0" borderId="16" xfId="197" applyNumberFormat="1" applyFont="1" applyBorder="1" applyAlignment="1" applyProtection="1">
      <alignment horizontal="right"/>
      <protection locked="0"/>
    </xf>
    <xf numFmtId="168" fontId="8" fillId="0" borderId="15" xfId="197" applyNumberFormat="1" applyFont="1" applyBorder="1" applyAlignment="1" applyProtection="1">
      <alignment horizontal="right"/>
      <protection/>
    </xf>
    <xf numFmtId="168" fontId="15" fillId="0" borderId="15" xfId="197" applyNumberFormat="1" applyFont="1" applyBorder="1" applyAlignment="1" applyProtection="1">
      <alignment horizontal="right"/>
      <protection locked="0"/>
    </xf>
    <xf numFmtId="1" fontId="8" fillId="0" borderId="14" xfId="197" applyNumberFormat="1" applyFont="1" applyBorder="1" applyProtection="1">
      <alignment/>
      <protection locked="0"/>
    </xf>
    <xf numFmtId="1" fontId="15" fillId="0" borderId="14" xfId="197" applyNumberFormat="1" applyFont="1" applyBorder="1" applyProtection="1">
      <alignment/>
      <protection locked="0"/>
    </xf>
    <xf numFmtId="1" fontId="16" fillId="0" borderId="14" xfId="197" applyNumberFormat="1" applyFont="1" applyBorder="1" applyProtection="1">
      <alignment/>
      <protection locked="0"/>
    </xf>
    <xf numFmtId="0" fontId="13" fillId="0" borderId="15" xfId="197" applyFont="1" applyFill="1" applyBorder="1" applyAlignment="1" applyProtection="1">
      <alignment horizontal="left"/>
      <protection locked="0"/>
    </xf>
    <xf numFmtId="168" fontId="13" fillId="0" borderId="15" xfId="197" applyNumberFormat="1" applyFont="1" applyFill="1" applyBorder="1" applyAlignment="1">
      <alignment horizontal="right"/>
      <protection/>
    </xf>
    <xf numFmtId="0" fontId="8" fillId="0" borderId="15" xfId="197" applyFont="1" applyFill="1" applyBorder="1" applyAlignment="1" applyProtection="1">
      <alignment horizontal="left" indent="1"/>
      <protection locked="0"/>
    </xf>
    <xf numFmtId="171" fontId="8" fillId="0" borderId="15" xfId="197" applyNumberFormat="1" applyFont="1" applyFill="1" applyBorder="1" applyAlignment="1">
      <alignment horizontal="right"/>
      <protection/>
    </xf>
    <xf numFmtId="172" fontId="8" fillId="0" borderId="15" xfId="197" applyNumberFormat="1" applyFont="1" applyBorder="1" applyAlignment="1">
      <alignment horizontal="right"/>
      <protection/>
    </xf>
    <xf numFmtId="171" fontId="8" fillId="0" borderId="15" xfId="197" applyNumberFormat="1" applyFont="1" applyBorder="1" applyAlignment="1" applyProtection="1">
      <alignment horizontal="right"/>
      <protection locked="0"/>
    </xf>
    <xf numFmtId="171" fontId="8" fillId="0" borderId="16" xfId="197" applyNumberFormat="1" applyFont="1" applyBorder="1" applyAlignment="1" applyProtection="1">
      <alignment horizontal="right"/>
      <protection locked="0"/>
    </xf>
    <xf numFmtId="171" fontId="8" fillId="0" borderId="0" xfId="197" applyNumberFormat="1" applyFont="1" applyFill="1" applyBorder="1" applyAlignment="1" applyProtection="1">
      <alignment horizontal="right"/>
      <protection locked="0"/>
    </xf>
    <xf numFmtId="168" fontId="8" fillId="0" borderId="15" xfId="197" applyNumberFormat="1" applyFont="1" applyFill="1" applyBorder="1" applyAlignment="1">
      <alignment horizontal="right"/>
      <protection/>
    </xf>
    <xf numFmtId="0" fontId="13" fillId="0" borderId="14" xfId="197" applyFont="1" applyBorder="1">
      <alignment/>
      <protection/>
    </xf>
    <xf numFmtId="0" fontId="13" fillId="0" borderId="15" xfId="197" applyFont="1" applyBorder="1">
      <alignment/>
      <protection/>
    </xf>
    <xf numFmtId="0" fontId="8" fillId="0" borderId="14" xfId="197" applyFont="1" applyBorder="1">
      <alignment/>
      <protection/>
    </xf>
    <xf numFmtId="0" fontId="8" fillId="0" borderId="15" xfId="197" applyFont="1" applyBorder="1">
      <alignment/>
      <protection/>
    </xf>
    <xf numFmtId="0" fontId="13" fillId="0" borderId="23" xfId="197" applyFont="1" applyBorder="1">
      <alignment/>
      <protection/>
    </xf>
    <xf numFmtId="0" fontId="13" fillId="0" borderId="24" xfId="197" applyFont="1" applyBorder="1">
      <alignment/>
      <protection/>
    </xf>
    <xf numFmtId="168" fontId="13" fillId="0" borderId="24" xfId="197" applyNumberFormat="1" applyFont="1" applyFill="1" applyBorder="1" applyAlignment="1" applyProtection="1">
      <alignment horizontal="right"/>
      <protection locked="0"/>
    </xf>
    <xf numFmtId="168" fontId="13" fillId="0" borderId="24" xfId="197" applyNumberFormat="1" applyFont="1" applyFill="1" applyBorder="1" applyAlignment="1">
      <alignment horizontal="right"/>
      <protection/>
    </xf>
    <xf numFmtId="168" fontId="13" fillId="0" borderId="25" xfId="197" applyNumberFormat="1" applyFont="1" applyFill="1" applyBorder="1" applyAlignment="1" applyProtection="1">
      <alignment horizontal="right"/>
      <protection locked="0"/>
    </xf>
    <xf numFmtId="0" fontId="2" fillId="0" borderId="0" xfId="197" applyFont="1" applyFill="1">
      <alignment/>
      <protection/>
    </xf>
    <xf numFmtId="0" fontId="2" fillId="0" borderId="0" xfId="197" applyFont="1">
      <alignment/>
      <protection/>
    </xf>
    <xf numFmtId="0" fontId="2" fillId="0" borderId="0" xfId="197" applyFill="1">
      <alignment/>
      <protection/>
    </xf>
    <xf numFmtId="2" fontId="2" fillId="0" borderId="0" xfId="197" applyNumberFormat="1" applyFont="1">
      <alignment/>
      <protection/>
    </xf>
    <xf numFmtId="2" fontId="2" fillId="0" borderId="0" xfId="197" applyNumberFormat="1" applyFont="1" applyFill="1">
      <alignment/>
      <protection/>
    </xf>
    <xf numFmtId="0" fontId="18" fillId="0" borderId="0" xfId="197" applyFont="1">
      <alignment/>
      <protection/>
    </xf>
    <xf numFmtId="0" fontId="18" fillId="0" borderId="0" xfId="197" applyFont="1" applyFill="1">
      <alignment/>
      <protection/>
    </xf>
    <xf numFmtId="0" fontId="8" fillId="0" borderId="0" xfId="134" applyFont="1">
      <alignment/>
      <protection/>
    </xf>
    <xf numFmtId="0" fontId="13" fillId="0" borderId="0" xfId="134" applyFont="1" applyBorder="1" applyAlignment="1">
      <alignment horizontal="center"/>
      <protection/>
    </xf>
    <xf numFmtId="0" fontId="13" fillId="0" borderId="30" xfId="134" applyFont="1" applyBorder="1" applyAlignment="1">
      <alignment horizontal="center"/>
      <protection/>
    </xf>
    <xf numFmtId="0" fontId="16" fillId="36" borderId="28" xfId="134" applyFont="1" applyFill="1" applyBorder="1" applyAlignment="1">
      <alignment horizontal="center"/>
      <protection/>
    </xf>
    <xf numFmtId="0" fontId="13" fillId="36" borderId="31" xfId="134" applyFont="1" applyFill="1" applyBorder="1">
      <alignment/>
      <protection/>
    </xf>
    <xf numFmtId="49" fontId="13" fillId="36" borderId="28" xfId="134" applyNumberFormat="1" applyFont="1" applyFill="1" applyBorder="1" applyAlignment="1">
      <alignment horizontal="center"/>
      <protection/>
    </xf>
    <xf numFmtId="0" fontId="13" fillId="36" borderId="32" xfId="134" applyFont="1" applyFill="1" applyBorder="1">
      <alignment/>
      <protection/>
    </xf>
    <xf numFmtId="0" fontId="13" fillId="36" borderId="33" xfId="134" applyFont="1" applyFill="1" applyBorder="1">
      <alignment/>
      <protection/>
    </xf>
    <xf numFmtId="0" fontId="16" fillId="36" borderId="28" xfId="134" applyFont="1" applyFill="1" applyBorder="1" applyAlignment="1" quotePrefix="1">
      <alignment horizontal="center"/>
      <protection/>
    </xf>
    <xf numFmtId="0" fontId="16" fillId="36" borderId="34" xfId="134" applyFont="1" applyFill="1" applyBorder="1" applyAlignment="1">
      <alignment horizontal="center"/>
      <protection/>
    </xf>
    <xf numFmtId="0" fontId="8" fillId="0" borderId="35" xfId="134" applyFont="1" applyBorder="1">
      <alignment/>
      <protection/>
    </xf>
    <xf numFmtId="169" fontId="8" fillId="0" borderId="28" xfId="134" applyNumberFormat="1" applyFont="1" applyBorder="1">
      <alignment/>
      <protection/>
    </xf>
    <xf numFmtId="169" fontId="8" fillId="0" borderId="28" xfId="134" applyNumberFormat="1" applyFont="1" applyFill="1" applyBorder="1" applyAlignment="1">
      <alignment horizontal="right"/>
      <protection/>
    </xf>
    <xf numFmtId="174" fontId="8" fillId="0" borderId="28" xfId="134" applyNumberFormat="1" applyFont="1" applyBorder="1" applyAlignment="1">
      <alignment horizontal="center"/>
      <protection/>
    </xf>
    <xf numFmtId="169" fontId="8" fillId="0" borderId="28" xfId="134" applyNumberFormat="1" applyFont="1" applyBorder="1" applyAlignment="1">
      <alignment horizontal="center"/>
      <protection/>
    </xf>
    <xf numFmtId="169" fontId="8" fillId="0" borderId="34" xfId="134" applyNumberFormat="1" applyFont="1" applyBorder="1" applyAlignment="1">
      <alignment horizontal="center"/>
      <protection/>
    </xf>
    <xf numFmtId="0" fontId="8" fillId="0" borderId="36" xfId="134" applyFont="1" applyBorder="1">
      <alignment/>
      <protection/>
    </xf>
    <xf numFmtId="169" fontId="8" fillId="0" borderId="15" xfId="134" applyNumberFormat="1" applyFont="1" applyBorder="1">
      <alignment/>
      <protection/>
    </xf>
    <xf numFmtId="169" fontId="8" fillId="0" borderId="15" xfId="134" applyNumberFormat="1" applyFont="1" applyFill="1" applyBorder="1" applyAlignment="1">
      <alignment horizontal="right"/>
      <protection/>
    </xf>
    <xf numFmtId="169" fontId="8" fillId="0" borderId="37" xfId="134" applyNumberFormat="1" applyFont="1" applyFill="1" applyBorder="1" applyAlignment="1">
      <alignment horizontal="right"/>
      <protection/>
    </xf>
    <xf numFmtId="174" fontId="8" fillId="0" borderId="38" xfId="134" applyNumberFormat="1" applyFont="1" applyBorder="1" applyAlignment="1">
      <alignment horizontal="center"/>
      <protection/>
    </xf>
    <xf numFmtId="174" fontId="8" fillId="0" borderId="15" xfId="134" applyNumberFormat="1" applyFont="1" applyBorder="1" applyAlignment="1">
      <alignment horizontal="center"/>
      <protection/>
    </xf>
    <xf numFmtId="169" fontId="8" fillId="0" borderId="15" xfId="134" applyNumberFormat="1" applyFont="1" applyBorder="1" applyAlignment="1">
      <alignment horizontal="center"/>
      <protection/>
    </xf>
    <xf numFmtId="169" fontId="8" fillId="0" borderId="39" xfId="134" applyNumberFormat="1" applyFont="1" applyBorder="1" applyAlignment="1">
      <alignment horizontal="center"/>
      <protection/>
    </xf>
    <xf numFmtId="169" fontId="8" fillId="0" borderId="15" xfId="134" applyNumberFormat="1" applyFont="1" applyBorder="1" applyAlignment="1">
      <alignment horizontal="right"/>
      <protection/>
    </xf>
    <xf numFmtId="169" fontId="8" fillId="0" borderId="37" xfId="134" applyNumberFormat="1" applyFont="1" applyBorder="1" applyAlignment="1">
      <alignment horizontal="right"/>
      <protection/>
    </xf>
    <xf numFmtId="173" fontId="2" fillId="0" borderId="0" xfId="199" applyNumberFormat="1" applyAlignment="1">
      <alignment horizontal="justify" vertical="center"/>
      <protection/>
    </xf>
    <xf numFmtId="0" fontId="13" fillId="0" borderId="40" xfId="134" applyFont="1" applyBorder="1">
      <alignment/>
      <protection/>
    </xf>
    <xf numFmtId="169" fontId="13" fillId="0" borderId="41" xfId="134" applyNumberFormat="1" applyFont="1" applyBorder="1">
      <alignment/>
      <protection/>
    </xf>
    <xf numFmtId="169" fontId="13" fillId="0" borderId="41" xfId="134" applyNumberFormat="1" applyFont="1" applyBorder="1" applyAlignment="1">
      <alignment horizontal="right"/>
      <protection/>
    </xf>
    <xf numFmtId="0" fontId="13" fillId="0" borderId="42" xfId="134" applyFont="1" applyBorder="1">
      <alignment/>
      <protection/>
    </xf>
    <xf numFmtId="169" fontId="13" fillId="0" borderId="42" xfId="134" applyNumberFormat="1" applyFont="1" applyBorder="1">
      <alignment/>
      <protection/>
    </xf>
    <xf numFmtId="169" fontId="13" fillId="0" borderId="42" xfId="134" applyNumberFormat="1" applyFont="1" applyBorder="1" applyAlignment="1">
      <alignment horizontal="right"/>
      <protection/>
    </xf>
    <xf numFmtId="174" fontId="8" fillId="0" borderId="42" xfId="134" applyNumberFormat="1" applyFont="1" applyBorder="1" applyAlignment="1">
      <alignment horizontal="center"/>
      <protection/>
    </xf>
    <xf numFmtId="169" fontId="8" fillId="0" borderId="42" xfId="134" applyNumberFormat="1" applyFont="1" applyBorder="1" applyAlignment="1">
      <alignment horizontal="center"/>
      <protection/>
    </xf>
    <xf numFmtId="0" fontId="4" fillId="0" borderId="0" xfId="134" applyFont="1">
      <alignment/>
      <protection/>
    </xf>
    <xf numFmtId="169" fontId="4" fillId="0" borderId="0" xfId="134" applyNumberFormat="1" applyFont="1">
      <alignment/>
      <protection/>
    </xf>
    <xf numFmtId="0" fontId="95" fillId="0" borderId="0" xfId="146" applyFont="1">
      <alignment/>
      <protection/>
    </xf>
    <xf numFmtId="0" fontId="96" fillId="35" borderId="43" xfId="0" applyFont="1" applyFill="1" applyBorder="1" applyAlignment="1">
      <alignment horizontal="center" wrapText="1"/>
    </xf>
    <xf numFmtId="0" fontId="96" fillId="35" borderId="12" xfId="0" applyFont="1" applyFill="1" applyBorder="1" applyAlignment="1">
      <alignment horizontal="center" wrapText="1"/>
    </xf>
    <xf numFmtId="0" fontId="96" fillId="35" borderId="12" xfId="146" applyFont="1" applyFill="1" applyBorder="1" applyAlignment="1">
      <alignment horizontal="center"/>
      <protection/>
    </xf>
    <xf numFmtId="0" fontId="96" fillId="35" borderId="12" xfId="146" applyFont="1" applyFill="1" applyBorder="1" applyAlignment="1">
      <alignment horizontal="center" vertical="center"/>
      <protection/>
    </xf>
    <xf numFmtId="0" fontId="95" fillId="0" borderId="12" xfId="146" applyFont="1" applyBorder="1" applyAlignment="1">
      <alignment/>
      <protection/>
    </xf>
    <xf numFmtId="0" fontId="95" fillId="0" borderId="12" xfId="146" applyFont="1" applyBorder="1">
      <alignment/>
      <protection/>
    </xf>
    <xf numFmtId="0" fontId="97" fillId="0" borderId="12" xfId="146" applyFont="1" applyBorder="1" applyAlignment="1">
      <alignment/>
      <protection/>
    </xf>
    <xf numFmtId="0" fontId="97" fillId="0" borderId="12" xfId="146" applyFont="1" applyBorder="1">
      <alignment/>
      <protection/>
    </xf>
    <xf numFmtId="169" fontId="97" fillId="0" borderId="12" xfId="146" applyNumberFormat="1" applyFont="1" applyBorder="1">
      <alignment/>
      <protection/>
    </xf>
    <xf numFmtId="169" fontId="95" fillId="0" borderId="12" xfId="146" applyNumberFormat="1" applyFont="1" applyBorder="1">
      <alignment/>
      <protection/>
    </xf>
    <xf numFmtId="0" fontId="95" fillId="0" borderId="43" xfId="146" applyFont="1" applyBorder="1" applyAlignment="1">
      <alignment/>
      <protection/>
    </xf>
    <xf numFmtId="0" fontId="95" fillId="0" borderId="44" xfId="146" applyFont="1" applyBorder="1" applyAlignment="1">
      <alignment/>
      <protection/>
    </xf>
    <xf numFmtId="0" fontId="95" fillId="0" borderId="45" xfId="146" applyFont="1" applyBorder="1" applyAlignment="1">
      <alignment/>
      <protection/>
    </xf>
    <xf numFmtId="169" fontId="95" fillId="0" borderId="12" xfId="146" applyNumberFormat="1" applyFont="1" applyBorder="1" applyAlignment="1">
      <alignment/>
      <protection/>
    </xf>
    <xf numFmtId="0" fontId="95" fillId="0" borderId="0" xfId="146" applyFont="1" applyAlignment="1">
      <alignment/>
      <protection/>
    </xf>
    <xf numFmtId="0" fontId="0" fillId="0" borderId="0" xfId="146">
      <alignment/>
      <protection/>
    </xf>
    <xf numFmtId="164" fontId="13" fillId="33" borderId="10" xfId="245" applyNumberFormat="1" applyFont="1" applyFill="1" applyBorder="1" applyAlignment="1" applyProtection="1">
      <alignment horizontal="center" vertical="center"/>
      <protection/>
    </xf>
    <xf numFmtId="164" fontId="13" fillId="33" borderId="12" xfId="245" applyNumberFormat="1" applyFont="1" applyFill="1" applyBorder="1" applyAlignment="1" applyProtection="1">
      <alignment horizontal="center" vertical="center"/>
      <protection/>
    </xf>
    <xf numFmtId="164" fontId="13" fillId="33" borderId="26" xfId="245" applyNumberFormat="1" applyFont="1" applyFill="1" applyBorder="1" applyAlignment="1" applyProtection="1">
      <alignment horizontal="center" vertical="center"/>
      <protection/>
    </xf>
    <xf numFmtId="164" fontId="8" fillId="0" borderId="14" xfId="245" applyNumberFormat="1" applyFont="1" applyBorder="1" applyAlignment="1" applyProtection="1">
      <alignment horizontal="left" vertical="center"/>
      <protection/>
    </xf>
    <xf numFmtId="169" fontId="8" fillId="0" borderId="15" xfId="245" applyNumberFormat="1" applyFont="1" applyBorder="1" applyAlignment="1">
      <alignment horizontal="center" vertical="center"/>
      <protection/>
    </xf>
    <xf numFmtId="168" fontId="8" fillId="0" borderId="15" xfId="245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 applyProtection="1">
      <alignment horizontal="center" vertical="center"/>
      <protection/>
    </xf>
    <xf numFmtId="168" fontId="8" fillId="0" borderId="16" xfId="245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Fill="1" applyBorder="1" applyAlignment="1" applyProtection="1">
      <alignment horizontal="center" vertical="center"/>
      <protection/>
    </xf>
    <xf numFmtId="164" fontId="8" fillId="0" borderId="15" xfId="245" applyNumberFormat="1" applyFont="1" applyFill="1" applyBorder="1" applyAlignment="1" applyProtection="1">
      <alignment horizontal="center" vertical="center"/>
      <protection/>
    </xf>
    <xf numFmtId="169" fontId="8" fillId="0" borderId="15" xfId="245" applyNumberFormat="1" applyFont="1" applyFill="1" applyBorder="1" applyAlignment="1" applyProtection="1">
      <alignment horizontal="center" vertical="center"/>
      <protection/>
    </xf>
    <xf numFmtId="164" fontId="8" fillId="0" borderId="16" xfId="245" applyNumberFormat="1" applyFont="1" applyFill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>
      <alignment horizontal="center" vertical="center"/>
    </xf>
    <xf numFmtId="169" fontId="8" fillId="0" borderId="16" xfId="245" applyNumberFormat="1" applyFont="1" applyBorder="1" applyAlignment="1">
      <alignment horizontal="center" vertical="center"/>
      <protection/>
    </xf>
    <xf numFmtId="169" fontId="8" fillId="0" borderId="15" xfId="146" applyNumberFormat="1" applyFont="1" applyBorder="1" applyAlignment="1">
      <alignment horizontal="center" vertical="center" wrapText="1"/>
      <protection/>
    </xf>
    <xf numFmtId="164" fontId="13" fillId="0" borderId="46" xfId="245" applyNumberFormat="1" applyFont="1" applyBorder="1" applyAlignment="1" applyProtection="1">
      <alignment horizontal="center" vertical="center"/>
      <protection/>
    </xf>
    <xf numFmtId="169" fontId="13" fillId="0" borderId="47" xfId="245" applyNumberFormat="1" applyFont="1" applyBorder="1" applyAlignment="1">
      <alignment horizontal="center" vertical="center"/>
      <protection/>
    </xf>
    <xf numFmtId="169" fontId="13" fillId="0" borderId="48" xfId="245" applyNumberFormat="1" applyFont="1" applyBorder="1" applyAlignment="1">
      <alignment horizontal="center" vertical="center"/>
      <protection/>
    </xf>
    <xf numFmtId="164" fontId="24" fillId="0" borderId="49" xfId="245" applyNumberFormat="1" applyFont="1" applyFill="1" applyBorder="1" applyAlignment="1" applyProtection="1">
      <alignment horizontal="left" vertical="center"/>
      <protection/>
    </xf>
    <xf numFmtId="0" fontId="0" fillId="0" borderId="0" xfId="146" applyAlignment="1">
      <alignment horizontal="center"/>
      <protection/>
    </xf>
    <xf numFmtId="164" fontId="24" fillId="0" borderId="0" xfId="245" applyNumberFormat="1" applyFont="1" applyFill="1" applyBorder="1" applyAlignment="1" applyProtection="1">
      <alignment horizontal="left" vertical="center"/>
      <protection/>
    </xf>
    <xf numFmtId="0" fontId="2" fillId="0" borderId="0" xfId="134">
      <alignment/>
      <protection/>
    </xf>
    <xf numFmtId="164" fontId="13" fillId="0" borderId="0" xfId="243" applyNumberFormat="1" applyFont="1" applyBorder="1" applyAlignment="1" quotePrefix="1">
      <alignment horizontal="center"/>
      <protection/>
    </xf>
    <xf numFmtId="164" fontId="13" fillId="33" borderId="12" xfId="243" applyNumberFormat="1" applyFont="1" applyFill="1" applyBorder="1" applyAlignment="1" applyProtection="1">
      <alignment horizontal="center" vertical="center"/>
      <protection/>
    </xf>
    <xf numFmtId="164" fontId="8" fillId="0" borderId="15" xfId="243" applyNumberFormat="1" applyFont="1" applyBorder="1" applyAlignment="1" applyProtection="1">
      <alignment horizontal="left" vertical="center"/>
      <protection/>
    </xf>
    <xf numFmtId="168" fontId="8" fillId="0" borderId="38" xfId="243" applyNumberFormat="1" applyFont="1" applyBorder="1" applyAlignment="1" applyProtection="1">
      <alignment horizontal="center" vertical="center"/>
      <protection/>
    </xf>
    <xf numFmtId="169" fontId="98" fillId="0" borderId="0" xfId="191" applyNumberFormat="1" applyFont="1" applyBorder="1" applyAlignment="1">
      <alignment horizontal="center"/>
      <protection/>
    </xf>
    <xf numFmtId="175" fontId="13" fillId="0" borderId="28" xfId="243" applyNumberFormat="1" applyFont="1" applyFill="1" applyBorder="1" applyAlignment="1" applyProtection="1">
      <alignment horizontal="center" vertical="center"/>
      <protection/>
    </xf>
    <xf numFmtId="169" fontId="98" fillId="0" borderId="0" xfId="191" applyNumberFormat="1" applyFont="1" applyAlignment="1">
      <alignment horizontal="center"/>
      <protection/>
    </xf>
    <xf numFmtId="169" fontId="98" fillId="0" borderId="15" xfId="243" applyNumberFormat="1" applyFont="1" applyFill="1" applyBorder="1" applyAlignment="1" applyProtection="1">
      <alignment horizontal="center" vertical="center"/>
      <protection/>
    </xf>
    <xf numFmtId="168" fontId="8" fillId="0" borderId="0" xfId="243" applyNumberFormat="1" applyFont="1" applyBorder="1" applyAlignment="1" applyProtection="1">
      <alignment horizontal="center" vertical="center"/>
      <protection/>
    </xf>
    <xf numFmtId="169" fontId="8" fillId="0" borderId="28" xfId="191" applyNumberFormat="1" applyFont="1" applyBorder="1" applyAlignment="1">
      <alignment horizontal="center"/>
      <protection/>
    </xf>
    <xf numFmtId="169" fontId="8" fillId="0" borderId="28" xfId="243" applyNumberFormat="1" applyFont="1" applyFill="1" applyBorder="1" applyAlignment="1" applyProtection="1">
      <alignment horizontal="center" vertical="center"/>
      <protection/>
    </xf>
    <xf numFmtId="169" fontId="98" fillId="0" borderId="28" xfId="191" applyNumberFormat="1" applyFont="1" applyBorder="1" applyAlignment="1">
      <alignment horizontal="center"/>
      <protection/>
    </xf>
    <xf numFmtId="175" fontId="8" fillId="0" borderId="28" xfId="243" applyNumberFormat="1" applyFont="1" applyFill="1" applyBorder="1" applyAlignment="1" applyProtection="1">
      <alignment horizontal="center" vertical="center"/>
      <protection/>
    </xf>
    <xf numFmtId="175" fontId="13" fillId="0" borderId="15" xfId="243" applyNumberFormat="1" applyFont="1" applyFill="1" applyBorder="1" applyAlignment="1" applyProtection="1">
      <alignment horizontal="center" vertical="center"/>
      <protection/>
    </xf>
    <xf numFmtId="164" fontId="8" fillId="0" borderId="37" xfId="243" applyNumberFormat="1" applyFont="1" applyFill="1" applyBorder="1" applyAlignment="1" applyProtection="1">
      <alignment horizontal="center" vertical="center"/>
      <protection/>
    </xf>
    <xf numFmtId="169" fontId="8" fillId="0" borderId="15" xfId="191" applyNumberFormat="1" applyFont="1" applyBorder="1" applyAlignment="1">
      <alignment horizontal="center"/>
      <protection/>
    </xf>
    <xf numFmtId="169" fontId="8" fillId="0" borderId="15" xfId="243" applyNumberFormat="1" applyFont="1" applyFill="1" applyBorder="1" applyAlignment="1" applyProtection="1">
      <alignment horizontal="center" vertical="center"/>
      <protection/>
    </xf>
    <xf numFmtId="169" fontId="98" fillId="0" borderId="15" xfId="191" applyNumberFormat="1" applyFont="1" applyBorder="1" applyAlignment="1">
      <alignment horizontal="center"/>
      <protection/>
    </xf>
    <xf numFmtId="175" fontId="8" fillId="0" borderId="15" xfId="243" applyNumberFormat="1" applyFont="1" applyFill="1" applyBorder="1" applyAlignment="1" applyProtection="1">
      <alignment horizontal="center" vertical="center"/>
      <protection/>
    </xf>
    <xf numFmtId="168" fontId="8" fillId="0" borderId="37" xfId="243" applyNumberFormat="1" applyFont="1" applyBorder="1" applyAlignment="1" applyProtection="1">
      <alignment horizontal="center" vertical="center"/>
      <protection/>
    </xf>
    <xf numFmtId="169" fontId="2" fillId="0" borderId="0" xfId="134" applyNumberFormat="1">
      <alignment/>
      <protection/>
    </xf>
    <xf numFmtId="169" fontId="8" fillId="0" borderId="37" xfId="243" applyNumberFormat="1" applyFont="1" applyBorder="1" applyAlignment="1">
      <alignment horizontal="center" vertical="center"/>
      <protection/>
    </xf>
    <xf numFmtId="169" fontId="8" fillId="0" borderId="15" xfId="195" applyNumberFormat="1" applyFont="1" applyBorder="1" applyAlignment="1">
      <alignment horizontal="center" vertical="center" wrapText="1"/>
      <protection/>
    </xf>
    <xf numFmtId="169" fontId="98" fillId="0" borderId="10" xfId="191" applyNumberFormat="1" applyFont="1" applyBorder="1" applyAlignment="1">
      <alignment horizontal="center"/>
      <protection/>
    </xf>
    <xf numFmtId="164" fontId="13" fillId="0" borderId="12" xfId="243" applyNumberFormat="1" applyFont="1" applyBorder="1" applyAlignment="1" applyProtection="1">
      <alignment horizontal="center" vertical="center"/>
      <protection/>
    </xf>
    <xf numFmtId="169" fontId="13" fillId="0" borderId="12" xfId="243" applyNumberFormat="1" applyFont="1" applyBorder="1" applyAlignment="1">
      <alignment horizontal="center" vertical="center"/>
      <protection/>
    </xf>
    <xf numFmtId="175" fontId="13" fillId="0" borderId="12" xfId="243" applyNumberFormat="1" applyFont="1" applyFill="1" applyBorder="1" applyAlignment="1">
      <alignment horizontal="center" vertical="center"/>
      <protection/>
    </xf>
    <xf numFmtId="0" fontId="98" fillId="0" borderId="0" xfId="191" applyFont="1">
      <alignment/>
      <protection/>
    </xf>
    <xf numFmtId="0" fontId="99" fillId="0" borderId="0" xfId="191" applyFont="1">
      <alignment/>
      <protection/>
    </xf>
    <xf numFmtId="170" fontId="2" fillId="0" borderId="0" xfId="74" applyNumberFormat="1" applyFont="1" applyAlignment="1">
      <alignment/>
    </xf>
    <xf numFmtId="0" fontId="98" fillId="0" borderId="0" xfId="191" applyFont="1" quotePrefix="1">
      <alignment/>
      <protection/>
    </xf>
    <xf numFmtId="0" fontId="13" fillId="0" borderId="0" xfId="187" applyFont="1" applyBorder="1" applyAlignment="1">
      <alignment horizontal="center" vertical="center"/>
      <protection/>
    </xf>
    <xf numFmtId="0" fontId="8" fillId="0" borderId="0" xfId="247" applyFont="1">
      <alignment/>
      <protection/>
    </xf>
    <xf numFmtId="0" fontId="13" fillId="33" borderId="50" xfId="187" applyFont="1" applyFill="1" applyBorder="1" applyAlignment="1" applyProtection="1" quotePrefix="1">
      <alignment horizontal="center" vertical="center"/>
      <protection/>
    </xf>
    <xf numFmtId="16" fontId="22" fillId="33" borderId="51" xfId="187" applyNumberFormat="1" applyFont="1" applyFill="1" applyBorder="1" applyAlignment="1">
      <alignment horizontal="center" wrapText="1"/>
      <protection/>
    </xf>
    <xf numFmtId="0" fontId="13" fillId="33" borderId="31" xfId="247" applyFont="1" applyFill="1" applyBorder="1" applyAlignment="1">
      <alignment horizontal="center"/>
      <protection/>
    </xf>
    <xf numFmtId="0" fontId="13" fillId="33" borderId="28" xfId="247" applyFont="1" applyFill="1" applyBorder="1" applyAlignment="1">
      <alignment horizontal="center"/>
      <protection/>
    </xf>
    <xf numFmtId="0" fontId="13" fillId="33" borderId="32" xfId="247" applyFont="1" applyFill="1" applyBorder="1" applyAlignment="1">
      <alignment horizontal="center"/>
      <protection/>
    </xf>
    <xf numFmtId="0" fontId="13" fillId="33" borderId="29" xfId="247" applyFont="1" applyFill="1" applyBorder="1" applyAlignment="1">
      <alignment horizontal="center"/>
      <protection/>
    </xf>
    <xf numFmtId="0" fontId="8" fillId="33" borderId="52" xfId="247" applyNumberFormat="1" applyFont="1" applyFill="1" applyBorder="1" applyAlignment="1">
      <alignment horizontal="center"/>
      <protection/>
    </xf>
    <xf numFmtId="0" fontId="13" fillId="33" borderId="12" xfId="247" applyFont="1" applyFill="1" applyBorder="1" applyAlignment="1">
      <alignment horizontal="center"/>
      <protection/>
    </xf>
    <xf numFmtId="0" fontId="13" fillId="33" borderId="43" xfId="247" applyFont="1" applyFill="1" applyBorder="1" applyAlignment="1">
      <alignment horizontal="center"/>
      <protection/>
    </xf>
    <xf numFmtId="0" fontId="13" fillId="33" borderId="45" xfId="247" applyFont="1" applyFill="1" applyBorder="1" applyAlignment="1">
      <alignment horizontal="center"/>
      <protection/>
    </xf>
    <xf numFmtId="0" fontId="13" fillId="33" borderId="53" xfId="247" applyFont="1" applyFill="1" applyBorder="1" applyAlignment="1">
      <alignment horizontal="center"/>
      <protection/>
    </xf>
    <xf numFmtId="0" fontId="13" fillId="33" borderId="10" xfId="247" applyFont="1" applyFill="1" applyBorder="1" applyAlignment="1">
      <alignment horizontal="center"/>
      <protection/>
    </xf>
    <xf numFmtId="0" fontId="13" fillId="33" borderId="54" xfId="247" applyFont="1" applyFill="1" applyBorder="1" applyAlignment="1">
      <alignment horizontal="center"/>
      <protection/>
    </xf>
    <xf numFmtId="0" fontId="13" fillId="33" borderId="18" xfId="247" applyFont="1" applyFill="1" applyBorder="1" applyAlignment="1">
      <alignment horizontal="center"/>
      <protection/>
    </xf>
    <xf numFmtId="0" fontId="13" fillId="0" borderId="17" xfId="247" applyFont="1" applyBorder="1">
      <alignment/>
      <protection/>
    </xf>
    <xf numFmtId="2" fontId="13" fillId="0" borderId="15" xfId="247" applyNumberFormat="1" applyFont="1" applyBorder="1" applyAlignment="1">
      <alignment horizontal="center" vertical="center"/>
      <protection/>
    </xf>
    <xf numFmtId="169" fontId="13" fillId="0" borderId="0" xfId="187" applyNumberFormat="1" applyFont="1" applyBorder="1" applyAlignment="1">
      <alignment horizontal="right" vertical="center"/>
      <protection/>
    </xf>
    <xf numFmtId="169" fontId="13" fillId="0" borderId="44" xfId="239" applyNumberFormat="1" applyFont="1" applyBorder="1" applyAlignment="1">
      <alignment horizontal="right" vertical="center"/>
      <protection/>
    </xf>
    <xf numFmtId="169" fontId="13" fillId="0" borderId="45" xfId="239" applyNumberFormat="1" applyFont="1" applyBorder="1" applyAlignment="1">
      <alignment horizontal="right" vertical="center"/>
      <protection/>
    </xf>
    <xf numFmtId="169" fontId="13" fillId="0" borderId="31" xfId="239" applyNumberFormat="1" applyFont="1" applyBorder="1" applyAlignment="1">
      <alignment horizontal="right" vertical="center"/>
      <protection/>
    </xf>
    <xf numFmtId="169" fontId="13" fillId="0" borderId="32" xfId="239" applyNumberFormat="1" applyFont="1" applyBorder="1" applyAlignment="1">
      <alignment horizontal="right" vertical="center"/>
      <protection/>
    </xf>
    <xf numFmtId="169" fontId="13" fillId="0" borderId="32" xfId="239" applyNumberFormat="1" applyFont="1" applyFill="1" applyBorder="1" applyAlignment="1">
      <alignment horizontal="right" vertical="center"/>
      <protection/>
    </xf>
    <xf numFmtId="169" fontId="13" fillId="0" borderId="55" xfId="239" applyNumberFormat="1" applyFont="1" applyBorder="1" applyAlignment="1">
      <alignment horizontal="center" vertical="center"/>
      <protection/>
    </xf>
    <xf numFmtId="0" fontId="13" fillId="0" borderId="52" xfId="247" applyFont="1" applyBorder="1">
      <alignment/>
      <protection/>
    </xf>
    <xf numFmtId="2" fontId="13" fillId="0" borderId="43" xfId="247" applyNumberFormat="1" applyFont="1" applyBorder="1" applyAlignment="1">
      <alignment horizontal="center" vertical="center"/>
      <protection/>
    </xf>
    <xf numFmtId="169" fontId="13" fillId="0" borderId="43" xfId="187" applyNumberFormat="1" applyFont="1" applyBorder="1" applyAlignment="1">
      <alignment horizontal="right" vertical="center"/>
      <protection/>
    </xf>
    <xf numFmtId="169" fontId="13" fillId="0" borderId="44" xfId="187" applyNumberFormat="1" applyFont="1" applyBorder="1" applyAlignment="1">
      <alignment horizontal="right" vertical="center"/>
      <protection/>
    </xf>
    <xf numFmtId="169" fontId="13" fillId="0" borderId="43" xfId="239" applyNumberFormat="1" applyFont="1" applyBorder="1" applyAlignment="1">
      <alignment horizontal="right" vertical="center"/>
      <protection/>
    </xf>
    <xf numFmtId="169" fontId="13" fillId="0" borderId="44" xfId="239" applyNumberFormat="1" applyFont="1" applyFill="1" applyBorder="1" applyAlignment="1">
      <alignment horizontal="right" vertical="center"/>
      <protection/>
    </xf>
    <xf numFmtId="169" fontId="13" fillId="0" borderId="13" xfId="239" applyNumberFormat="1" applyFont="1" applyBorder="1" applyAlignment="1">
      <alignment horizontal="center" vertical="center"/>
      <protection/>
    </xf>
    <xf numFmtId="0" fontId="8" fillId="0" borderId="17" xfId="247" applyFont="1" applyBorder="1">
      <alignment/>
      <protection/>
    </xf>
    <xf numFmtId="2" fontId="8" fillId="0" borderId="15" xfId="247" applyNumberFormat="1" applyFont="1" applyBorder="1" applyAlignment="1">
      <alignment horizontal="center" vertical="center"/>
      <protection/>
    </xf>
    <xf numFmtId="169" fontId="8" fillId="0" borderId="0" xfId="187" applyNumberFormat="1" applyFont="1" applyBorder="1" applyAlignment="1">
      <alignment horizontal="right" vertical="center"/>
      <protection/>
    </xf>
    <xf numFmtId="169" fontId="8" fillId="0" borderId="32" xfId="239" applyNumberFormat="1" applyFont="1" applyBorder="1" applyAlignment="1">
      <alignment horizontal="right" vertical="center"/>
      <protection/>
    </xf>
    <xf numFmtId="169" fontId="8" fillId="0" borderId="33" xfId="239" applyNumberFormat="1" applyFont="1" applyBorder="1" applyAlignment="1">
      <alignment horizontal="right" vertical="center"/>
      <protection/>
    </xf>
    <xf numFmtId="169" fontId="8" fillId="0" borderId="37" xfId="239" applyNumberFormat="1" applyFont="1" applyBorder="1" applyAlignment="1">
      <alignment horizontal="right" vertical="center"/>
      <protection/>
    </xf>
    <xf numFmtId="169" fontId="8" fillId="0" borderId="0" xfId="239" applyNumberFormat="1" applyFont="1" applyBorder="1" applyAlignment="1">
      <alignment horizontal="right" vertical="center"/>
      <protection/>
    </xf>
    <xf numFmtId="169" fontId="8" fillId="0" borderId="0" xfId="239" applyNumberFormat="1" applyFont="1" applyFill="1" applyBorder="1" applyAlignment="1">
      <alignment horizontal="right" vertical="center"/>
      <protection/>
    </xf>
    <xf numFmtId="169" fontId="8" fillId="0" borderId="56" xfId="239" applyNumberFormat="1" applyFont="1" applyBorder="1" applyAlignment="1">
      <alignment horizontal="center" vertical="center"/>
      <protection/>
    </xf>
    <xf numFmtId="169" fontId="8" fillId="0" borderId="38" xfId="239" applyNumberFormat="1" applyFont="1" applyBorder="1" applyAlignment="1">
      <alignment horizontal="right" vertical="center"/>
      <protection/>
    </xf>
    <xf numFmtId="169" fontId="8" fillId="0" borderId="54" xfId="239" applyNumberFormat="1" applyFont="1" applyBorder="1" applyAlignment="1">
      <alignment horizontal="right" vertical="center"/>
      <protection/>
    </xf>
    <xf numFmtId="169" fontId="8" fillId="0" borderId="57" xfId="239" applyNumberFormat="1" applyFont="1" applyBorder="1" applyAlignment="1">
      <alignment horizontal="right" vertical="center"/>
      <protection/>
    </xf>
    <xf numFmtId="2" fontId="13" fillId="0" borderId="12" xfId="247" applyNumberFormat="1" applyFont="1" applyBorder="1" applyAlignment="1">
      <alignment horizontal="center" vertical="center"/>
      <protection/>
    </xf>
    <xf numFmtId="169" fontId="8" fillId="0" borderId="31" xfId="239" applyNumberFormat="1" applyFont="1" applyBorder="1" applyAlignment="1">
      <alignment horizontal="right" vertical="center"/>
      <protection/>
    </xf>
    <xf numFmtId="169" fontId="8" fillId="0" borderId="32" xfId="239" applyNumberFormat="1" applyFont="1" applyFill="1" applyBorder="1" applyAlignment="1">
      <alignment horizontal="right" vertical="center"/>
      <protection/>
    </xf>
    <xf numFmtId="169" fontId="8" fillId="0" borderId="55" xfId="239" applyNumberFormat="1" applyFont="1" applyBorder="1" applyAlignment="1">
      <alignment horizontal="center" vertical="center"/>
      <protection/>
    </xf>
    <xf numFmtId="169" fontId="8" fillId="0" borderId="53" xfId="239" applyNumberFormat="1" applyFont="1" applyBorder="1" applyAlignment="1">
      <alignment horizontal="right" vertical="center"/>
      <protection/>
    </xf>
    <xf numFmtId="169" fontId="8" fillId="0" borderId="54" xfId="239" applyNumberFormat="1" applyFont="1" applyFill="1" applyBorder="1" applyAlignment="1">
      <alignment horizontal="right" vertical="center"/>
      <protection/>
    </xf>
    <xf numFmtId="169" fontId="8" fillId="0" borderId="58" xfId="239" applyNumberFormat="1" applyFont="1" applyBorder="1" applyAlignment="1">
      <alignment horizontal="center" vertical="center"/>
      <protection/>
    </xf>
    <xf numFmtId="169" fontId="13" fillId="0" borderId="44" xfId="239" applyNumberFormat="1" applyFont="1" applyBorder="1" applyAlignment="1">
      <alignment vertical="center"/>
      <protection/>
    </xf>
    <xf numFmtId="169" fontId="13" fillId="0" borderId="45" xfId="239" applyNumberFormat="1" applyFont="1" applyBorder="1" applyAlignment="1">
      <alignment vertical="center"/>
      <protection/>
    </xf>
    <xf numFmtId="169" fontId="13" fillId="0" borderId="37" xfId="239" applyNumberFormat="1" applyFont="1" applyBorder="1" applyAlignment="1">
      <alignment horizontal="right" vertical="center"/>
      <protection/>
    </xf>
    <xf numFmtId="169" fontId="13" fillId="0" borderId="0" xfId="239" applyNumberFormat="1" applyFont="1" applyBorder="1" applyAlignment="1">
      <alignment horizontal="right" vertical="center"/>
      <protection/>
    </xf>
    <xf numFmtId="169" fontId="13" fillId="0" borderId="0" xfId="239" applyNumberFormat="1" applyFont="1" applyFill="1" applyBorder="1" applyAlignment="1">
      <alignment horizontal="right" vertical="center"/>
      <protection/>
    </xf>
    <xf numFmtId="169" fontId="13" fillId="0" borderId="56" xfId="239" applyNumberFormat="1" applyFont="1" applyBorder="1" applyAlignment="1">
      <alignment horizontal="center" vertical="center"/>
      <protection/>
    </xf>
    <xf numFmtId="0" fontId="13" fillId="0" borderId="0" xfId="247" applyFont="1">
      <alignment/>
      <protection/>
    </xf>
    <xf numFmtId="169" fontId="8" fillId="0" borderId="32" xfId="239" applyNumberFormat="1" applyFont="1" applyBorder="1" applyAlignment="1">
      <alignment vertical="center"/>
      <protection/>
    </xf>
    <xf numFmtId="169" fontId="8" fillId="0" borderId="33" xfId="239" applyNumberFormat="1" applyFont="1" applyBorder="1" applyAlignment="1">
      <alignment vertical="center"/>
      <protection/>
    </xf>
    <xf numFmtId="169" fontId="8" fillId="0" borderId="0" xfId="239" applyNumberFormat="1" applyFont="1" applyBorder="1" applyAlignment="1">
      <alignment vertical="center"/>
      <protection/>
    </xf>
    <xf numFmtId="169" fontId="8" fillId="0" borderId="38" xfId="239" applyNumberFormat="1" applyFont="1" applyBorder="1" applyAlignment="1">
      <alignment vertical="center"/>
      <protection/>
    </xf>
    <xf numFmtId="0" fontId="8" fillId="0" borderId="59" xfId="247" applyFont="1" applyBorder="1">
      <alignment/>
      <protection/>
    </xf>
    <xf numFmtId="2" fontId="8" fillId="0" borderId="24" xfId="247" applyNumberFormat="1" applyFont="1" applyBorder="1" applyAlignment="1">
      <alignment horizontal="center" vertical="center"/>
      <protection/>
    </xf>
    <xf numFmtId="169" fontId="8" fillId="0" borderId="60" xfId="187" applyNumberFormat="1" applyFont="1" applyBorder="1" applyAlignment="1">
      <alignment horizontal="right" vertical="center"/>
      <protection/>
    </xf>
    <xf numFmtId="169" fontId="8" fillId="0" borderId="60" xfId="239" applyNumberFormat="1" applyFont="1" applyBorder="1" applyAlignment="1">
      <alignment horizontal="right" vertical="center"/>
      <protection/>
    </xf>
    <xf numFmtId="169" fontId="8" fillId="0" borderId="60" xfId="239" applyNumberFormat="1" applyFont="1" applyBorder="1" applyAlignment="1">
      <alignment vertical="center"/>
      <protection/>
    </xf>
    <xf numFmtId="169" fontId="8" fillId="0" borderId="61" xfId="239" applyNumberFormat="1" applyFont="1" applyBorder="1" applyAlignment="1">
      <alignment vertical="center"/>
      <protection/>
    </xf>
    <xf numFmtId="169" fontId="8" fillId="0" borderId="62" xfId="239" applyNumberFormat="1" applyFont="1" applyBorder="1" applyAlignment="1">
      <alignment horizontal="right" vertical="center"/>
      <protection/>
    </xf>
    <xf numFmtId="169" fontId="8" fillId="0" borderId="60" xfId="239" applyNumberFormat="1" applyFont="1" applyFill="1" applyBorder="1" applyAlignment="1">
      <alignment horizontal="right" vertical="center"/>
      <protection/>
    </xf>
    <xf numFmtId="169" fontId="8" fillId="0" borderId="63" xfId="239" applyNumberFormat="1" applyFont="1" applyBorder="1" applyAlignment="1">
      <alignment horizontal="center" vertical="center"/>
      <protection/>
    </xf>
    <xf numFmtId="0" fontId="8" fillId="0" borderId="0" xfId="247" applyFont="1" applyBorder="1">
      <alignment/>
      <protection/>
    </xf>
    <xf numFmtId="164" fontId="8" fillId="0" borderId="0" xfId="249" applyNumberFormat="1" applyFont="1">
      <alignment/>
      <protection/>
    </xf>
    <xf numFmtId="164" fontId="8" fillId="0" borderId="0" xfId="246" applyNumberFormat="1" applyFont="1">
      <alignment/>
      <protection/>
    </xf>
    <xf numFmtId="164" fontId="8" fillId="0" borderId="0" xfId="246" applyNumberFormat="1" applyFont="1" applyFill="1">
      <alignment/>
      <protection/>
    </xf>
    <xf numFmtId="164" fontId="8" fillId="0" borderId="44" xfId="246" applyNumberFormat="1" applyFont="1" applyBorder="1" applyAlignment="1" applyProtection="1">
      <alignment horizontal="centerContinuous"/>
      <protection/>
    </xf>
    <xf numFmtId="164" fontId="8" fillId="0" borderId="45" xfId="246" applyNumberFormat="1" applyFont="1" applyBorder="1" applyAlignment="1">
      <alignment horizontal="centerContinuous"/>
      <protection/>
    </xf>
    <xf numFmtId="169" fontId="8" fillId="0" borderId="0" xfId="246" applyNumberFormat="1" applyFont="1">
      <alignment/>
      <protection/>
    </xf>
    <xf numFmtId="164" fontId="22" fillId="33" borderId="12" xfId="246" applyNumberFormat="1" applyFont="1" applyFill="1" applyBorder="1" applyAlignment="1" applyProtection="1">
      <alignment horizontal="center" vertical="center"/>
      <protection/>
    </xf>
    <xf numFmtId="164" fontId="22" fillId="33" borderId="10" xfId="246" applyNumberFormat="1" applyFont="1" applyFill="1" applyBorder="1" applyAlignment="1" applyProtection="1">
      <alignment horizontal="center" vertical="center"/>
      <protection/>
    </xf>
    <xf numFmtId="164" fontId="22" fillId="33" borderId="45" xfId="246" applyNumberFormat="1" applyFont="1" applyFill="1" applyBorder="1" applyAlignment="1" applyProtection="1">
      <alignment horizontal="center" vertical="center"/>
      <protection/>
    </xf>
    <xf numFmtId="164" fontId="22" fillId="33" borderId="18" xfId="246" applyNumberFormat="1" applyFont="1" applyFill="1" applyBorder="1" applyAlignment="1" applyProtection="1">
      <alignment horizontal="center" vertical="center"/>
      <protection/>
    </xf>
    <xf numFmtId="164" fontId="8" fillId="0" borderId="57" xfId="246" applyNumberFormat="1" applyFont="1" applyBorder="1" applyAlignment="1" applyProtection="1">
      <alignment horizontal="center"/>
      <protection/>
    </xf>
    <xf numFmtId="164" fontId="26" fillId="0" borderId="14" xfId="246" applyNumberFormat="1" applyFont="1" applyBorder="1" applyAlignment="1" applyProtection="1">
      <alignment horizontal="left" vertical="center"/>
      <protection/>
    </xf>
    <xf numFmtId="169" fontId="26" fillId="0" borderId="15" xfId="246" applyNumberFormat="1" applyFont="1" applyBorder="1" applyAlignment="1">
      <alignment horizontal="center" vertical="center"/>
      <protection/>
    </xf>
    <xf numFmtId="169" fontId="26" fillId="0" borderId="38" xfId="246" applyNumberFormat="1" applyFont="1" applyBorder="1" applyAlignment="1">
      <alignment horizontal="center" vertical="center"/>
      <protection/>
    </xf>
    <xf numFmtId="169" fontId="26" fillId="0" borderId="16" xfId="246" applyNumberFormat="1" applyFont="1" applyBorder="1" applyAlignment="1">
      <alignment horizontal="center" vertical="center"/>
      <protection/>
    </xf>
    <xf numFmtId="164" fontId="22" fillId="0" borderId="46" xfId="246" applyNumberFormat="1" applyFont="1" applyBorder="1" applyAlignment="1" applyProtection="1">
      <alignment horizontal="center" vertical="center"/>
      <protection/>
    </xf>
    <xf numFmtId="169" fontId="22" fillId="0" borderId="47" xfId="246" applyNumberFormat="1" applyFont="1" applyBorder="1" applyAlignment="1">
      <alignment horizontal="center" vertical="center"/>
      <protection/>
    </xf>
    <xf numFmtId="169" fontId="22" fillId="0" borderId="64" xfId="246" applyNumberFormat="1" applyFont="1" applyBorder="1" applyAlignment="1">
      <alignment horizontal="center" vertical="center"/>
      <protection/>
    </xf>
    <xf numFmtId="169" fontId="22" fillId="0" borderId="48" xfId="246" applyNumberFormat="1" applyFont="1" applyBorder="1" applyAlignment="1">
      <alignment horizontal="center" vertical="center"/>
      <protection/>
    </xf>
    <xf numFmtId="164" fontId="8" fillId="0" borderId="0" xfId="246" applyNumberFormat="1" applyFont="1" applyAlignment="1" applyProtection="1">
      <alignment horizontal="left"/>
      <protection/>
    </xf>
    <xf numFmtId="164" fontId="8" fillId="0" borderId="0" xfId="246" applyNumberFormat="1" applyFont="1" applyBorder="1">
      <alignment/>
      <protection/>
    </xf>
    <xf numFmtId="164" fontId="8" fillId="0" borderId="0" xfId="246" applyNumberFormat="1" applyFont="1" applyBorder="1" applyAlignment="1" applyProtection="1">
      <alignment horizontal="center" vertical="center"/>
      <protection/>
    </xf>
    <xf numFmtId="0" fontId="13" fillId="0" borderId="0" xfId="247" applyFont="1" applyAlignment="1">
      <alignment horizontal="center"/>
      <protection/>
    </xf>
    <xf numFmtId="0" fontId="13" fillId="33" borderId="65" xfId="247" applyFont="1" applyFill="1" applyBorder="1" applyAlignment="1">
      <alignment horizontal="center"/>
      <protection/>
    </xf>
    <xf numFmtId="16" fontId="13" fillId="33" borderId="51" xfId="187" applyNumberFormat="1" applyFont="1" applyFill="1" applyBorder="1" applyAlignment="1">
      <alignment horizontal="center" wrapText="1"/>
      <protection/>
    </xf>
    <xf numFmtId="1" fontId="13" fillId="33" borderId="12" xfId="247" applyNumberFormat="1" applyFont="1" applyFill="1" applyBorder="1" applyAlignment="1" quotePrefix="1">
      <alignment horizontal="center"/>
      <protection/>
    </xf>
    <xf numFmtId="0" fontId="13" fillId="0" borderId="11" xfId="247" applyFont="1" applyBorder="1" applyAlignment="1">
      <alignment horizontal="center" vertical="center"/>
      <protection/>
    </xf>
    <xf numFmtId="0" fontId="13" fillId="0" borderId="54" xfId="247" applyFont="1" applyBorder="1" applyAlignment="1">
      <alignment vertical="center"/>
      <protection/>
    </xf>
    <xf numFmtId="169" fontId="13" fillId="0" borderId="10" xfId="247" applyNumberFormat="1" applyFont="1" applyBorder="1" applyAlignment="1">
      <alignment vertical="center"/>
      <protection/>
    </xf>
    <xf numFmtId="169" fontId="13" fillId="0" borderId="12" xfId="187" applyNumberFormat="1" applyFont="1" applyBorder="1" applyAlignment="1">
      <alignment horizontal="center" vertical="center"/>
      <protection/>
    </xf>
    <xf numFmtId="169" fontId="13" fillId="0" borderId="66" xfId="247" applyNumberFormat="1" applyFont="1" applyBorder="1" applyAlignment="1">
      <alignment horizontal="center" vertical="center"/>
      <protection/>
    </xf>
    <xf numFmtId="169" fontId="13" fillId="0" borderId="67" xfId="247" applyNumberFormat="1" applyFont="1" applyBorder="1" applyAlignment="1">
      <alignment horizontal="center" vertical="center"/>
      <protection/>
    </xf>
    <xf numFmtId="169" fontId="13" fillId="0" borderId="68" xfId="247" applyNumberFormat="1" applyFont="1" applyBorder="1" applyAlignment="1">
      <alignment horizontal="center" vertical="center"/>
      <protection/>
    </xf>
    <xf numFmtId="0" fontId="13" fillId="0" borderId="14" xfId="247" applyFont="1" applyBorder="1" applyAlignment="1">
      <alignment horizontal="center" vertical="center"/>
      <protection/>
    </xf>
    <xf numFmtId="0" fontId="13" fillId="0" borderId="0" xfId="247" applyFont="1" applyBorder="1" applyAlignment="1">
      <alignment vertical="center"/>
      <protection/>
    </xf>
    <xf numFmtId="169" fontId="13" fillId="0" borderId="15" xfId="247" applyNumberFormat="1" applyFont="1" applyBorder="1" applyAlignment="1">
      <alignment vertical="center"/>
      <protection/>
    </xf>
    <xf numFmtId="169" fontId="13" fillId="0" borderId="15" xfId="187" applyNumberFormat="1" applyFont="1" applyBorder="1" applyAlignment="1">
      <alignment horizontal="center" vertical="center"/>
      <protection/>
    </xf>
    <xf numFmtId="169" fontId="13" fillId="0" borderId="0" xfId="247" applyNumberFormat="1" applyFont="1" applyBorder="1" applyAlignment="1">
      <alignment horizontal="center" vertical="center"/>
      <protection/>
    </xf>
    <xf numFmtId="169" fontId="13" fillId="0" borderId="56" xfId="247" applyNumberFormat="1" applyFont="1" applyBorder="1" applyAlignment="1">
      <alignment horizontal="center" vertical="center"/>
      <protection/>
    </xf>
    <xf numFmtId="0" fontId="13" fillId="0" borderId="14" xfId="247" applyFont="1" applyBorder="1" applyAlignment="1">
      <alignment vertical="center"/>
      <protection/>
    </xf>
    <xf numFmtId="0" fontId="8" fillId="0" borderId="0" xfId="247" applyFont="1" applyBorder="1" applyAlignment="1">
      <alignment vertical="center"/>
      <protection/>
    </xf>
    <xf numFmtId="169" fontId="8" fillId="0" borderId="15" xfId="247" applyNumberFormat="1" applyFont="1" applyBorder="1" applyAlignment="1">
      <alignment vertical="center"/>
      <protection/>
    </xf>
    <xf numFmtId="169" fontId="8" fillId="0" borderId="15" xfId="187" applyNumberFormat="1" applyFont="1" applyBorder="1" applyAlignment="1">
      <alignment horizontal="center" vertical="center"/>
      <protection/>
    </xf>
    <xf numFmtId="169" fontId="8" fillId="0" borderId="0" xfId="247" applyNumberFormat="1" applyFont="1" applyBorder="1" applyAlignment="1">
      <alignment horizontal="center" vertical="center"/>
      <protection/>
    </xf>
    <xf numFmtId="169" fontId="8" fillId="0" borderId="56" xfId="247" applyNumberFormat="1" applyFont="1" applyBorder="1" applyAlignment="1">
      <alignment horizontal="center" vertical="center"/>
      <protection/>
    </xf>
    <xf numFmtId="169" fontId="13" fillId="0" borderId="15" xfId="248" applyNumberFormat="1" applyFont="1" applyBorder="1" applyAlignment="1">
      <alignment vertical="center"/>
      <protection/>
    </xf>
    <xf numFmtId="169" fontId="8" fillId="0" borderId="15" xfId="248" applyNumberFormat="1" applyFont="1" applyBorder="1" applyAlignment="1">
      <alignment vertical="center"/>
      <protection/>
    </xf>
    <xf numFmtId="2" fontId="8" fillId="0" borderId="0" xfId="247" applyNumberFormat="1" applyFont="1">
      <alignment/>
      <protection/>
    </xf>
    <xf numFmtId="169" fontId="13" fillId="0" borderId="0" xfId="247" applyNumberFormat="1" applyFont="1" applyFill="1" applyBorder="1" applyAlignment="1">
      <alignment horizontal="center" vertical="center"/>
      <protection/>
    </xf>
    <xf numFmtId="169" fontId="13" fillId="0" borderId="56" xfId="247" applyNumberFormat="1" applyFont="1" applyFill="1" applyBorder="1" applyAlignment="1">
      <alignment horizontal="center" vertical="center"/>
      <protection/>
    </xf>
    <xf numFmtId="169" fontId="100" fillId="0" borderId="56" xfId="247" applyNumberFormat="1" applyFont="1" applyBorder="1" applyAlignment="1">
      <alignment horizontal="center" vertical="center"/>
      <protection/>
    </xf>
    <xf numFmtId="0" fontId="13" fillId="0" borderId="14" xfId="247" applyFont="1" applyBorder="1" applyAlignment="1">
      <alignment horizontal="center"/>
      <protection/>
    </xf>
    <xf numFmtId="0" fontId="8" fillId="0" borderId="14" xfId="247" applyFont="1" applyBorder="1" applyAlignment="1">
      <alignment horizontal="center"/>
      <protection/>
    </xf>
    <xf numFmtId="0" fontId="13" fillId="0" borderId="23" xfId="247" applyFont="1" applyBorder="1">
      <alignment/>
      <protection/>
    </xf>
    <xf numFmtId="0" fontId="8" fillId="0" borderId="62" xfId="247" applyFont="1" applyBorder="1" applyAlignment="1">
      <alignment vertical="center"/>
      <protection/>
    </xf>
    <xf numFmtId="169" fontId="8" fillId="0" borderId="24" xfId="247" applyNumberFormat="1" applyFont="1" applyBorder="1" applyAlignment="1">
      <alignment vertical="center"/>
      <protection/>
    </xf>
    <xf numFmtId="169" fontId="8" fillId="0" borderId="24" xfId="187" applyNumberFormat="1" applyFont="1" applyBorder="1" applyAlignment="1">
      <alignment horizontal="center" vertical="center"/>
      <protection/>
    </xf>
    <xf numFmtId="169" fontId="8" fillId="0" borderId="60" xfId="247" applyNumberFormat="1" applyFont="1" applyBorder="1" applyAlignment="1">
      <alignment horizontal="center" vertical="center"/>
      <protection/>
    </xf>
    <xf numFmtId="169" fontId="8" fillId="0" borderId="63" xfId="247" applyNumberFormat="1" applyFont="1" applyBorder="1" applyAlignment="1">
      <alignment horizontal="center" vertical="center"/>
      <protection/>
    </xf>
    <xf numFmtId="0" fontId="8" fillId="0" borderId="0" xfId="247" applyFont="1" applyAlignment="1">
      <alignment horizontal="center"/>
      <protection/>
    </xf>
    <xf numFmtId="0" fontId="8" fillId="0" borderId="0" xfId="199" applyFont="1">
      <alignment/>
      <protection/>
    </xf>
    <xf numFmtId="0" fontId="8" fillId="0" borderId="0" xfId="199" applyFont="1" applyFill="1" applyBorder="1">
      <alignment/>
      <protection/>
    </xf>
    <xf numFmtId="0" fontId="13" fillId="0" borderId="0" xfId="199" applyFont="1" applyFill="1" applyBorder="1" applyAlignment="1">
      <alignment horizontal="center"/>
      <protection/>
    </xf>
    <xf numFmtId="0" fontId="13" fillId="0" borderId="69" xfId="199" applyFont="1" applyFill="1" applyBorder="1">
      <alignment/>
      <protection/>
    </xf>
    <xf numFmtId="0" fontId="13" fillId="0" borderId="49" xfId="199" applyFont="1" applyFill="1" applyBorder="1" applyAlignment="1" applyProtection="1">
      <alignment horizontal="center"/>
      <protection/>
    </xf>
    <xf numFmtId="176" fontId="13" fillId="0" borderId="49" xfId="199" applyNumberFormat="1" applyFont="1" applyFill="1" applyBorder="1" applyAlignment="1">
      <alignment horizontal="center"/>
      <protection/>
    </xf>
    <xf numFmtId="176" fontId="13" fillId="0" borderId="70" xfId="199" applyNumberFormat="1" applyFont="1" applyFill="1" applyBorder="1" applyAlignment="1">
      <alignment horizontal="center"/>
      <protection/>
    </xf>
    <xf numFmtId="0" fontId="13" fillId="0" borderId="14" xfId="199" applyFont="1" applyFill="1" applyBorder="1" applyAlignment="1" quotePrefix="1">
      <alignment horizontal="left"/>
      <protection/>
    </xf>
    <xf numFmtId="176" fontId="13" fillId="0" borderId="0" xfId="199" applyNumberFormat="1" applyFont="1" applyFill="1" applyBorder="1" applyAlignment="1">
      <alignment horizontal="center"/>
      <protection/>
    </xf>
    <xf numFmtId="176" fontId="13" fillId="0" borderId="38" xfId="199" applyNumberFormat="1" applyFont="1" applyFill="1" applyBorder="1" applyAlignment="1">
      <alignment horizontal="center"/>
      <protection/>
    </xf>
    <xf numFmtId="0" fontId="13" fillId="0" borderId="11" xfId="199" applyFont="1" applyFill="1" applyBorder="1">
      <alignment/>
      <protection/>
    </xf>
    <xf numFmtId="0" fontId="13" fillId="0" borderId="53" xfId="199" applyFont="1" applyFill="1" applyBorder="1" applyAlignment="1" applyProtection="1">
      <alignment horizontal="center"/>
      <protection/>
    </xf>
    <xf numFmtId="0" fontId="13" fillId="0" borderId="54" xfId="199" applyFont="1" applyFill="1" applyBorder="1" applyAlignment="1" applyProtection="1">
      <alignment horizontal="center"/>
      <protection/>
    </xf>
    <xf numFmtId="0" fontId="13" fillId="0" borderId="57" xfId="199" applyFont="1" applyFill="1" applyBorder="1" applyAlignment="1" applyProtection="1" quotePrefix="1">
      <alignment horizontal="center"/>
      <protection/>
    </xf>
    <xf numFmtId="176" fontId="13" fillId="0" borderId="45" xfId="199" applyNumberFormat="1" applyFont="1" applyFill="1" applyBorder="1" applyAlignment="1" applyProtection="1">
      <alignment horizontal="right"/>
      <protection/>
    </xf>
    <xf numFmtId="176" fontId="13" fillId="0" borderId="57" xfId="199" applyNumberFormat="1" applyFont="1" applyFill="1" applyBorder="1" applyAlignment="1" applyProtection="1">
      <alignment horizontal="center"/>
      <protection/>
    </xf>
    <xf numFmtId="176" fontId="13" fillId="0" borderId="58" xfId="199" applyNumberFormat="1" applyFont="1" applyFill="1" applyBorder="1" applyAlignment="1" applyProtection="1">
      <alignment horizontal="center"/>
      <protection/>
    </xf>
    <xf numFmtId="171" fontId="8" fillId="0" borderId="71" xfId="199" applyNumberFormat="1" applyFont="1" applyFill="1" applyBorder="1" applyAlignment="1" applyProtection="1">
      <alignment horizontal="left"/>
      <protection/>
    </xf>
    <xf numFmtId="168" fontId="8" fillId="0" borderId="44" xfId="199" applyNumberFormat="1" applyFont="1" applyFill="1" applyBorder="1" applyProtection="1">
      <alignment/>
      <protection/>
    </xf>
    <xf numFmtId="168" fontId="8" fillId="0" borderId="45" xfId="199" applyNumberFormat="1" applyFont="1" applyFill="1" applyBorder="1" applyProtection="1">
      <alignment/>
      <protection/>
    </xf>
    <xf numFmtId="168" fontId="8" fillId="0" borderId="43" xfId="199" applyNumberFormat="1" applyFont="1" applyFill="1" applyBorder="1" applyProtection="1">
      <alignment/>
      <protection/>
    </xf>
    <xf numFmtId="176" fontId="25" fillId="0" borderId="45" xfId="199" applyNumberFormat="1" applyFont="1" applyFill="1" applyBorder="1" applyAlignment="1" applyProtection="1">
      <alignment horizontal="left"/>
      <protection/>
    </xf>
    <xf numFmtId="176" fontId="25" fillId="0" borderId="45" xfId="199" applyNumberFormat="1" applyFont="1" applyFill="1" applyBorder="1" applyAlignment="1" applyProtection="1" quotePrefix="1">
      <alignment/>
      <protection/>
    </xf>
    <xf numFmtId="168" fontId="8" fillId="0" borderId="13" xfId="199" applyNumberFormat="1" applyFont="1" applyFill="1" applyBorder="1" applyProtection="1">
      <alignment/>
      <protection/>
    </xf>
    <xf numFmtId="171" fontId="8" fillId="0" borderId="14" xfId="199" applyNumberFormat="1" applyFont="1" applyFill="1" applyBorder="1" applyAlignment="1" applyProtection="1" quotePrefix="1">
      <alignment horizontal="left"/>
      <protection/>
    </xf>
    <xf numFmtId="168" fontId="8" fillId="0" borderId="0" xfId="199" applyNumberFormat="1" applyFont="1" applyFill="1" applyBorder="1" applyProtection="1">
      <alignment/>
      <protection/>
    </xf>
    <xf numFmtId="168" fontId="8" fillId="0" borderId="38" xfId="199" applyNumberFormat="1" applyFont="1" applyFill="1" applyBorder="1" applyProtection="1">
      <alignment/>
      <protection/>
    </xf>
    <xf numFmtId="168" fontId="8" fillId="0" borderId="37" xfId="199" applyNumberFormat="1" applyFont="1" applyFill="1" applyBorder="1" applyProtection="1">
      <alignment/>
      <protection/>
    </xf>
    <xf numFmtId="176" fontId="8" fillId="0" borderId="38" xfId="199" applyNumberFormat="1" applyFont="1" applyFill="1" applyBorder="1" applyProtection="1">
      <alignment/>
      <protection/>
    </xf>
    <xf numFmtId="168" fontId="8" fillId="0" borderId="56" xfId="199" applyNumberFormat="1" applyFont="1" applyFill="1" applyBorder="1" applyProtection="1">
      <alignment/>
      <protection/>
    </xf>
    <xf numFmtId="171" fontId="8" fillId="0" borderId="14" xfId="199" applyNumberFormat="1" applyFont="1" applyFill="1" applyBorder="1" applyAlignment="1" applyProtection="1">
      <alignment horizontal="left"/>
      <protection/>
    </xf>
    <xf numFmtId="0" fontId="8" fillId="0" borderId="0" xfId="199" applyFont="1" applyBorder="1">
      <alignment/>
      <protection/>
    </xf>
    <xf numFmtId="176" fontId="25" fillId="0" borderId="45" xfId="199" applyNumberFormat="1" applyFont="1" applyFill="1" applyBorder="1" applyAlignment="1" applyProtection="1" quotePrefix="1">
      <alignment horizontal="left"/>
      <protection/>
    </xf>
    <xf numFmtId="168" fontId="10" fillId="0" borderId="0" xfId="199" applyNumberFormat="1" applyFont="1" applyFill="1" applyBorder="1" applyProtection="1">
      <alignment/>
      <protection/>
    </xf>
    <xf numFmtId="168" fontId="10" fillId="0" borderId="38" xfId="199" applyNumberFormat="1" applyFont="1" applyFill="1" applyBorder="1" applyProtection="1">
      <alignment/>
      <protection/>
    </xf>
    <xf numFmtId="168" fontId="10" fillId="0" borderId="56" xfId="199" applyNumberFormat="1" applyFont="1" applyFill="1" applyBorder="1" applyProtection="1">
      <alignment/>
      <protection/>
    </xf>
    <xf numFmtId="0" fontId="8" fillId="0" borderId="38" xfId="199" applyFont="1" applyFill="1" applyBorder="1">
      <alignment/>
      <protection/>
    </xf>
    <xf numFmtId="176" fontId="20" fillId="0" borderId="38" xfId="199" applyNumberFormat="1" applyFont="1" applyFill="1" applyBorder="1" applyAlignment="1" applyProtection="1" quotePrefix="1">
      <alignment horizontal="left"/>
      <protection/>
    </xf>
    <xf numFmtId="176" fontId="25" fillId="0" borderId="38" xfId="199" applyNumberFormat="1" applyFont="1" applyFill="1" applyBorder="1" applyAlignment="1" applyProtection="1">
      <alignment horizontal="left"/>
      <protection/>
    </xf>
    <xf numFmtId="176" fontId="25" fillId="0" borderId="38" xfId="199" applyNumberFormat="1" applyFont="1" applyFill="1" applyBorder="1" applyAlignment="1" applyProtection="1" quotePrefix="1">
      <alignment horizontal="left"/>
      <protection/>
    </xf>
    <xf numFmtId="176" fontId="8" fillId="0" borderId="45" xfId="199" applyNumberFormat="1" applyFont="1" applyFill="1" applyBorder="1" applyProtection="1">
      <alignment/>
      <protection/>
    </xf>
    <xf numFmtId="169" fontId="8" fillId="0" borderId="56" xfId="199" applyNumberFormat="1" applyFont="1" applyFill="1" applyBorder="1" applyProtection="1">
      <alignment/>
      <protection/>
    </xf>
    <xf numFmtId="171" fontId="8" fillId="0" borderId="11" xfId="199" applyNumberFormat="1" applyFont="1" applyFill="1" applyBorder="1" applyAlignment="1" applyProtection="1" quotePrefix="1">
      <alignment horizontal="left"/>
      <protection/>
    </xf>
    <xf numFmtId="168" fontId="8" fillId="0" borderId="54" xfId="199" applyNumberFormat="1" applyFont="1" applyFill="1" applyBorder="1" applyProtection="1">
      <alignment/>
      <protection/>
    </xf>
    <xf numFmtId="168" fontId="8" fillId="0" borderId="57" xfId="199" applyNumberFormat="1" applyFont="1" applyFill="1" applyBorder="1" applyProtection="1">
      <alignment/>
      <protection/>
    </xf>
    <xf numFmtId="168" fontId="8" fillId="0" borderId="53" xfId="199" applyNumberFormat="1" applyFont="1" applyFill="1" applyBorder="1" applyProtection="1">
      <alignment/>
      <protection/>
    </xf>
    <xf numFmtId="168" fontId="8" fillId="0" borderId="58" xfId="199" applyNumberFormat="1" applyFont="1" applyFill="1" applyBorder="1" applyProtection="1">
      <alignment/>
      <protection/>
    </xf>
    <xf numFmtId="171" fontId="8" fillId="0" borderId="23" xfId="199" applyNumberFormat="1" applyFont="1" applyFill="1" applyBorder="1" applyAlignment="1" applyProtection="1">
      <alignment horizontal="left"/>
      <protection/>
    </xf>
    <xf numFmtId="168" fontId="8" fillId="0" borderId="60" xfId="199" applyNumberFormat="1" applyFont="1" applyFill="1" applyBorder="1" applyProtection="1">
      <alignment/>
      <protection/>
    </xf>
    <xf numFmtId="168" fontId="8" fillId="0" borderId="61" xfId="199" applyNumberFormat="1" applyFont="1" applyFill="1" applyBorder="1" applyProtection="1">
      <alignment/>
      <protection/>
    </xf>
    <xf numFmtId="168" fontId="8" fillId="0" borderId="62" xfId="199" applyNumberFormat="1" applyFont="1" applyFill="1" applyBorder="1" applyProtection="1">
      <alignment/>
      <protection/>
    </xf>
    <xf numFmtId="168" fontId="8" fillId="0" borderId="63" xfId="199" applyNumberFormat="1" applyFont="1" applyFill="1" applyBorder="1" applyProtection="1">
      <alignment/>
      <protection/>
    </xf>
    <xf numFmtId="0" fontId="8" fillId="0" borderId="0" xfId="199" applyFont="1" applyFill="1" applyBorder="1" applyAlignment="1" quotePrefix="1">
      <alignment horizontal="left"/>
      <protection/>
    </xf>
    <xf numFmtId="168" fontId="8" fillId="0" borderId="0" xfId="199" applyNumberFormat="1" applyFont="1" applyFill="1" applyBorder="1" applyAlignment="1">
      <alignment horizontal="right"/>
      <protection/>
    </xf>
    <xf numFmtId="168" fontId="27" fillId="0" borderId="0" xfId="199" applyNumberFormat="1" applyFont="1" applyFill="1" applyBorder="1" applyProtection="1">
      <alignment/>
      <protection/>
    </xf>
    <xf numFmtId="176" fontId="27" fillId="0" borderId="0" xfId="199" applyNumberFormat="1" applyFont="1" applyFill="1" applyBorder="1" applyAlignment="1" applyProtection="1">
      <alignment horizontal="left"/>
      <protection/>
    </xf>
    <xf numFmtId="0" fontId="27" fillId="0" borderId="0" xfId="199" applyFont="1" applyFill="1" applyBorder="1" applyAlignment="1" applyProtection="1">
      <alignment horizontal="left"/>
      <protection/>
    </xf>
    <xf numFmtId="0" fontId="28" fillId="0" borderId="0" xfId="199" applyFont="1" applyFill="1" applyBorder="1" applyAlignment="1" applyProtection="1">
      <alignment horizontal="left"/>
      <protection/>
    </xf>
    <xf numFmtId="0" fontId="29" fillId="0" borderId="0" xfId="199" applyFont="1" applyFill="1" applyBorder="1" applyAlignment="1" quotePrefix="1">
      <alignment horizontal="left"/>
      <protection/>
    </xf>
    <xf numFmtId="171" fontId="8" fillId="0" borderId="0" xfId="199" applyNumberFormat="1" applyFont="1" applyFill="1" applyBorder="1" applyAlignment="1" applyProtection="1">
      <alignment horizontal="left"/>
      <protection/>
    </xf>
    <xf numFmtId="171" fontId="16" fillId="0" borderId="0" xfId="199" applyNumberFormat="1" applyFont="1" applyFill="1" applyBorder="1" applyAlignment="1" applyProtection="1" quotePrefix="1">
      <alignment horizontal="left"/>
      <protection/>
    </xf>
    <xf numFmtId="0" fontId="15" fillId="0" borderId="0" xfId="199" applyFont="1" applyFill="1" applyBorder="1">
      <alignment/>
      <protection/>
    </xf>
    <xf numFmtId="172" fontId="15" fillId="0" borderId="0" xfId="199" applyNumberFormat="1" applyFont="1" applyFill="1" applyBorder="1" applyAlignment="1" applyProtection="1">
      <alignment horizontal="right"/>
      <protection/>
    </xf>
    <xf numFmtId="172" fontId="15" fillId="0" borderId="0" xfId="199" applyNumberFormat="1" applyFont="1" applyFill="1" applyBorder="1" applyProtection="1">
      <alignment/>
      <protection/>
    </xf>
    <xf numFmtId="168" fontId="15" fillId="0" borderId="0" xfId="199" applyNumberFormat="1" applyFont="1" applyFill="1" applyBorder="1" applyProtection="1">
      <alignment/>
      <protection/>
    </xf>
    <xf numFmtId="176" fontId="15" fillId="0" borderId="0" xfId="199" applyNumberFormat="1" applyFont="1" applyFill="1" applyBorder="1" applyProtection="1">
      <alignment/>
      <protection/>
    </xf>
    <xf numFmtId="172" fontId="15" fillId="0" borderId="0" xfId="199" applyNumberFormat="1" applyFont="1" applyFill="1" applyBorder="1" applyAlignment="1">
      <alignment horizontal="right"/>
      <protection/>
    </xf>
    <xf numFmtId="172" fontId="15" fillId="0" borderId="0" xfId="199" applyNumberFormat="1" applyFont="1" applyFill="1" applyBorder="1">
      <alignment/>
      <protection/>
    </xf>
    <xf numFmtId="171" fontId="15" fillId="0" borderId="0" xfId="199" applyNumberFormat="1" applyFont="1" applyFill="1" applyBorder="1" applyAlignment="1" applyProtection="1">
      <alignment horizontal="left"/>
      <protection/>
    </xf>
    <xf numFmtId="0" fontId="8" fillId="0" borderId="0" xfId="199" applyFont="1" applyFill="1">
      <alignment/>
      <protection/>
    </xf>
    <xf numFmtId="169" fontId="8" fillId="0" borderId="0" xfId="199" applyNumberFormat="1" applyFont="1" applyFill="1">
      <alignment/>
      <protection/>
    </xf>
    <xf numFmtId="176" fontId="13" fillId="0" borderId="49" xfId="199" applyNumberFormat="1" applyFont="1" applyFill="1" applyBorder="1" applyAlignment="1" applyProtection="1">
      <alignment horizontal="center"/>
      <protection/>
    </xf>
    <xf numFmtId="176" fontId="13" fillId="0" borderId="70" xfId="199" applyNumberFormat="1" applyFont="1" applyFill="1" applyBorder="1" applyAlignment="1" applyProtection="1">
      <alignment horizontal="center"/>
      <protection/>
    </xf>
    <xf numFmtId="0" fontId="13" fillId="0" borderId="14" xfId="199" applyFont="1" applyFill="1" applyBorder="1">
      <alignment/>
      <protection/>
    </xf>
    <xf numFmtId="176" fontId="13" fillId="0" borderId="0" xfId="199" applyNumberFormat="1" applyFont="1" applyFill="1" applyBorder="1" applyAlignment="1" applyProtection="1" quotePrefix="1">
      <alignment horizontal="center"/>
      <protection/>
    </xf>
    <xf numFmtId="0" fontId="13" fillId="0" borderId="0" xfId="199" applyFont="1" applyFill="1" applyBorder="1" applyAlignment="1" applyProtection="1">
      <alignment horizontal="center"/>
      <protection/>
    </xf>
    <xf numFmtId="0" fontId="13" fillId="0" borderId="0" xfId="199" applyFont="1" applyFill="1" applyBorder="1" applyAlignment="1" applyProtection="1" quotePrefix="1">
      <alignment horizontal="center"/>
      <protection/>
    </xf>
    <xf numFmtId="0" fontId="13" fillId="0" borderId="38" xfId="199" applyFont="1" applyFill="1" applyBorder="1" applyAlignment="1" applyProtection="1" quotePrefix="1">
      <alignment horizontal="center"/>
      <protection/>
    </xf>
    <xf numFmtId="0" fontId="13" fillId="0" borderId="37" xfId="199" applyFont="1" applyFill="1" applyBorder="1" applyAlignment="1" applyProtection="1">
      <alignment horizontal="center"/>
      <protection/>
    </xf>
    <xf numFmtId="176" fontId="13" fillId="0" borderId="33" xfId="199" applyNumberFormat="1" applyFont="1" applyFill="1" applyBorder="1" applyAlignment="1" applyProtection="1">
      <alignment horizontal="right"/>
      <protection/>
    </xf>
    <xf numFmtId="176" fontId="13" fillId="0" borderId="38" xfId="199" applyNumberFormat="1" applyFont="1" applyFill="1" applyBorder="1" applyAlignment="1" applyProtection="1">
      <alignment horizontal="center"/>
      <protection/>
    </xf>
    <xf numFmtId="176" fontId="13" fillId="0" borderId="56" xfId="199" applyNumberFormat="1" applyFont="1" applyFill="1" applyBorder="1" applyAlignment="1" applyProtection="1">
      <alignment horizontal="center"/>
      <protection/>
    </xf>
    <xf numFmtId="176" fontId="20" fillId="0" borderId="45" xfId="199" applyNumberFormat="1" applyFont="1" applyFill="1" applyBorder="1" applyProtection="1">
      <alignment/>
      <protection/>
    </xf>
    <xf numFmtId="176" fontId="20" fillId="0" borderId="45" xfId="199" applyNumberFormat="1" applyFont="1" applyFill="1" applyBorder="1" applyAlignment="1" applyProtection="1" quotePrefix="1">
      <alignment horizontal="left"/>
      <protection/>
    </xf>
    <xf numFmtId="176" fontId="20" fillId="0" borderId="38" xfId="199" applyNumberFormat="1" applyFont="1" applyFill="1" applyBorder="1" applyProtection="1">
      <alignment/>
      <protection/>
    </xf>
    <xf numFmtId="171" fontId="8" fillId="0" borderId="71" xfId="199" applyNumberFormat="1" applyFont="1" applyFill="1" applyBorder="1" applyAlignment="1" applyProtection="1" quotePrefix="1">
      <alignment horizontal="left"/>
      <protection/>
    </xf>
    <xf numFmtId="171" fontId="13" fillId="0" borderId="14" xfId="199" applyNumberFormat="1" applyFont="1" applyFill="1" applyBorder="1" applyAlignment="1" applyProtection="1">
      <alignment horizontal="left"/>
      <protection/>
    </xf>
    <xf numFmtId="168" fontId="13" fillId="0" borderId="0" xfId="199" applyNumberFormat="1" applyFont="1" applyFill="1" applyBorder="1" applyProtection="1">
      <alignment/>
      <protection/>
    </xf>
    <xf numFmtId="168" fontId="13" fillId="0" borderId="38" xfId="199" applyNumberFormat="1" applyFont="1" applyFill="1" applyBorder="1" applyProtection="1">
      <alignment/>
      <protection/>
    </xf>
    <xf numFmtId="168" fontId="13" fillId="0" borderId="37" xfId="199" applyNumberFormat="1" applyFont="1" applyFill="1" applyBorder="1" applyProtection="1">
      <alignment/>
      <protection/>
    </xf>
    <xf numFmtId="176" fontId="19" fillId="0" borderId="38" xfId="199" applyNumberFormat="1" applyFont="1" applyFill="1" applyBorder="1" applyProtection="1">
      <alignment/>
      <protection/>
    </xf>
    <xf numFmtId="168" fontId="13" fillId="0" borderId="56" xfId="199" applyNumberFormat="1" applyFont="1" applyFill="1" applyBorder="1" applyProtection="1">
      <alignment/>
      <protection/>
    </xf>
    <xf numFmtId="0" fontId="8" fillId="0" borderId="45" xfId="199" applyFont="1" applyFill="1" applyBorder="1">
      <alignment/>
      <protection/>
    </xf>
    <xf numFmtId="176" fontId="20" fillId="0" borderId="61" xfId="199" applyNumberFormat="1" applyFont="1" applyFill="1" applyBorder="1" applyProtection="1">
      <alignment/>
      <protection/>
    </xf>
    <xf numFmtId="0" fontId="8" fillId="0" borderId="61" xfId="199" applyFont="1" applyFill="1" applyBorder="1">
      <alignment/>
      <protection/>
    </xf>
    <xf numFmtId="171" fontId="16" fillId="0" borderId="0" xfId="199" applyNumberFormat="1" applyFont="1" applyFill="1" applyBorder="1" applyAlignment="1" applyProtection="1">
      <alignment horizontal="left"/>
      <protection/>
    </xf>
    <xf numFmtId="168" fontId="30" fillId="0" borderId="0" xfId="199" applyNumberFormat="1" applyFont="1" applyFill="1" applyBorder="1" applyProtection="1">
      <alignment/>
      <protection/>
    </xf>
    <xf numFmtId="168" fontId="8" fillId="0" borderId="0" xfId="199" applyNumberFormat="1" applyFont="1">
      <alignment/>
      <protection/>
    </xf>
    <xf numFmtId="0" fontId="16" fillId="0" borderId="0" xfId="199" applyFont="1" applyFill="1" applyBorder="1" applyAlignment="1" quotePrefix="1">
      <alignment/>
      <protection/>
    </xf>
    <xf numFmtId="168" fontId="15" fillId="0" borderId="0" xfId="199" applyNumberFormat="1" applyFont="1" applyFill="1" applyBorder="1" applyAlignment="1">
      <alignment horizontal="right"/>
      <protection/>
    </xf>
    <xf numFmtId="168" fontId="15" fillId="0" borderId="0" xfId="199" applyNumberFormat="1" applyFont="1" applyFill="1" applyBorder="1">
      <alignment/>
      <protection/>
    </xf>
    <xf numFmtId="0" fontId="15" fillId="0" borderId="0" xfId="199" applyFont="1" applyFill="1" applyBorder="1" applyAlignment="1" quotePrefix="1">
      <alignment horizontal="left"/>
      <protection/>
    </xf>
    <xf numFmtId="176" fontId="13" fillId="0" borderId="0" xfId="199" applyNumberFormat="1" applyFont="1" applyFill="1" applyBorder="1" applyAlignment="1">
      <alignment horizontal="centerContinuous"/>
      <protection/>
    </xf>
    <xf numFmtId="176" fontId="13" fillId="0" borderId="38" xfId="199" applyNumberFormat="1" applyFont="1" applyFill="1" applyBorder="1" applyAlignment="1">
      <alignment horizontal="centerContinuous"/>
      <protection/>
    </xf>
    <xf numFmtId="176" fontId="13" fillId="0" borderId="44" xfId="199" applyNumberFormat="1" applyFont="1" applyFill="1" applyBorder="1" applyAlignment="1" applyProtection="1" quotePrefix="1">
      <alignment horizontal="centerContinuous"/>
      <protection/>
    </xf>
    <xf numFmtId="176" fontId="13" fillId="0" borderId="44" xfId="199" applyNumberFormat="1" applyFont="1" applyFill="1" applyBorder="1" applyAlignment="1" applyProtection="1" quotePrefix="1">
      <alignment horizontal="center"/>
      <protection/>
    </xf>
    <xf numFmtId="0" fontId="13" fillId="0" borderId="13" xfId="199" applyFont="1" applyFill="1" applyBorder="1" applyAlignment="1" applyProtection="1" quotePrefix="1">
      <alignment horizontal="centerContinuous"/>
      <protection/>
    </xf>
    <xf numFmtId="168" fontId="8" fillId="0" borderId="71" xfId="199" applyNumberFormat="1" applyFont="1" applyFill="1" applyBorder="1" applyAlignment="1" applyProtection="1" quotePrefix="1">
      <alignment horizontal="left"/>
      <protection/>
    </xf>
    <xf numFmtId="168" fontId="8" fillId="0" borderId="14" xfId="199" applyNumberFormat="1" applyFont="1" applyFill="1" applyBorder="1" applyAlignment="1" applyProtection="1">
      <alignment horizontal="left"/>
      <protection/>
    </xf>
    <xf numFmtId="168" fontId="13" fillId="0" borderId="71" xfId="199" applyNumberFormat="1" applyFont="1" applyFill="1" applyBorder="1" applyAlignment="1" applyProtection="1" quotePrefix="1">
      <alignment horizontal="left"/>
      <protection/>
    </xf>
    <xf numFmtId="168" fontId="13" fillId="0" borderId="44" xfId="199" applyNumberFormat="1" applyFont="1" applyFill="1" applyBorder="1" applyProtection="1">
      <alignment/>
      <protection/>
    </xf>
    <xf numFmtId="168" fontId="13" fillId="0" borderId="45" xfId="199" applyNumberFormat="1" applyFont="1" applyFill="1" applyBorder="1" applyProtection="1">
      <alignment/>
      <protection/>
    </xf>
    <xf numFmtId="168" fontId="13" fillId="0" borderId="43" xfId="199" applyNumberFormat="1" applyFont="1" applyFill="1" applyBorder="1" applyProtection="1">
      <alignment/>
      <protection/>
    </xf>
    <xf numFmtId="176" fontId="19" fillId="0" borderId="45" xfId="199" applyNumberFormat="1" applyFont="1" applyFill="1" applyBorder="1" applyProtection="1">
      <alignment/>
      <protection/>
    </xf>
    <xf numFmtId="168" fontId="13" fillId="0" borderId="13" xfId="199" applyNumberFormat="1" applyFont="1" applyFill="1" applyBorder="1" applyProtection="1">
      <alignment/>
      <protection/>
    </xf>
    <xf numFmtId="171" fontId="8" fillId="0" borderId="14" xfId="199" applyNumberFormat="1" applyFont="1" applyFill="1" applyBorder="1" applyAlignment="1" applyProtection="1">
      <alignment horizontal="left" indent="3"/>
      <protection/>
    </xf>
    <xf numFmtId="176" fontId="20" fillId="0" borderId="57" xfId="199" applyNumberFormat="1" applyFont="1" applyFill="1" applyBorder="1" applyProtection="1">
      <alignment/>
      <protection/>
    </xf>
    <xf numFmtId="168" fontId="8" fillId="0" borderId="23" xfId="199" applyNumberFormat="1" applyFont="1" applyFill="1" applyBorder="1" applyAlignment="1" applyProtection="1">
      <alignment horizontal="left"/>
      <protection/>
    </xf>
    <xf numFmtId="168" fontId="8" fillId="0" borderId="0" xfId="199" applyNumberFormat="1" applyFont="1" applyFill="1" applyBorder="1" applyAlignment="1">
      <alignment horizontal="center"/>
      <protection/>
    </xf>
    <xf numFmtId="176" fontId="13" fillId="0" borderId="49" xfId="199" applyNumberFormat="1" applyFont="1" applyFill="1" applyBorder="1" applyAlignment="1">
      <alignment horizontal="centerContinuous"/>
      <protection/>
    </xf>
    <xf numFmtId="176" fontId="13" fillId="0" borderId="70" xfId="199" applyNumberFormat="1" applyFont="1" applyFill="1" applyBorder="1" applyAlignment="1">
      <alignment horizontal="centerContinuous"/>
      <protection/>
    </xf>
    <xf numFmtId="2" fontId="8" fillId="0" borderId="0" xfId="199" applyNumberFormat="1" applyFont="1" applyFill="1">
      <alignment/>
      <protection/>
    </xf>
    <xf numFmtId="169" fontId="13" fillId="0" borderId="69" xfId="199" applyNumberFormat="1" applyFont="1" applyFill="1" applyBorder="1" applyAlignment="1" applyProtection="1">
      <alignment horizontal="left"/>
      <protection/>
    </xf>
    <xf numFmtId="0" fontId="13" fillId="0" borderId="65" xfId="199" applyFont="1" applyBorder="1" applyAlignment="1" applyProtection="1">
      <alignment horizontal="center"/>
      <protection/>
    </xf>
    <xf numFmtId="176" fontId="13" fillId="0" borderId="65" xfId="199" applyNumberFormat="1" applyFont="1" applyBorder="1" applyAlignment="1">
      <alignment horizontal="center"/>
      <protection/>
    </xf>
    <xf numFmtId="176" fontId="13" fillId="0" borderId="65" xfId="199" applyNumberFormat="1" applyFont="1" applyFill="1" applyBorder="1" applyAlignment="1">
      <alignment horizontal="center"/>
      <protection/>
    </xf>
    <xf numFmtId="169" fontId="13" fillId="0" borderId="14" xfId="199" applyNumberFormat="1" applyFont="1" applyFill="1" applyBorder="1" applyAlignment="1" applyProtection="1">
      <alignment horizontal="left"/>
      <protection/>
    </xf>
    <xf numFmtId="176" fontId="13" fillId="0" borderId="15" xfId="199" applyNumberFormat="1" applyFont="1" applyBorder="1" applyAlignment="1">
      <alignment horizontal="center"/>
      <protection/>
    </xf>
    <xf numFmtId="176" fontId="13" fillId="0" borderId="15" xfId="199" applyNumberFormat="1" applyFont="1" applyFill="1" applyBorder="1" applyAlignment="1">
      <alignment horizontal="center"/>
      <protection/>
    </xf>
    <xf numFmtId="169" fontId="13" fillId="0" borderId="14" xfId="199" applyNumberFormat="1" applyFont="1" applyFill="1" applyBorder="1" applyAlignment="1">
      <alignment horizontal="left"/>
      <protection/>
    </xf>
    <xf numFmtId="169" fontId="13" fillId="0" borderId="10" xfId="54" applyNumberFormat="1" applyFont="1" applyFill="1" applyBorder="1" applyAlignment="1" quotePrefix="1">
      <alignment horizontal="center"/>
    </xf>
    <xf numFmtId="169" fontId="13" fillId="0" borderId="10" xfId="54" applyNumberFormat="1" applyFont="1" applyFill="1" applyBorder="1" applyAlignment="1">
      <alignment horizontal="right"/>
    </xf>
    <xf numFmtId="2" fontId="13" fillId="0" borderId="10" xfId="54" applyNumberFormat="1" applyFont="1" applyFill="1" applyBorder="1" applyAlignment="1">
      <alignment horizontal="right"/>
    </xf>
    <xf numFmtId="2" fontId="13" fillId="0" borderId="18" xfId="54" applyNumberFormat="1" applyFont="1" applyFill="1" applyBorder="1" applyAlignment="1">
      <alignment horizontal="right"/>
    </xf>
    <xf numFmtId="169" fontId="13" fillId="0" borderId="0" xfId="199" applyNumberFormat="1" applyFont="1" applyFill="1" applyAlignment="1">
      <alignment horizontal="center"/>
      <protection/>
    </xf>
    <xf numFmtId="169" fontId="13" fillId="0" borderId="0" xfId="199" applyNumberFormat="1" applyFont="1" applyFill="1" applyBorder="1" applyAlignment="1">
      <alignment horizontal="center"/>
      <protection/>
    </xf>
    <xf numFmtId="169" fontId="8" fillId="0" borderId="71" xfId="199" applyNumberFormat="1" applyFont="1" applyFill="1" applyBorder="1" applyAlignment="1" applyProtection="1">
      <alignment horizontal="left"/>
      <protection/>
    </xf>
    <xf numFmtId="169" fontId="8" fillId="0" borderId="10" xfId="44" applyNumberFormat="1" applyFont="1" applyFill="1" applyBorder="1" applyAlignment="1">
      <alignment/>
    </xf>
    <xf numFmtId="169" fontId="8" fillId="0" borderId="18" xfId="44" applyNumberFormat="1" applyFont="1" applyFill="1" applyBorder="1" applyAlignment="1">
      <alignment/>
    </xf>
    <xf numFmtId="169" fontId="8" fillId="0" borderId="0" xfId="199" applyNumberFormat="1" applyFont="1" applyFill="1" applyBorder="1" applyAlignment="1" applyProtection="1">
      <alignment horizontal="left" vertical="center"/>
      <protection/>
    </xf>
    <xf numFmtId="169" fontId="8" fillId="0" borderId="0" xfId="199" applyNumberFormat="1" applyFont="1" applyFill="1" applyBorder="1">
      <alignment/>
      <protection/>
    </xf>
    <xf numFmtId="169" fontId="8" fillId="0" borderId="11" xfId="199" applyNumberFormat="1" applyFont="1" applyFill="1" applyBorder="1" applyAlignment="1" applyProtection="1">
      <alignment horizontal="left"/>
      <protection/>
    </xf>
    <xf numFmtId="169" fontId="8" fillId="0" borderId="12" xfId="44" applyNumberFormat="1" applyFont="1" applyFill="1" applyBorder="1" applyAlignment="1">
      <alignment/>
    </xf>
    <xf numFmtId="169" fontId="8" fillId="0" borderId="26" xfId="44" applyNumberFormat="1" applyFont="1" applyFill="1" applyBorder="1" applyAlignment="1">
      <alignment/>
    </xf>
    <xf numFmtId="169" fontId="8" fillId="0" borderId="14" xfId="199" applyNumberFormat="1" applyFont="1" applyFill="1" applyBorder="1" applyAlignment="1" applyProtection="1">
      <alignment horizontal="left"/>
      <protection/>
    </xf>
    <xf numFmtId="169" fontId="8" fillId="0" borderId="15" xfId="44" applyNumberFormat="1" applyFont="1" applyFill="1" applyBorder="1" applyAlignment="1">
      <alignment/>
    </xf>
    <xf numFmtId="169" fontId="8" fillId="0" borderId="16" xfId="44" applyNumberFormat="1" applyFont="1" applyFill="1" applyBorder="1" applyAlignment="1">
      <alignment/>
    </xf>
    <xf numFmtId="169" fontId="13" fillId="0" borderId="46" xfId="199" applyNumberFormat="1" applyFont="1" applyFill="1" applyBorder="1" applyAlignment="1" applyProtection="1">
      <alignment horizontal="left"/>
      <protection/>
    </xf>
    <xf numFmtId="169" fontId="13" fillId="0" borderId="47" xfId="44" applyNumberFormat="1" applyFont="1" applyFill="1" applyBorder="1" applyAlignment="1">
      <alignment/>
    </xf>
    <xf numFmtId="169" fontId="13" fillId="0" borderId="48" xfId="44" applyNumberFormat="1" applyFont="1" applyFill="1" applyBorder="1" applyAlignment="1">
      <alignment/>
    </xf>
    <xf numFmtId="169" fontId="13" fillId="0" borderId="0" xfId="199" applyNumberFormat="1" applyFont="1" applyFill="1" applyBorder="1" applyAlignment="1" applyProtection="1">
      <alignment horizontal="left" vertical="center"/>
      <protection/>
    </xf>
    <xf numFmtId="169" fontId="8" fillId="0" borderId="0" xfId="199" applyNumberFormat="1" applyFont="1" applyFill="1" applyBorder="1" applyAlignment="1" applyProtection="1">
      <alignment horizontal="left"/>
      <protection/>
    </xf>
    <xf numFmtId="169" fontId="13" fillId="0" borderId="0" xfId="54" applyNumberFormat="1" applyFont="1" applyFill="1" applyBorder="1" applyAlignment="1">
      <alignment/>
    </xf>
    <xf numFmtId="2" fontId="13" fillId="0" borderId="0" xfId="54" applyNumberFormat="1" applyFont="1" applyFill="1" applyBorder="1" applyAlignment="1">
      <alignment/>
    </xf>
    <xf numFmtId="2" fontId="8" fillId="0" borderId="0" xfId="54" applyNumberFormat="1" applyFont="1" applyFill="1" applyBorder="1" applyAlignment="1">
      <alignment/>
    </xf>
    <xf numFmtId="169" fontId="13" fillId="0" borderId="0" xfId="199" applyNumberFormat="1" applyFont="1" applyFill="1" applyBorder="1" applyAlignment="1" applyProtection="1">
      <alignment horizontal="left"/>
      <protection/>
    </xf>
    <xf numFmtId="169" fontId="13" fillId="0" borderId="0" xfId="199" applyNumberFormat="1" applyFont="1" applyFill="1">
      <alignment/>
      <protection/>
    </xf>
    <xf numFmtId="0" fontId="8" fillId="0" borderId="0" xfId="199" applyFont="1" applyFill="1" applyBorder="1" applyAlignment="1">
      <alignment horizontal="left"/>
      <protection/>
    </xf>
    <xf numFmtId="169" fontId="15" fillId="0" borderId="0" xfId="199" applyNumberFormat="1" applyFont="1" applyFill="1">
      <alignment/>
      <protection/>
    </xf>
    <xf numFmtId="2" fontId="15" fillId="0" borderId="0" xfId="199" applyNumberFormat="1" applyFont="1" applyFill="1">
      <alignment/>
      <protection/>
    </xf>
    <xf numFmtId="2" fontId="15" fillId="0" borderId="0" xfId="54" applyNumberFormat="1" applyFont="1" applyFill="1" applyBorder="1" applyAlignment="1">
      <alignment/>
    </xf>
    <xf numFmtId="169" fontId="15" fillId="0" borderId="0" xfId="199" applyNumberFormat="1" applyFont="1" applyFill="1" applyBorder="1">
      <alignment/>
      <protection/>
    </xf>
    <xf numFmtId="2" fontId="8" fillId="0" borderId="0" xfId="199" applyNumberFormat="1" applyFont="1" applyFill="1" applyBorder="1">
      <alignment/>
      <protection/>
    </xf>
    <xf numFmtId="0" fontId="13" fillId="0" borderId="0" xfId="199" applyFont="1" applyFill="1">
      <alignment/>
      <protection/>
    </xf>
    <xf numFmtId="0" fontId="13" fillId="0" borderId="69" xfId="199" applyFont="1" applyFill="1" applyBorder="1" applyAlignment="1">
      <alignment horizontal="center"/>
      <protection/>
    </xf>
    <xf numFmtId="0" fontId="13" fillId="0" borderId="14" xfId="199" applyFont="1" applyFill="1" applyBorder="1" applyAlignment="1">
      <alignment horizontal="left"/>
      <protection/>
    </xf>
    <xf numFmtId="0" fontId="8" fillId="0" borderId="14" xfId="199" applyFont="1" applyFill="1" applyBorder="1" applyAlignment="1">
      <alignment horizontal="center"/>
      <protection/>
    </xf>
    <xf numFmtId="0" fontId="13" fillId="0" borderId="38" xfId="199" applyFont="1" applyFill="1" applyBorder="1" applyAlignment="1">
      <alignment horizontal="center"/>
      <protection/>
    </xf>
    <xf numFmtId="0" fontId="13" fillId="0" borderId="15" xfId="199" applyFont="1" applyFill="1" applyBorder="1" applyAlignment="1">
      <alignment horizontal="center"/>
      <protection/>
    </xf>
    <xf numFmtId="0" fontId="13" fillId="0" borderId="16" xfId="199" applyFont="1" applyFill="1" applyBorder="1" applyAlignment="1">
      <alignment horizontal="center"/>
      <protection/>
    </xf>
    <xf numFmtId="0" fontId="13" fillId="0" borderId="71" xfId="199" applyFont="1" applyFill="1" applyBorder="1">
      <alignment/>
      <protection/>
    </xf>
    <xf numFmtId="169" fontId="13" fillId="0" borderId="45" xfId="168" applyNumberFormat="1" applyFont="1" applyFill="1" applyBorder="1">
      <alignment/>
      <protection/>
    </xf>
    <xf numFmtId="169" fontId="13" fillId="0" borderId="12" xfId="168" applyNumberFormat="1" applyFont="1" applyFill="1" applyBorder="1">
      <alignment/>
      <protection/>
    </xf>
    <xf numFmtId="169" fontId="13" fillId="0" borderId="26" xfId="168" applyNumberFormat="1" applyFont="1" applyFill="1" applyBorder="1" applyAlignment="1">
      <alignment vertical="center"/>
      <protection/>
    </xf>
    <xf numFmtId="169" fontId="13" fillId="0" borderId="45" xfId="170" applyNumberFormat="1" applyFont="1" applyFill="1" applyBorder="1">
      <alignment/>
      <protection/>
    </xf>
    <xf numFmtId="169" fontId="13" fillId="0" borderId="12" xfId="170" applyNumberFormat="1" applyFont="1" applyFill="1" applyBorder="1">
      <alignment/>
      <protection/>
    </xf>
    <xf numFmtId="169" fontId="22" fillId="0" borderId="26" xfId="170" applyNumberFormat="1" applyFont="1" applyFill="1" applyBorder="1" applyAlignment="1">
      <alignment vertical="center"/>
      <protection/>
    </xf>
    <xf numFmtId="0" fontId="8" fillId="0" borderId="14" xfId="199" applyFont="1" applyFill="1" applyBorder="1">
      <alignment/>
      <protection/>
    </xf>
    <xf numFmtId="169" fontId="8" fillId="0" borderId="33" xfId="168" applyNumberFormat="1" applyFont="1" applyFill="1" applyBorder="1">
      <alignment/>
      <protection/>
    </xf>
    <xf numFmtId="169" fontId="8" fillId="0" borderId="28" xfId="168" applyNumberFormat="1" applyFont="1" applyFill="1" applyBorder="1">
      <alignment/>
      <protection/>
    </xf>
    <xf numFmtId="169" fontId="8" fillId="0" borderId="15" xfId="168" applyNumberFormat="1" applyFont="1" applyFill="1" applyBorder="1">
      <alignment/>
      <protection/>
    </xf>
    <xf numFmtId="169" fontId="26" fillId="0" borderId="16" xfId="168" applyNumberFormat="1" applyFont="1" applyFill="1" applyBorder="1" applyAlignment="1">
      <alignment vertical="center"/>
      <protection/>
    </xf>
    <xf numFmtId="169" fontId="8" fillId="0" borderId="33" xfId="170" applyNumberFormat="1" applyFont="1" applyFill="1" applyBorder="1">
      <alignment/>
      <protection/>
    </xf>
    <xf numFmtId="169" fontId="8" fillId="0" borderId="28" xfId="170" applyNumberFormat="1" applyFont="1" applyFill="1" applyBorder="1">
      <alignment/>
      <protection/>
    </xf>
    <xf numFmtId="169" fontId="8" fillId="0" borderId="15" xfId="170" applyNumberFormat="1" applyFont="1" applyFill="1" applyBorder="1">
      <alignment/>
      <protection/>
    </xf>
    <xf numFmtId="169" fontId="26" fillId="0" borderId="16" xfId="170" applyNumberFormat="1" applyFont="1" applyFill="1" applyBorder="1" applyAlignment="1">
      <alignment vertical="center"/>
      <protection/>
    </xf>
    <xf numFmtId="169" fontId="8" fillId="0" borderId="38" xfId="168" applyNumberFormat="1" applyFont="1" applyFill="1" applyBorder="1">
      <alignment/>
      <protection/>
    </xf>
    <xf numFmtId="169" fontId="8" fillId="0" borderId="38" xfId="170" applyNumberFormat="1" applyFont="1" applyFill="1" applyBorder="1">
      <alignment/>
      <protection/>
    </xf>
    <xf numFmtId="169" fontId="8" fillId="0" borderId="57" xfId="170" applyNumberFormat="1" applyFont="1" applyFill="1" applyBorder="1">
      <alignment/>
      <protection/>
    </xf>
    <xf numFmtId="169" fontId="8" fillId="0" borderId="10" xfId="170" applyNumberFormat="1" applyFont="1" applyFill="1" applyBorder="1">
      <alignment/>
      <protection/>
    </xf>
    <xf numFmtId="169" fontId="8" fillId="0" borderId="57" xfId="168" applyNumberFormat="1" applyFont="1" applyFill="1" applyBorder="1">
      <alignment/>
      <protection/>
    </xf>
    <xf numFmtId="169" fontId="8" fillId="0" borderId="10" xfId="168" applyNumberFormat="1" applyFont="1" applyFill="1" applyBorder="1">
      <alignment/>
      <protection/>
    </xf>
    <xf numFmtId="169" fontId="8" fillId="0" borderId="38" xfId="170" applyNumberFormat="1" applyFont="1" applyFill="1" applyBorder="1" applyAlignment="1" quotePrefix="1">
      <alignment horizontal="right"/>
      <protection/>
    </xf>
    <xf numFmtId="169" fontId="8" fillId="0" borderId="15" xfId="170" applyNumberFormat="1" applyFont="1" applyFill="1" applyBorder="1" applyAlignment="1" quotePrefix="1">
      <alignment horizontal="right"/>
      <protection/>
    </xf>
    <xf numFmtId="169" fontId="26" fillId="0" borderId="16" xfId="170" applyNumberFormat="1" applyFont="1" applyFill="1" applyBorder="1" applyAlignment="1" quotePrefix="1">
      <alignment horizontal="right" vertical="center"/>
      <protection/>
    </xf>
    <xf numFmtId="169" fontId="8" fillId="0" borderId="15" xfId="170" applyNumberFormat="1" applyFont="1" applyFill="1" applyBorder="1" applyAlignment="1">
      <alignment horizontal="right"/>
      <protection/>
    </xf>
    <xf numFmtId="169" fontId="26" fillId="0" borderId="16" xfId="170" applyNumberFormat="1" applyFont="1" applyFill="1" applyBorder="1" applyAlignment="1">
      <alignment horizontal="right" vertical="center"/>
      <protection/>
    </xf>
    <xf numFmtId="169" fontId="13" fillId="0" borderId="12" xfId="170" applyNumberFormat="1" applyFont="1" applyFill="1" applyBorder="1" applyAlignment="1">
      <alignment horizontal="right"/>
      <protection/>
    </xf>
    <xf numFmtId="169" fontId="22" fillId="0" borderId="26" xfId="170" applyNumberFormat="1" applyFont="1" applyFill="1" applyBorder="1" applyAlignment="1">
      <alignment horizontal="right" vertical="center"/>
      <protection/>
    </xf>
    <xf numFmtId="169" fontId="8" fillId="0" borderId="16" xfId="168" applyNumberFormat="1" applyFont="1" applyFill="1" applyBorder="1" applyAlignment="1">
      <alignment vertical="center"/>
      <protection/>
    </xf>
    <xf numFmtId="169" fontId="8" fillId="0" borderId="38" xfId="168" applyNumberFormat="1" applyFont="1" applyFill="1" applyBorder="1" applyAlignment="1" quotePrefix="1">
      <alignment horizontal="right"/>
      <protection/>
    </xf>
    <xf numFmtId="169" fontId="8" fillId="0" borderId="15" xfId="168" applyNumberFormat="1" applyFont="1" applyFill="1" applyBorder="1" applyAlignment="1" quotePrefix="1">
      <alignment horizontal="right"/>
      <protection/>
    </xf>
    <xf numFmtId="169" fontId="8" fillId="0" borderId="16" xfId="168" applyNumberFormat="1" applyFont="1" applyFill="1" applyBorder="1" applyAlignment="1" quotePrefix="1">
      <alignment horizontal="right"/>
      <protection/>
    </xf>
    <xf numFmtId="169" fontId="8" fillId="0" borderId="14" xfId="199" applyNumberFormat="1" applyFont="1" applyFill="1" applyBorder="1">
      <alignment/>
      <protection/>
    </xf>
    <xf numFmtId="169" fontId="8" fillId="0" borderId="15" xfId="168" applyNumberFormat="1" applyFont="1" applyFill="1" applyBorder="1" applyAlignment="1">
      <alignment horizontal="right"/>
      <protection/>
    </xf>
    <xf numFmtId="169" fontId="8" fillId="0" borderId="16" xfId="168" applyNumberFormat="1" applyFont="1" applyFill="1" applyBorder="1" applyAlignment="1">
      <alignment horizontal="right"/>
      <protection/>
    </xf>
    <xf numFmtId="0" fontId="13" fillId="0" borderId="23" xfId="199" applyFont="1" applyFill="1" applyBorder="1">
      <alignment/>
      <protection/>
    </xf>
    <xf numFmtId="169" fontId="13" fillId="0" borderId="24" xfId="93" applyNumberFormat="1" applyFont="1" applyFill="1" applyBorder="1" applyAlignment="1">
      <alignment/>
    </xf>
    <xf numFmtId="169" fontId="13" fillId="0" borderId="24" xfId="93" applyNumberFormat="1" applyFont="1" applyFill="1" applyBorder="1" applyAlignment="1">
      <alignment horizontal="right"/>
    </xf>
    <xf numFmtId="169" fontId="13" fillId="0" borderId="25" xfId="93" applyNumberFormat="1" applyFont="1" applyFill="1" applyBorder="1" applyAlignment="1">
      <alignment horizontal="right"/>
    </xf>
    <xf numFmtId="171" fontId="8" fillId="0" borderId="0" xfId="199" applyNumberFormat="1" applyFont="1" applyFill="1" applyAlignment="1" applyProtection="1" quotePrefix="1">
      <alignment horizontal="left"/>
      <protection/>
    </xf>
    <xf numFmtId="0" fontId="8" fillId="0" borderId="23" xfId="199" applyFont="1" applyFill="1" applyBorder="1">
      <alignment/>
      <protection/>
    </xf>
    <xf numFmtId="169" fontId="8" fillId="0" borderId="24" xfId="168" applyNumberFormat="1" applyFont="1" applyFill="1" applyBorder="1">
      <alignment/>
      <protection/>
    </xf>
    <xf numFmtId="169" fontId="26" fillId="0" borderId="25" xfId="168" applyNumberFormat="1" applyFont="1" applyFill="1" applyBorder="1" applyAlignment="1" quotePrefix="1">
      <alignment horizontal="right" vertical="center"/>
      <protection/>
    </xf>
    <xf numFmtId="169" fontId="13" fillId="0" borderId="12" xfId="172" applyNumberFormat="1" applyFont="1" applyFill="1" applyBorder="1">
      <alignment/>
      <protection/>
    </xf>
    <xf numFmtId="169" fontId="13" fillId="0" borderId="26" xfId="172" applyNumberFormat="1" applyFont="1" applyFill="1" applyBorder="1">
      <alignment/>
      <protection/>
    </xf>
    <xf numFmtId="169" fontId="8" fillId="0" borderId="15" xfId="172" applyNumberFormat="1" applyFont="1" applyFill="1" applyBorder="1">
      <alignment/>
      <protection/>
    </xf>
    <xf numFmtId="169" fontId="8" fillId="0" borderId="16" xfId="172" applyNumberFormat="1" applyFont="1" applyFill="1" applyBorder="1">
      <alignment/>
      <protection/>
    </xf>
    <xf numFmtId="169" fontId="13" fillId="0" borderId="12" xfId="172" applyNumberFormat="1" applyFont="1" applyFill="1" applyBorder="1" applyAlignment="1">
      <alignment vertical="center"/>
      <protection/>
    </xf>
    <xf numFmtId="169" fontId="13" fillId="0" borderId="26" xfId="172" applyNumberFormat="1" applyFont="1" applyFill="1" applyBorder="1" applyAlignment="1">
      <alignment vertical="center"/>
      <protection/>
    </xf>
    <xf numFmtId="169" fontId="13" fillId="0" borderId="12" xfId="172" applyNumberFormat="1" applyFont="1" applyFill="1" applyBorder="1" applyAlignment="1" quotePrefix="1">
      <alignment horizontal="right"/>
      <protection/>
    </xf>
    <xf numFmtId="169" fontId="13" fillId="0" borderId="26" xfId="172" applyNumberFormat="1" applyFont="1" applyFill="1" applyBorder="1" applyAlignment="1" quotePrefix="1">
      <alignment horizontal="right"/>
      <protection/>
    </xf>
    <xf numFmtId="0" fontId="13" fillId="0" borderId="23" xfId="199" applyFont="1" applyFill="1" applyBorder="1" applyAlignment="1">
      <alignment horizontal="left"/>
      <protection/>
    </xf>
    <xf numFmtId="169" fontId="13" fillId="0" borderId="24" xfId="172" applyNumberFormat="1" applyFont="1" applyFill="1" applyBorder="1">
      <alignment/>
      <protection/>
    </xf>
    <xf numFmtId="169" fontId="13" fillId="0" borderId="25" xfId="172" applyNumberFormat="1" applyFont="1" applyFill="1" applyBorder="1">
      <alignment/>
      <protection/>
    </xf>
    <xf numFmtId="177" fontId="8" fillId="0" borderId="0" xfId="199" applyNumberFormat="1" applyFont="1" applyFill="1">
      <alignment/>
      <protection/>
    </xf>
    <xf numFmtId="169" fontId="8" fillId="0" borderId="0" xfId="54" applyNumberFormat="1" applyFont="1" applyFill="1" applyBorder="1" applyAlignment="1">
      <alignment/>
    </xf>
    <xf numFmtId="169" fontId="13" fillId="0" borderId="69" xfId="199" applyNumberFormat="1" applyFont="1" applyFill="1" applyBorder="1">
      <alignment/>
      <protection/>
    </xf>
    <xf numFmtId="169" fontId="13" fillId="0" borderId="0" xfId="199" applyNumberFormat="1" applyFont="1" applyFill="1" applyBorder="1">
      <alignment/>
      <protection/>
    </xf>
    <xf numFmtId="169" fontId="13" fillId="0" borderId="14" xfId="199" applyNumberFormat="1" applyFont="1" applyFill="1" applyBorder="1">
      <alignment/>
      <protection/>
    </xf>
    <xf numFmtId="1" fontId="13" fillId="0" borderId="10" xfId="199" applyNumberFormat="1" applyFont="1" applyFill="1" applyBorder="1" applyAlignment="1">
      <alignment horizontal="center" vertical="center"/>
      <protection/>
    </xf>
    <xf numFmtId="1" fontId="13" fillId="0" borderId="38" xfId="199" applyNumberFormat="1" applyFont="1" applyFill="1" applyBorder="1" applyAlignment="1">
      <alignment horizontal="center" vertical="center"/>
      <protection/>
    </xf>
    <xf numFmtId="169" fontId="13" fillId="0" borderId="15" xfId="199" applyNumberFormat="1" applyFont="1" applyFill="1" applyBorder="1" applyAlignment="1">
      <alignment horizontal="center"/>
      <protection/>
    </xf>
    <xf numFmtId="169" fontId="13" fillId="0" borderId="16" xfId="199" applyNumberFormat="1" applyFont="1" applyFill="1" applyBorder="1" applyAlignment="1">
      <alignment horizontal="center"/>
      <protection/>
    </xf>
    <xf numFmtId="169" fontId="13" fillId="0" borderId="71" xfId="199" applyNumberFormat="1" applyFont="1" applyFill="1" applyBorder="1">
      <alignment/>
      <protection/>
    </xf>
    <xf numFmtId="169" fontId="13" fillId="0" borderId="12" xfId="174" applyNumberFormat="1" applyFont="1" applyFill="1" applyBorder="1">
      <alignment/>
      <protection/>
    </xf>
    <xf numFmtId="169" fontId="13" fillId="0" borderId="26" xfId="174" applyNumberFormat="1" applyFont="1" applyFill="1" applyBorder="1">
      <alignment/>
      <protection/>
    </xf>
    <xf numFmtId="169" fontId="8" fillId="0" borderId="15" xfId="174" applyNumberFormat="1" applyFont="1" applyFill="1" applyBorder="1">
      <alignment/>
      <protection/>
    </xf>
    <xf numFmtId="169" fontId="8" fillId="0" borderId="16" xfId="174" applyNumberFormat="1" applyFont="1" applyFill="1" applyBorder="1">
      <alignment/>
      <protection/>
    </xf>
    <xf numFmtId="169" fontId="8" fillId="0" borderId="23" xfId="199" applyNumberFormat="1" applyFont="1" applyFill="1" applyBorder="1">
      <alignment/>
      <protection/>
    </xf>
    <xf numFmtId="169" fontId="8" fillId="0" borderId="24" xfId="174" applyNumberFormat="1" applyFont="1" applyFill="1" applyBorder="1">
      <alignment/>
      <protection/>
    </xf>
    <xf numFmtId="169" fontId="8" fillId="0" borderId="25" xfId="174" applyNumberFormat="1" applyFont="1" applyFill="1" applyBorder="1">
      <alignment/>
      <protection/>
    </xf>
    <xf numFmtId="0" fontId="2" fillId="0" borderId="0" xfId="199" applyFont="1">
      <alignment/>
      <protection/>
    </xf>
    <xf numFmtId="0" fontId="15" fillId="0" borderId="0" xfId="199" applyFont="1" applyBorder="1" applyAlignment="1">
      <alignment horizontal="right"/>
      <protection/>
    </xf>
    <xf numFmtId="0" fontId="8" fillId="35" borderId="69" xfId="235" applyFont="1" applyFill="1" applyBorder="1">
      <alignment/>
      <protection/>
    </xf>
    <xf numFmtId="0" fontId="13" fillId="0" borderId="0" xfId="235" applyFont="1" applyFill="1" applyBorder="1" applyAlignment="1">
      <alignment/>
      <protection/>
    </xf>
    <xf numFmtId="39" fontId="13" fillId="35" borderId="53" xfId="235" applyNumberFormat="1" applyFont="1" applyFill="1" applyBorder="1" applyAlignment="1" quotePrefix="1">
      <alignment horizontal="center"/>
      <protection/>
    </xf>
    <xf numFmtId="39" fontId="13" fillId="35" borderId="16" xfId="235" applyNumberFormat="1" applyFont="1" applyFill="1" applyBorder="1" applyAlignment="1" quotePrefix="1">
      <alignment horizontal="center"/>
      <protection/>
    </xf>
    <xf numFmtId="0" fontId="13" fillId="35" borderId="12" xfId="235" applyFont="1" applyFill="1" applyBorder="1" applyAlignment="1">
      <alignment horizontal="center"/>
      <protection/>
    </xf>
    <xf numFmtId="0" fontId="13" fillId="35" borderId="45" xfId="235" applyFont="1" applyFill="1" applyBorder="1" applyAlignment="1">
      <alignment horizontal="center" wrapText="1"/>
      <protection/>
    </xf>
    <xf numFmtId="0" fontId="13" fillId="35" borderId="43" xfId="235" applyFont="1" applyFill="1" applyBorder="1" applyAlignment="1">
      <alignment horizontal="center"/>
      <protection/>
    </xf>
    <xf numFmtId="0" fontId="13" fillId="35" borderId="43" xfId="235" applyFont="1" applyFill="1" applyBorder="1" applyAlignment="1">
      <alignment horizontal="center" wrapText="1"/>
      <protection/>
    </xf>
    <xf numFmtId="0" fontId="13" fillId="35" borderId="12" xfId="235" applyFont="1" applyFill="1" applyBorder="1" applyAlignment="1">
      <alignment horizontal="center" wrapText="1"/>
      <protection/>
    </xf>
    <xf numFmtId="39" fontId="13" fillId="35" borderId="29" xfId="235" applyNumberFormat="1" applyFont="1" applyFill="1" applyBorder="1" applyAlignment="1">
      <alignment horizontal="center"/>
      <protection/>
    </xf>
    <xf numFmtId="0" fontId="13" fillId="0" borderId="0" xfId="235" applyFont="1" applyFill="1" applyBorder="1" applyAlignment="1">
      <alignment horizontal="center" wrapText="1"/>
      <protection/>
    </xf>
    <xf numFmtId="0" fontId="8" fillId="0" borderId="14" xfId="199" applyFont="1" applyBorder="1">
      <alignment/>
      <protection/>
    </xf>
    <xf numFmtId="178" fontId="8" fillId="0" borderId="15" xfId="175" applyNumberFormat="1" applyFont="1" applyFill="1" applyBorder="1">
      <alignment/>
      <protection/>
    </xf>
    <xf numFmtId="179" fontId="8" fillId="0" borderId="38" xfId="175" applyNumberFormat="1" applyFont="1" applyFill="1" applyBorder="1">
      <alignment/>
      <protection/>
    </xf>
    <xf numFmtId="178" fontId="8" fillId="0" borderId="37" xfId="175" applyNumberFormat="1" applyFont="1" applyFill="1" applyBorder="1">
      <alignment/>
      <protection/>
    </xf>
    <xf numFmtId="179" fontId="8" fillId="0" borderId="37" xfId="175" applyNumberFormat="1" applyFont="1" applyFill="1" applyBorder="1">
      <alignment/>
      <protection/>
    </xf>
    <xf numFmtId="178" fontId="8" fillId="0" borderId="15" xfId="175" applyNumberFormat="1" applyFont="1" applyFill="1" applyBorder="1" applyAlignment="1">
      <alignment horizontal="right" indent="1"/>
      <protection/>
    </xf>
    <xf numFmtId="179" fontId="8" fillId="0" borderId="37" xfId="179" applyNumberFormat="1" applyFont="1" applyFill="1" applyBorder="1">
      <alignment/>
      <protection/>
    </xf>
    <xf numFmtId="179" fontId="8" fillId="0" borderId="16" xfId="179" applyNumberFormat="1" applyFont="1" applyFill="1" applyBorder="1">
      <alignment/>
      <protection/>
    </xf>
    <xf numFmtId="179" fontId="8" fillId="0" borderId="0" xfId="175" applyNumberFormat="1" applyFont="1" applyFill="1" applyBorder="1">
      <alignment/>
      <protection/>
    </xf>
    <xf numFmtId="179" fontId="8" fillId="0" borderId="37" xfId="175" applyNumberFormat="1" applyFont="1" applyFill="1" applyBorder="1" quotePrefix="1">
      <alignment/>
      <protection/>
    </xf>
    <xf numFmtId="179" fontId="8" fillId="0" borderId="15" xfId="175" applyNumberFormat="1" applyFont="1" applyFill="1" applyBorder="1">
      <alignment/>
      <protection/>
    </xf>
    <xf numFmtId="178" fontId="8" fillId="0" borderId="37" xfId="179" applyNumberFormat="1" applyFont="1" applyFill="1" applyBorder="1">
      <alignment/>
      <protection/>
    </xf>
    <xf numFmtId="178" fontId="8" fillId="0" borderId="16" xfId="179" applyNumberFormat="1" applyFont="1" applyFill="1" applyBorder="1" applyAlignment="1">
      <alignment horizontal="center"/>
      <protection/>
    </xf>
    <xf numFmtId="180" fontId="8" fillId="0" borderId="37" xfId="175" applyNumberFormat="1" applyFont="1" applyFill="1" applyBorder="1">
      <alignment/>
      <protection/>
    </xf>
    <xf numFmtId="0" fontId="8" fillId="0" borderId="11" xfId="199" applyFont="1" applyBorder="1">
      <alignment/>
      <protection/>
    </xf>
    <xf numFmtId="178" fontId="8" fillId="0" borderId="37" xfId="175" applyNumberFormat="1" applyFont="1" applyFill="1" applyBorder="1" applyAlignment="1">
      <alignment horizontal="center"/>
      <protection/>
    </xf>
    <xf numFmtId="179" fontId="8" fillId="0" borderId="37" xfId="175" applyNumberFormat="1" applyFont="1" applyFill="1" applyBorder="1" applyAlignment="1">
      <alignment horizontal="center"/>
      <protection/>
    </xf>
    <xf numFmtId="178" fontId="8" fillId="0" borderId="53" xfId="179" applyNumberFormat="1" applyFont="1" applyFill="1" applyBorder="1">
      <alignment/>
      <protection/>
    </xf>
    <xf numFmtId="0" fontId="13" fillId="0" borderId="46" xfId="199" applyFont="1" applyBorder="1" applyAlignment="1">
      <alignment horizontal="center" vertical="center"/>
      <protection/>
    </xf>
    <xf numFmtId="178" fontId="22" fillId="0" borderId="47" xfId="175" applyNumberFormat="1" applyFont="1" applyFill="1" applyBorder="1" applyAlignment="1">
      <alignment vertical="center"/>
      <protection/>
    </xf>
    <xf numFmtId="179" fontId="22" fillId="0" borderId="64" xfId="175" applyNumberFormat="1" applyFont="1" applyFill="1" applyBorder="1" applyAlignment="1">
      <alignment vertical="center"/>
      <protection/>
    </xf>
    <xf numFmtId="178" fontId="22" fillId="0" borderId="72" xfId="175" applyNumberFormat="1" applyFont="1" applyFill="1" applyBorder="1" applyAlignment="1">
      <alignment vertical="center"/>
      <protection/>
    </xf>
    <xf numFmtId="179" fontId="22" fillId="0" borderId="72" xfId="175" applyNumberFormat="1" applyFont="1" applyFill="1" applyBorder="1" applyAlignment="1">
      <alignment vertical="center"/>
      <protection/>
    </xf>
    <xf numFmtId="180" fontId="22" fillId="0" borderId="72" xfId="175" applyNumberFormat="1" applyFont="1" applyFill="1" applyBorder="1" applyAlignment="1">
      <alignment vertical="center"/>
      <protection/>
    </xf>
    <xf numFmtId="178" fontId="13" fillId="0" borderId="62" xfId="179" applyNumberFormat="1" applyFont="1" applyFill="1" applyBorder="1" applyAlignment="1">
      <alignment vertical="center"/>
      <protection/>
    </xf>
    <xf numFmtId="178" fontId="13" fillId="0" borderId="48" xfId="179" applyNumberFormat="1" applyFont="1" applyFill="1" applyBorder="1" applyAlignment="1">
      <alignment vertical="center"/>
      <protection/>
    </xf>
    <xf numFmtId="179" fontId="22" fillId="0" borderId="0" xfId="175" applyNumberFormat="1" applyFont="1" applyFill="1" applyBorder="1" applyAlignment="1">
      <alignment vertical="center"/>
      <protection/>
    </xf>
    <xf numFmtId="0" fontId="13" fillId="37" borderId="14" xfId="199" applyFont="1" applyFill="1" applyBorder="1" applyAlignment="1">
      <alignment horizontal="center" vertical="center"/>
      <protection/>
    </xf>
    <xf numFmtId="0" fontId="13" fillId="35" borderId="45" xfId="236" applyFont="1" applyFill="1" applyBorder="1" applyAlignment="1">
      <alignment horizontal="center" vertical="center"/>
      <protection/>
    </xf>
    <xf numFmtId="178" fontId="8" fillId="0" borderId="28" xfId="177" applyNumberFormat="1" applyFont="1" applyFill="1" applyBorder="1">
      <alignment/>
      <protection/>
    </xf>
    <xf numFmtId="179" fontId="8" fillId="0" borderId="38" xfId="177" applyNumberFormat="1" applyFont="1" applyFill="1" applyBorder="1">
      <alignment/>
      <protection/>
    </xf>
    <xf numFmtId="178" fontId="8" fillId="0" borderId="37" xfId="177" applyNumberFormat="1" applyFont="1" applyFill="1" applyBorder="1">
      <alignment/>
      <protection/>
    </xf>
    <xf numFmtId="179" fontId="8" fillId="0" borderId="37" xfId="177" applyNumberFormat="1" applyFont="1" applyFill="1" applyBorder="1">
      <alignment/>
      <protection/>
    </xf>
    <xf numFmtId="178" fontId="8" fillId="0" borderId="15" xfId="199" applyNumberFormat="1" applyFont="1" applyFill="1" applyBorder="1">
      <alignment/>
      <protection/>
    </xf>
    <xf numFmtId="178" fontId="8" fillId="0" borderId="38" xfId="195" applyNumberFormat="1" applyFont="1" applyFill="1" applyBorder="1" applyAlignment="1" quotePrefix="1">
      <alignment/>
      <protection/>
    </xf>
    <xf numFmtId="178" fontId="8" fillId="0" borderId="15" xfId="177" applyNumberFormat="1" applyFont="1" applyFill="1" applyBorder="1">
      <alignment/>
      <protection/>
    </xf>
    <xf numFmtId="178" fontId="8" fillId="0" borderId="38" xfId="195" applyNumberFormat="1" applyFont="1" applyFill="1" applyBorder="1" applyAlignment="1" quotePrefix="1">
      <alignment horizontal="right"/>
      <protection/>
    </xf>
    <xf numFmtId="178" fontId="8" fillId="0" borderId="38" xfId="195" applyNumberFormat="1" applyFont="1" applyFill="1" applyBorder="1" applyAlignment="1">
      <alignment horizontal="right"/>
      <protection/>
    </xf>
    <xf numFmtId="178" fontId="8" fillId="0" borderId="38" xfId="195" applyNumberFormat="1" applyFont="1" applyFill="1" applyBorder="1">
      <alignment/>
      <protection/>
    </xf>
    <xf numFmtId="179" fontId="8" fillId="0" borderId="15" xfId="199" applyNumberFormat="1" applyFont="1" applyFill="1" applyBorder="1">
      <alignment/>
      <protection/>
    </xf>
    <xf numFmtId="178" fontId="8" fillId="0" borderId="10" xfId="177" applyNumberFormat="1" applyFont="1" applyFill="1" applyBorder="1">
      <alignment/>
      <protection/>
    </xf>
    <xf numFmtId="179" fontId="8" fillId="0" borderId="37" xfId="177" applyNumberFormat="1" applyFont="1" applyFill="1" applyBorder="1" applyAlignment="1">
      <alignment/>
      <protection/>
    </xf>
    <xf numFmtId="179" fontId="8" fillId="0" borderId="10" xfId="199" applyNumberFormat="1" applyFont="1" applyFill="1" applyBorder="1">
      <alignment/>
      <protection/>
    </xf>
    <xf numFmtId="178" fontId="13" fillId="0" borderId="47" xfId="177" applyNumberFormat="1" applyFont="1" applyFill="1" applyBorder="1" applyAlignment="1">
      <alignment horizontal="center" vertical="center"/>
      <protection/>
    </xf>
    <xf numFmtId="179" fontId="22" fillId="0" borderId="64" xfId="177" applyNumberFormat="1" applyFont="1" applyFill="1" applyBorder="1" applyAlignment="1">
      <alignment vertical="center"/>
      <protection/>
    </xf>
    <xf numFmtId="178" fontId="22" fillId="0" borderId="72" xfId="177" applyNumberFormat="1" applyFont="1" applyFill="1" applyBorder="1" applyAlignment="1">
      <alignment vertical="center"/>
      <protection/>
    </xf>
    <xf numFmtId="179" fontId="22" fillId="0" borderId="72" xfId="177" applyNumberFormat="1" applyFont="1" applyFill="1" applyBorder="1" applyAlignment="1">
      <alignment/>
      <protection/>
    </xf>
    <xf numFmtId="178" fontId="22" fillId="0" borderId="24" xfId="199" applyNumberFormat="1" applyFont="1" applyFill="1" applyBorder="1" applyAlignment="1">
      <alignment vertical="center"/>
      <protection/>
    </xf>
    <xf numFmtId="178" fontId="13" fillId="0" borderId="64" xfId="195" applyNumberFormat="1" applyFont="1" applyFill="1" applyBorder="1" applyAlignment="1">
      <alignment vertical="center"/>
      <protection/>
    </xf>
    <xf numFmtId="39" fontId="13" fillId="0" borderId="0" xfId="199" applyNumberFormat="1" applyFont="1" applyAlignment="1" applyProtection="1">
      <alignment horizontal="center"/>
      <protection/>
    </xf>
    <xf numFmtId="0" fontId="15" fillId="0" borderId="0" xfId="199" applyFont="1" applyAlignment="1">
      <alignment horizontal="right"/>
      <protection/>
    </xf>
    <xf numFmtId="0" fontId="8" fillId="38" borderId="73" xfId="199" applyFont="1" applyFill="1" applyBorder="1">
      <alignment/>
      <protection/>
    </xf>
    <xf numFmtId="39" fontId="13" fillId="38" borderId="43" xfId="199" applyNumberFormat="1" applyFont="1" applyFill="1" applyBorder="1" applyAlignment="1" applyProtection="1" quotePrefix="1">
      <alignment horizontal="center"/>
      <protection/>
    </xf>
    <xf numFmtId="39" fontId="13" fillId="38" borderId="44" xfId="199" applyNumberFormat="1" applyFont="1" applyFill="1" applyBorder="1" applyAlignment="1" applyProtection="1" quotePrefix="1">
      <alignment horizontal="center"/>
      <protection/>
    </xf>
    <xf numFmtId="39" fontId="13" fillId="38" borderId="45" xfId="199" applyNumberFormat="1" applyFont="1" applyFill="1" applyBorder="1" applyAlignment="1" applyProtection="1" quotePrefix="1">
      <alignment horizontal="center"/>
      <protection/>
    </xf>
    <xf numFmtId="39" fontId="13" fillId="38" borderId="43" xfId="199" applyNumberFormat="1" applyFont="1" applyFill="1" applyBorder="1" applyAlignment="1" applyProtection="1">
      <alignment horizontal="center" vertical="center"/>
      <protection/>
    </xf>
    <xf numFmtId="39" fontId="13" fillId="38" borderId="44" xfId="199" applyNumberFormat="1" applyFont="1" applyFill="1" applyBorder="1" applyAlignment="1" applyProtection="1">
      <alignment horizontal="center" vertical="center"/>
      <protection/>
    </xf>
    <xf numFmtId="39" fontId="13" fillId="38" borderId="45" xfId="199" applyNumberFormat="1" applyFont="1" applyFill="1" applyBorder="1" applyAlignment="1" applyProtection="1">
      <alignment horizontal="center" vertical="center" wrapText="1"/>
      <protection/>
    </xf>
    <xf numFmtId="39" fontId="13" fillId="38" borderId="12" xfId="199" applyNumberFormat="1" applyFont="1" applyFill="1" applyBorder="1" applyAlignment="1" applyProtection="1">
      <alignment horizontal="center" vertical="center"/>
      <protection/>
    </xf>
    <xf numFmtId="39" fontId="13" fillId="38" borderId="28" xfId="199" applyNumberFormat="1" applyFont="1" applyFill="1" applyBorder="1" applyAlignment="1" applyProtection="1">
      <alignment horizontal="center" vertical="center"/>
      <protection/>
    </xf>
    <xf numFmtId="39" fontId="13" fillId="38" borderId="26" xfId="199" applyNumberFormat="1" applyFont="1" applyFill="1" applyBorder="1" applyAlignment="1" applyProtection="1">
      <alignment horizontal="center" vertical="center" wrapText="1"/>
      <protection/>
    </xf>
    <xf numFmtId="0" fontId="13" fillId="38" borderId="45" xfId="199" applyFont="1" applyFill="1" applyBorder="1" applyAlignment="1">
      <alignment horizontal="right"/>
      <protection/>
    </xf>
    <xf numFmtId="0" fontId="13" fillId="38" borderId="44" xfId="199" applyFont="1" applyFill="1" applyBorder="1" applyAlignment="1">
      <alignment horizontal="right"/>
      <protection/>
    </xf>
    <xf numFmtId="0" fontId="13" fillId="38" borderId="12" xfId="199" applyFont="1" applyFill="1" applyBorder="1" applyAlignment="1">
      <alignment horizontal="right"/>
      <protection/>
    </xf>
    <xf numFmtId="0" fontId="13" fillId="38" borderId="13" xfId="199" applyFont="1" applyFill="1" applyBorder="1" applyAlignment="1">
      <alignment horizontal="right"/>
      <protection/>
    </xf>
    <xf numFmtId="179" fontId="8" fillId="0" borderId="37" xfId="199" applyNumberFormat="1" applyFont="1" applyFill="1" applyBorder="1">
      <alignment/>
      <protection/>
    </xf>
    <xf numFmtId="179" fontId="8" fillId="0" borderId="0" xfId="199" applyNumberFormat="1" applyFont="1" applyFill="1" applyBorder="1">
      <alignment/>
      <protection/>
    </xf>
    <xf numFmtId="179" fontId="8" fillId="0" borderId="38" xfId="199" applyNumberFormat="1" applyFont="1" applyFill="1" applyBorder="1">
      <alignment/>
      <protection/>
    </xf>
    <xf numFmtId="178" fontId="8" fillId="0" borderId="15" xfId="193" applyNumberFormat="1" applyFont="1" applyFill="1" applyBorder="1">
      <alignment/>
      <protection/>
    </xf>
    <xf numFmtId="178" fontId="8" fillId="0" borderId="37" xfId="193" applyNumberFormat="1" applyFont="1" applyFill="1" applyBorder="1">
      <alignment/>
      <protection/>
    </xf>
    <xf numFmtId="178" fontId="8" fillId="0" borderId="15" xfId="193" applyNumberFormat="1" applyFont="1" applyFill="1" applyBorder="1" applyAlignment="1">
      <alignment/>
      <protection/>
    </xf>
    <xf numFmtId="178" fontId="8" fillId="0" borderId="38" xfId="193" applyNumberFormat="1" applyFont="1" applyFill="1" applyBorder="1">
      <alignment/>
      <protection/>
    </xf>
    <xf numFmtId="178" fontId="8" fillId="0" borderId="28" xfId="193" applyNumberFormat="1" applyFont="1" applyFill="1" applyBorder="1">
      <alignment/>
      <protection/>
    </xf>
    <xf numFmtId="178" fontId="8" fillId="0" borderId="0" xfId="193" applyNumberFormat="1" applyFont="1" applyFill="1" applyBorder="1">
      <alignment/>
      <protection/>
    </xf>
    <xf numFmtId="170" fontId="8" fillId="0" borderId="14" xfId="105" applyNumberFormat="1" applyFont="1" applyBorder="1" applyAlignment="1">
      <alignment horizontal="right" vertical="center"/>
    </xf>
    <xf numFmtId="170" fontId="8" fillId="0" borderId="0" xfId="105" applyNumberFormat="1" applyFont="1" applyBorder="1" applyAlignment="1">
      <alignment horizontal="right" vertical="center"/>
    </xf>
    <xf numFmtId="170" fontId="8" fillId="0" borderId="15" xfId="105" applyNumberFormat="1" applyFont="1" applyBorder="1" applyAlignment="1">
      <alignment horizontal="right" vertical="center"/>
    </xf>
    <xf numFmtId="170" fontId="8" fillId="0" borderId="56" xfId="105" applyNumberFormat="1" applyFont="1" applyBorder="1" applyAlignment="1">
      <alignment horizontal="right" vertical="center"/>
    </xf>
    <xf numFmtId="179" fontId="8" fillId="0" borderId="15" xfId="193" applyNumberFormat="1" applyFont="1" applyFill="1" applyBorder="1" applyAlignment="1">
      <alignment/>
      <protection/>
    </xf>
    <xf numFmtId="179" fontId="8" fillId="0" borderId="38" xfId="193" applyNumberFormat="1" applyFont="1" applyFill="1" applyBorder="1">
      <alignment/>
      <protection/>
    </xf>
    <xf numFmtId="170" fontId="8" fillId="0" borderId="14" xfId="105" applyNumberFormat="1" applyFont="1" applyFill="1" applyBorder="1" applyAlignment="1">
      <alignment horizontal="right" vertical="center"/>
    </xf>
    <xf numFmtId="170" fontId="8" fillId="0" borderId="0" xfId="105" applyNumberFormat="1" applyFont="1" applyFill="1" applyBorder="1" applyAlignment="1">
      <alignment horizontal="right" vertical="center"/>
    </xf>
    <xf numFmtId="170" fontId="8" fillId="0" borderId="15" xfId="105" applyNumberFormat="1" applyFont="1" applyFill="1" applyBorder="1" applyAlignment="1">
      <alignment horizontal="right" vertical="center"/>
    </xf>
    <xf numFmtId="170" fontId="8" fillId="0" borderId="56" xfId="105" applyNumberFormat="1" applyFont="1" applyFill="1" applyBorder="1" applyAlignment="1">
      <alignment horizontal="right" vertical="center"/>
    </xf>
    <xf numFmtId="178" fontId="8" fillId="0" borderId="15" xfId="193" applyNumberFormat="1" applyFont="1" applyBorder="1">
      <alignment/>
      <protection/>
    </xf>
    <xf numFmtId="178" fontId="26" fillId="0" borderId="15" xfId="193" applyNumberFormat="1" applyFont="1" applyFill="1" applyBorder="1">
      <alignment/>
      <protection/>
    </xf>
    <xf numFmtId="178" fontId="26" fillId="0" borderId="37" xfId="193" applyNumberFormat="1" applyFont="1" applyFill="1" applyBorder="1">
      <alignment/>
      <protection/>
    </xf>
    <xf numFmtId="178" fontId="8" fillId="0" borderId="15" xfId="44" applyNumberFormat="1" applyFont="1" applyBorder="1" applyAlignment="1">
      <alignment/>
    </xf>
    <xf numFmtId="170" fontId="8" fillId="0" borderId="17" xfId="105" applyNumberFormat="1" applyFont="1" applyFill="1" applyBorder="1" applyAlignment="1">
      <alignment horizontal="right" vertical="center"/>
    </xf>
    <xf numFmtId="170" fontId="8" fillId="0" borderId="37" xfId="105" applyNumberFormat="1" applyFont="1" applyFill="1" applyBorder="1" applyAlignment="1">
      <alignment horizontal="right" vertical="center"/>
    </xf>
    <xf numFmtId="179" fontId="8" fillId="0" borderId="53" xfId="199" applyNumberFormat="1" applyFont="1" applyFill="1" applyBorder="1">
      <alignment/>
      <protection/>
    </xf>
    <xf numFmtId="179" fontId="8" fillId="0" borderId="54" xfId="199" applyNumberFormat="1" applyFont="1" applyFill="1" applyBorder="1">
      <alignment/>
      <protection/>
    </xf>
    <xf numFmtId="178" fontId="8" fillId="0" borderId="10" xfId="193" applyNumberFormat="1" applyFont="1" applyFill="1" applyBorder="1">
      <alignment/>
      <protection/>
    </xf>
    <xf numFmtId="178" fontId="8" fillId="0" borderId="15" xfId="97" applyNumberFormat="1" applyFont="1" applyBorder="1" applyAlignment="1">
      <alignment/>
    </xf>
    <xf numFmtId="179" fontId="8" fillId="0" borderId="10" xfId="193" applyNumberFormat="1" applyFont="1" applyFill="1" applyBorder="1" applyAlignment="1">
      <alignment/>
      <protection/>
    </xf>
    <xf numFmtId="178" fontId="8" fillId="0" borderId="53" xfId="193" applyNumberFormat="1" applyFont="1" applyFill="1" applyBorder="1">
      <alignment/>
      <protection/>
    </xf>
    <xf numFmtId="170" fontId="8" fillId="0" borderId="11" xfId="105" applyNumberFormat="1" applyFont="1" applyFill="1" applyBorder="1" applyAlignment="1">
      <alignment horizontal="right" vertical="center"/>
    </xf>
    <xf numFmtId="170" fontId="8" fillId="0" borderId="54" xfId="105" applyNumberFormat="1" applyFont="1" applyFill="1" applyBorder="1" applyAlignment="1">
      <alignment horizontal="right" vertical="center"/>
    </xf>
    <xf numFmtId="170" fontId="8" fillId="0" borderId="10" xfId="105" applyNumberFormat="1" applyFont="1" applyFill="1" applyBorder="1" applyAlignment="1">
      <alignment horizontal="right" vertical="center"/>
    </xf>
    <xf numFmtId="170" fontId="8" fillId="0" borderId="58" xfId="105" applyNumberFormat="1" applyFont="1" applyFill="1" applyBorder="1" applyAlignment="1">
      <alignment horizontal="right" vertical="center"/>
    </xf>
    <xf numFmtId="0" fontId="13" fillId="0" borderId="23" xfId="199" applyFont="1" applyFill="1" applyBorder="1" applyAlignment="1">
      <alignment horizontal="center" vertical="center"/>
      <protection/>
    </xf>
    <xf numFmtId="179" fontId="13" fillId="0" borderId="72" xfId="199" applyNumberFormat="1" applyFont="1" applyFill="1" applyBorder="1" applyAlignment="1">
      <alignment vertical="center"/>
      <protection/>
    </xf>
    <xf numFmtId="179" fontId="13" fillId="0" borderId="74" xfId="199" applyNumberFormat="1" applyFont="1" applyFill="1" applyBorder="1" applyAlignment="1">
      <alignment vertical="center"/>
      <protection/>
    </xf>
    <xf numFmtId="179" fontId="13" fillId="0" borderId="64" xfId="199" applyNumberFormat="1" applyFont="1" applyFill="1" applyBorder="1" applyAlignment="1">
      <alignment vertical="center"/>
      <protection/>
    </xf>
    <xf numFmtId="178" fontId="13" fillId="0" borderId="47" xfId="193" applyNumberFormat="1" applyFont="1" applyFill="1" applyBorder="1" applyAlignment="1">
      <alignment vertical="center"/>
      <protection/>
    </xf>
    <xf numFmtId="178" fontId="13" fillId="0" borderId="64" xfId="193" applyNumberFormat="1" applyFont="1" applyFill="1" applyBorder="1" applyAlignment="1">
      <alignment vertical="center"/>
      <protection/>
    </xf>
    <xf numFmtId="178" fontId="13" fillId="0" borderId="24" xfId="193" applyNumberFormat="1" applyFont="1" applyFill="1" applyBorder="1">
      <alignment/>
      <protection/>
    </xf>
    <xf numFmtId="178" fontId="13" fillId="0" borderId="62" xfId="193" applyNumberFormat="1" applyFont="1" applyFill="1" applyBorder="1">
      <alignment/>
      <protection/>
    </xf>
    <xf numFmtId="178" fontId="13" fillId="0" borderId="74" xfId="193" applyNumberFormat="1" applyFont="1" applyFill="1" applyBorder="1" applyAlignment="1">
      <alignment vertical="center"/>
      <protection/>
    </xf>
    <xf numFmtId="170" fontId="13" fillId="0" borderId="46" xfId="105" applyNumberFormat="1" applyFont="1" applyFill="1" applyBorder="1" applyAlignment="1">
      <alignment horizontal="right" vertical="center"/>
    </xf>
    <xf numFmtId="170" fontId="13" fillId="0" borderId="74" xfId="105" applyNumberFormat="1" applyFont="1" applyFill="1" applyBorder="1" applyAlignment="1">
      <alignment horizontal="right" vertical="center"/>
    </xf>
    <xf numFmtId="170" fontId="13" fillId="0" borderId="47" xfId="105" applyNumberFormat="1" applyFont="1" applyFill="1" applyBorder="1" applyAlignment="1">
      <alignment horizontal="right" vertical="center"/>
    </xf>
    <xf numFmtId="170" fontId="13" fillId="0" borderId="75" xfId="105" applyNumberFormat="1" applyFont="1" applyFill="1" applyBorder="1" applyAlignment="1">
      <alignment horizontal="right" vertical="center"/>
    </xf>
    <xf numFmtId="179" fontId="8" fillId="0" borderId="0" xfId="199" applyNumberFormat="1" applyFont="1" applyFill="1">
      <alignment/>
      <protection/>
    </xf>
    <xf numFmtId="178" fontId="8" fillId="0" borderId="0" xfId="199" applyNumberFormat="1" applyFont="1" applyFill="1">
      <alignment/>
      <protection/>
    </xf>
    <xf numFmtId="178" fontId="8" fillId="0" borderId="0" xfId="199" applyNumberFormat="1" applyFont="1">
      <alignment/>
      <protection/>
    </xf>
    <xf numFmtId="169" fontId="8" fillId="0" borderId="0" xfId="199" applyNumberFormat="1" applyFont="1">
      <alignment/>
      <protection/>
    </xf>
    <xf numFmtId="0" fontId="13" fillId="0" borderId="0" xfId="199" applyFont="1" applyFill="1" applyAlignment="1">
      <alignment vertical="center"/>
      <protection/>
    </xf>
    <xf numFmtId="43" fontId="2" fillId="0" borderId="0" xfId="134" applyNumberFormat="1">
      <alignment/>
      <protection/>
    </xf>
    <xf numFmtId="0" fontId="13" fillId="35" borderId="12" xfId="134" applyFont="1" applyFill="1" applyBorder="1">
      <alignment/>
      <protection/>
    </xf>
    <xf numFmtId="0" fontId="13" fillId="35" borderId="57" xfId="134" applyFont="1" applyFill="1" applyBorder="1">
      <alignment/>
      <protection/>
    </xf>
    <xf numFmtId="0" fontId="13" fillId="35" borderId="10" xfId="134" applyFont="1" applyFill="1" applyBorder="1">
      <alignment/>
      <protection/>
    </xf>
    <xf numFmtId="0" fontId="13" fillId="35" borderId="58" xfId="134" applyFont="1" applyFill="1" applyBorder="1">
      <alignment/>
      <protection/>
    </xf>
    <xf numFmtId="0" fontId="13" fillId="35" borderId="54" xfId="134" applyFont="1" applyFill="1" applyBorder="1">
      <alignment/>
      <protection/>
    </xf>
    <xf numFmtId="0" fontId="8" fillId="0" borderId="14" xfId="134" applyFont="1" applyFill="1" applyBorder="1">
      <alignment/>
      <protection/>
    </xf>
    <xf numFmtId="178" fontId="8" fillId="0" borderId="15" xfId="183" applyNumberFormat="1" applyFont="1" applyFill="1" applyBorder="1">
      <alignment/>
      <protection/>
    </xf>
    <xf numFmtId="179" fontId="8" fillId="0" borderId="15" xfId="183" applyNumberFormat="1" applyFont="1" applyFill="1" applyBorder="1">
      <alignment/>
      <protection/>
    </xf>
    <xf numFmtId="178" fontId="8" fillId="0" borderId="15" xfId="183" applyNumberFormat="1" applyFont="1" applyFill="1" applyBorder="1" applyAlignment="1">
      <alignment/>
      <protection/>
    </xf>
    <xf numFmtId="179" fontId="8" fillId="0" borderId="37" xfId="183" applyNumberFormat="1" applyFont="1" applyFill="1" applyBorder="1">
      <alignment/>
      <protection/>
    </xf>
    <xf numFmtId="179" fontId="8" fillId="0" borderId="16" xfId="134" applyNumberFormat="1" applyFont="1" applyBorder="1">
      <alignment/>
      <protection/>
    </xf>
    <xf numFmtId="178" fontId="8" fillId="0" borderId="15" xfId="95" applyNumberFormat="1" applyFont="1" applyBorder="1" applyAlignment="1">
      <alignment/>
    </xf>
    <xf numFmtId="178" fontId="8" fillId="0" borderId="15" xfId="95" applyNumberFormat="1" applyFont="1" applyBorder="1" applyAlignment="1">
      <alignment/>
    </xf>
    <xf numFmtId="178" fontId="8" fillId="0" borderId="15" xfId="134" applyNumberFormat="1" applyFont="1" applyBorder="1">
      <alignment/>
      <protection/>
    </xf>
    <xf numFmtId="178" fontId="8" fillId="0" borderId="15" xfId="183" applyNumberFormat="1" applyFont="1" applyBorder="1">
      <alignment/>
      <protection/>
    </xf>
    <xf numFmtId="179" fontId="8" fillId="0" borderId="0" xfId="183" applyNumberFormat="1" applyFont="1" applyBorder="1">
      <alignment/>
      <protection/>
    </xf>
    <xf numFmtId="0" fontId="8" fillId="0" borderId="11" xfId="134" applyFont="1" applyFill="1" applyBorder="1">
      <alignment/>
      <protection/>
    </xf>
    <xf numFmtId="178" fontId="8" fillId="0" borderId="10" xfId="183" applyNumberFormat="1" applyFont="1" applyBorder="1">
      <alignment/>
      <protection/>
    </xf>
    <xf numFmtId="179" fontId="8" fillId="0" borderId="10" xfId="183" applyNumberFormat="1" applyFont="1" applyFill="1" applyBorder="1">
      <alignment/>
      <protection/>
    </xf>
    <xf numFmtId="178" fontId="8" fillId="0" borderId="10" xfId="183" applyNumberFormat="1" applyFont="1" applyFill="1" applyBorder="1">
      <alignment/>
      <protection/>
    </xf>
    <xf numFmtId="179" fontId="8" fillId="0" borderId="54" xfId="183" applyNumberFormat="1" applyFont="1" applyBorder="1">
      <alignment/>
      <protection/>
    </xf>
    <xf numFmtId="0" fontId="13" fillId="0" borderId="23" xfId="134" applyFont="1" applyBorder="1" applyAlignment="1" applyProtection="1">
      <alignment horizontal="left" vertical="center"/>
      <protection/>
    </xf>
    <xf numFmtId="178" fontId="13" fillId="0" borderId="24" xfId="183" applyNumberFormat="1" applyFont="1" applyFill="1" applyBorder="1">
      <alignment/>
      <protection/>
    </xf>
    <xf numFmtId="179" fontId="13" fillId="0" borderId="61" xfId="183" applyNumberFormat="1" applyFont="1" applyBorder="1">
      <alignment/>
      <protection/>
    </xf>
    <xf numFmtId="170" fontId="13" fillId="0" borderId="24" xfId="44" applyNumberFormat="1" applyFont="1" applyBorder="1" applyAlignment="1">
      <alignment/>
    </xf>
    <xf numFmtId="43" fontId="13" fillId="0" borderId="48" xfId="44" applyFont="1" applyBorder="1" applyAlignment="1" quotePrefix="1">
      <alignment horizontal="center"/>
    </xf>
    <xf numFmtId="178" fontId="13" fillId="0" borderId="47" xfId="183" applyNumberFormat="1" applyFont="1" applyFill="1" applyBorder="1">
      <alignment/>
      <protection/>
    </xf>
    <xf numFmtId="2" fontId="13" fillId="0" borderId="60" xfId="183" applyNumberFormat="1" applyFont="1" applyBorder="1">
      <alignment/>
      <protection/>
    </xf>
    <xf numFmtId="170" fontId="13" fillId="0" borderId="47" xfId="44" applyNumberFormat="1" applyFont="1" applyBorder="1" applyAlignment="1">
      <alignment/>
    </xf>
    <xf numFmtId="0" fontId="8" fillId="0" borderId="0" xfId="134" applyFont="1" applyFill="1" applyBorder="1">
      <alignment/>
      <protection/>
    </xf>
    <xf numFmtId="0" fontId="2" fillId="0" borderId="0" xfId="134" applyFont="1" applyFill="1">
      <alignment/>
      <protection/>
    </xf>
    <xf numFmtId="0" fontId="13" fillId="0" borderId="0" xfId="134" applyFont="1" applyFill="1" applyAlignment="1">
      <alignment horizontal="center"/>
      <protection/>
    </xf>
    <xf numFmtId="0" fontId="8" fillId="0" borderId="0" xfId="134" applyFont="1" applyFill="1">
      <alignment/>
      <protection/>
    </xf>
    <xf numFmtId="0" fontId="2" fillId="0" borderId="0" xfId="134" applyFont="1" applyFill="1" applyAlignment="1">
      <alignment horizontal="center"/>
      <protection/>
    </xf>
    <xf numFmtId="0" fontId="13" fillId="0" borderId="31" xfId="134" applyFont="1" applyFill="1" applyBorder="1">
      <alignment/>
      <protection/>
    </xf>
    <xf numFmtId="0" fontId="8" fillId="0" borderId="32" xfId="134" applyFont="1" applyFill="1" applyBorder="1">
      <alignment/>
      <protection/>
    </xf>
    <xf numFmtId="0" fontId="8" fillId="0" borderId="33" xfId="134" applyFont="1" applyFill="1" applyBorder="1">
      <alignment/>
      <protection/>
    </xf>
    <xf numFmtId="0" fontId="13" fillId="0" borderId="37" xfId="134" applyFont="1" applyFill="1" applyBorder="1">
      <alignment/>
      <protection/>
    </xf>
    <xf numFmtId="0" fontId="8" fillId="0" borderId="0" xfId="134" applyFont="1" applyFill="1" applyBorder="1" applyAlignment="1" quotePrefix="1">
      <alignment horizontal="left"/>
      <protection/>
    </xf>
    <xf numFmtId="0" fontId="8" fillId="0" borderId="38" xfId="134" applyFont="1" applyFill="1" applyBorder="1">
      <alignment/>
      <protection/>
    </xf>
    <xf numFmtId="0" fontId="8" fillId="0" borderId="37" xfId="134" applyFont="1" applyFill="1" applyBorder="1">
      <alignment/>
      <protection/>
    </xf>
    <xf numFmtId="0" fontId="8" fillId="0" borderId="53" xfId="134" applyFont="1" applyFill="1" applyBorder="1">
      <alignment/>
      <protection/>
    </xf>
    <xf numFmtId="0" fontId="8" fillId="0" borderId="54" xfId="134" applyFont="1" applyFill="1" applyBorder="1">
      <alignment/>
      <protection/>
    </xf>
    <xf numFmtId="0" fontId="8" fillId="0" borderId="57" xfId="134" applyFont="1" applyFill="1" applyBorder="1">
      <alignment/>
      <protection/>
    </xf>
    <xf numFmtId="0" fontId="13" fillId="0" borderId="43" xfId="134" applyFont="1" applyFill="1" applyBorder="1">
      <alignment/>
      <protection/>
    </xf>
    <xf numFmtId="0" fontId="8" fillId="0" borderId="44" xfId="134" applyFont="1" applyFill="1" applyBorder="1" applyAlignment="1" quotePrefix="1">
      <alignment horizontal="left"/>
      <protection/>
    </xf>
    <xf numFmtId="0" fontId="8" fillId="0" borderId="45" xfId="134" applyFont="1" applyFill="1" applyBorder="1">
      <alignment/>
      <protection/>
    </xf>
    <xf numFmtId="0" fontId="13" fillId="0" borderId="0" xfId="134" applyFont="1" applyFill="1" applyBorder="1">
      <alignment/>
      <protection/>
    </xf>
    <xf numFmtId="0" fontId="8" fillId="0" borderId="54" xfId="134" applyFont="1" applyFill="1" applyBorder="1" applyAlignment="1" quotePrefix="1">
      <alignment horizontal="left"/>
      <protection/>
    </xf>
    <xf numFmtId="0" fontId="13" fillId="0" borderId="53" xfId="134" applyFont="1" applyFill="1" applyBorder="1">
      <alignment/>
      <protection/>
    </xf>
    <xf numFmtId="0" fontId="13" fillId="0" borderId="54" xfId="134" applyFont="1" applyFill="1" applyBorder="1" applyAlignment="1">
      <alignment horizontal="left"/>
      <protection/>
    </xf>
    <xf numFmtId="0" fontId="13" fillId="0" borderId="57" xfId="134" applyFont="1" applyFill="1" applyBorder="1">
      <alignment/>
      <protection/>
    </xf>
    <xf numFmtId="0" fontId="18" fillId="0" borderId="0" xfId="134" applyFont="1" applyFill="1">
      <alignment/>
      <protection/>
    </xf>
    <xf numFmtId="0" fontId="8" fillId="0" borderId="0" xfId="134" applyFont="1" applyFill="1" applyBorder="1" applyAlignment="1">
      <alignment horizontal="right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0" xfId="134" applyFont="1" applyFill="1" applyAlignment="1" quotePrefix="1">
      <alignment horizontal="left"/>
      <protection/>
    </xf>
    <xf numFmtId="0" fontId="2" fillId="0" borderId="0" xfId="134" applyFont="1" applyFill="1" applyBorder="1">
      <alignment/>
      <protection/>
    </xf>
    <xf numFmtId="0" fontId="13" fillId="35" borderId="49" xfId="134" applyNumberFormat="1" applyFont="1" applyFill="1" applyBorder="1" applyAlignment="1">
      <alignment horizontal="center"/>
      <protection/>
    </xf>
    <xf numFmtId="0" fontId="13" fillId="35" borderId="49" xfId="134" applyFont="1" applyFill="1" applyBorder="1" applyAlignment="1">
      <alignment horizontal="center"/>
      <protection/>
    </xf>
    <xf numFmtId="0" fontId="13" fillId="35" borderId="76" xfId="134" applyFont="1" applyFill="1" applyBorder="1" applyAlignment="1">
      <alignment horizontal="center"/>
      <protection/>
    </xf>
    <xf numFmtId="0" fontId="13" fillId="35" borderId="54" xfId="134" applyFont="1" applyFill="1" applyBorder="1" applyAlignment="1">
      <alignment horizontal="center"/>
      <protection/>
    </xf>
    <xf numFmtId="0" fontId="13" fillId="35" borderId="58" xfId="134" applyFont="1" applyFill="1" applyBorder="1" applyAlignment="1">
      <alignment horizontal="center"/>
      <protection/>
    </xf>
    <xf numFmtId="0" fontId="13" fillId="0" borderId="17" xfId="134" applyFont="1" applyFill="1" applyBorder="1">
      <alignment/>
      <protection/>
    </xf>
    <xf numFmtId="0" fontId="8" fillId="0" borderId="0" xfId="134" applyFont="1" applyFill="1" applyBorder="1" applyAlignment="1">
      <alignment horizontal="center"/>
      <protection/>
    </xf>
    <xf numFmtId="169" fontId="8" fillId="0" borderId="0" xfId="134" applyNumberFormat="1" applyFont="1" applyFill="1" applyBorder="1" applyAlignment="1">
      <alignment horizontal="center"/>
      <protection/>
    </xf>
    <xf numFmtId="0" fontId="2" fillId="0" borderId="56" xfId="134" applyFont="1" applyFill="1" applyBorder="1">
      <alignment/>
      <protection/>
    </xf>
    <xf numFmtId="0" fontId="8" fillId="0" borderId="0" xfId="134" applyFont="1" applyFill="1" applyBorder="1" applyAlignment="1">
      <alignment horizontal="left" indent="2"/>
      <protection/>
    </xf>
    <xf numFmtId="169" fontId="8" fillId="0" borderId="56" xfId="134" applyNumberFormat="1" applyFont="1" applyFill="1" applyBorder="1" applyAlignment="1">
      <alignment horizontal="center"/>
      <protection/>
    </xf>
    <xf numFmtId="0" fontId="8" fillId="0" borderId="17" xfId="134" applyFont="1" applyFill="1" applyBorder="1">
      <alignment/>
      <protection/>
    </xf>
    <xf numFmtId="169" fontId="8" fillId="0" borderId="54" xfId="134" applyNumberFormat="1" applyFont="1" applyFill="1" applyBorder="1" applyAlignment="1">
      <alignment horizontal="center"/>
      <protection/>
    </xf>
    <xf numFmtId="0" fontId="24" fillId="0" borderId="0" xfId="134" applyFont="1" applyFill="1" applyBorder="1" applyAlignment="1">
      <alignment horizontal="center"/>
      <protection/>
    </xf>
    <xf numFmtId="0" fontId="24" fillId="0" borderId="56" xfId="134" applyFont="1" applyFill="1" applyBorder="1" applyAlignment="1">
      <alignment horizontal="center"/>
      <protection/>
    </xf>
    <xf numFmtId="169" fontId="8" fillId="33" borderId="0" xfId="134" applyNumberFormat="1" applyFont="1" applyFill="1" applyBorder="1" applyAlignment="1">
      <alignment horizontal="center"/>
      <protection/>
    </xf>
    <xf numFmtId="169" fontId="24" fillId="0" borderId="0" xfId="134" applyNumberFormat="1" applyFont="1" applyFill="1" applyBorder="1" applyAlignment="1">
      <alignment horizontal="center"/>
      <protection/>
    </xf>
    <xf numFmtId="169" fontId="24" fillId="0" borderId="56" xfId="134" applyNumberFormat="1" applyFont="1" applyFill="1" applyBorder="1" applyAlignment="1">
      <alignment horizontal="center"/>
      <protection/>
    </xf>
    <xf numFmtId="0" fontId="8" fillId="0" borderId="77" xfId="134" applyFont="1" applyFill="1" applyBorder="1">
      <alignment/>
      <protection/>
    </xf>
    <xf numFmtId="0" fontId="24" fillId="0" borderId="54" xfId="134" applyFont="1" applyFill="1" applyBorder="1" applyAlignment="1">
      <alignment horizontal="center"/>
      <protection/>
    </xf>
    <xf numFmtId="0" fontId="24" fillId="0" borderId="58" xfId="134" applyFont="1" applyFill="1" applyBorder="1" applyAlignment="1">
      <alignment horizontal="center"/>
      <protection/>
    </xf>
    <xf numFmtId="2" fontId="8" fillId="0" borderId="0" xfId="134" applyNumberFormat="1" applyFont="1" applyFill="1" applyBorder="1" applyAlignment="1">
      <alignment horizontal="center"/>
      <protection/>
    </xf>
    <xf numFmtId="173" fontId="8" fillId="0" borderId="0" xfId="134" applyNumberFormat="1" applyFont="1" applyFill="1" applyBorder="1" applyAlignment="1">
      <alignment horizontal="center"/>
      <protection/>
    </xf>
    <xf numFmtId="2" fontId="8" fillId="0" borderId="56" xfId="134" applyNumberFormat="1" applyFont="1" applyFill="1" applyBorder="1" applyAlignment="1">
      <alignment horizontal="center"/>
      <protection/>
    </xf>
    <xf numFmtId="0" fontId="2" fillId="0" borderId="0" xfId="134" applyFont="1" applyFill="1" applyAlignment="1">
      <alignment vertical="center"/>
      <protection/>
    </xf>
    <xf numFmtId="0" fontId="13" fillId="0" borderId="52" xfId="134" applyFont="1" applyFill="1" applyBorder="1" applyAlignment="1">
      <alignment vertical="center"/>
      <protection/>
    </xf>
    <xf numFmtId="0" fontId="8" fillId="0" borderId="54" xfId="134" applyFont="1" applyFill="1" applyBorder="1" applyAlignment="1" quotePrefix="1">
      <alignment horizontal="left" vertical="center"/>
      <protection/>
    </xf>
    <xf numFmtId="0" fontId="8" fillId="0" borderId="44" xfId="134" applyFont="1" applyFill="1" applyBorder="1" applyAlignment="1">
      <alignment vertical="center"/>
      <protection/>
    </xf>
    <xf numFmtId="2" fontId="8" fillId="0" borderId="44" xfId="134" applyNumberFormat="1" applyFont="1" applyFill="1" applyBorder="1" applyAlignment="1">
      <alignment horizontal="center"/>
      <protection/>
    </xf>
    <xf numFmtId="2" fontId="8" fillId="0" borderId="32" xfId="134" applyNumberFormat="1" applyFont="1" applyFill="1" applyBorder="1" applyAlignment="1">
      <alignment horizontal="center"/>
      <protection/>
    </xf>
    <xf numFmtId="2" fontId="8" fillId="0" borderId="13" xfId="134" applyNumberFormat="1" applyFont="1" applyFill="1" applyBorder="1" applyAlignment="1">
      <alignment horizontal="center"/>
      <protection/>
    </xf>
    <xf numFmtId="0" fontId="13" fillId="0" borderId="52" xfId="134" applyFont="1" applyBorder="1">
      <alignment/>
      <protection/>
    </xf>
    <xf numFmtId="0" fontId="8" fillId="0" borderId="44" xfId="134" applyFont="1" applyFill="1" applyBorder="1" applyAlignment="1" quotePrefix="1">
      <alignment horizontal="left" vertical="center"/>
      <protection/>
    </xf>
    <xf numFmtId="2" fontId="8" fillId="33" borderId="44" xfId="134" applyNumberFormat="1" applyFont="1" applyFill="1" applyBorder="1" applyAlignment="1">
      <alignment horizontal="center"/>
      <protection/>
    </xf>
    <xf numFmtId="2" fontId="10" fillId="0" borderId="44" xfId="74" applyNumberFormat="1" applyFont="1" applyFill="1" applyBorder="1" applyAlignment="1" applyProtection="1">
      <alignment horizontal="center"/>
      <protection/>
    </xf>
    <xf numFmtId="0" fontId="13" fillId="0" borderId="44" xfId="134" applyFont="1" applyFill="1" applyBorder="1" applyAlignment="1">
      <alignment vertical="top" wrapText="1"/>
      <protection/>
    </xf>
    <xf numFmtId="2" fontId="10" fillId="0" borderId="44" xfId="44" applyNumberFormat="1" applyFont="1" applyFill="1" applyBorder="1" applyAlignment="1" applyProtection="1">
      <alignment horizontal="center"/>
      <protection/>
    </xf>
    <xf numFmtId="0" fontId="13" fillId="0" borderId="78" xfId="134" applyFont="1" applyBorder="1">
      <alignment/>
      <protection/>
    </xf>
    <xf numFmtId="0" fontId="13" fillId="0" borderId="74" xfId="134" applyFont="1" applyFill="1" applyBorder="1" applyAlignment="1">
      <alignment/>
      <protection/>
    </xf>
    <xf numFmtId="2" fontId="8" fillId="33" borderId="74" xfId="134" applyNumberFormat="1" applyFont="1" applyFill="1" applyBorder="1" applyAlignment="1">
      <alignment horizontal="center"/>
      <protection/>
    </xf>
    <xf numFmtId="2" fontId="8" fillId="0" borderId="74" xfId="134" applyNumberFormat="1" applyFont="1" applyFill="1" applyBorder="1" applyAlignment="1">
      <alignment horizontal="center"/>
      <protection/>
    </xf>
    <xf numFmtId="2" fontId="8" fillId="0" borderId="75" xfId="134" applyNumberFormat="1" applyFont="1" applyFill="1" applyBorder="1" applyAlignment="1">
      <alignment horizontal="center"/>
      <protection/>
    </xf>
    <xf numFmtId="0" fontId="13" fillId="0" borderId="0" xfId="134" applyFont="1" applyBorder="1">
      <alignment/>
      <protection/>
    </xf>
    <xf numFmtId="0" fontId="13" fillId="0" borderId="0" xfId="134" applyFont="1" applyFill="1" applyBorder="1" applyAlignment="1">
      <alignment/>
      <protection/>
    </xf>
    <xf numFmtId="0" fontId="8" fillId="0" borderId="0" xfId="134" applyFont="1" applyFill="1" applyAlignment="1">
      <alignment horizontal="left"/>
      <protection/>
    </xf>
    <xf numFmtId="2" fontId="2" fillId="0" borderId="0" xfId="134" applyNumberFormat="1" applyFont="1" applyFill="1">
      <alignment/>
      <protection/>
    </xf>
    <xf numFmtId="0" fontId="13" fillId="0" borderId="0" xfId="134" applyFont="1" applyFill="1" applyBorder="1" applyAlignment="1">
      <alignment horizontal="left" vertical="center"/>
      <protection/>
    </xf>
    <xf numFmtId="0" fontId="13" fillId="0" borderId="0" xfId="134" applyFont="1" applyFill="1" applyBorder="1" applyAlignment="1">
      <alignment vertical="center"/>
      <protection/>
    </xf>
    <xf numFmtId="0" fontId="8" fillId="0" borderId="0" xfId="134" applyFont="1" applyFill="1" applyBorder="1" applyAlignment="1" quotePrefix="1">
      <alignment horizontal="left" vertical="center"/>
      <protection/>
    </xf>
    <xf numFmtId="0" fontId="8" fillId="0" borderId="0" xfId="134" applyFont="1" applyFill="1" applyBorder="1" applyAlignment="1">
      <alignment vertical="center"/>
      <protection/>
    </xf>
    <xf numFmtId="0" fontId="24" fillId="0" borderId="0" xfId="134" applyFont="1" applyFill="1" applyAlignment="1" quotePrefix="1">
      <alignment horizontal="left"/>
      <protection/>
    </xf>
    <xf numFmtId="0" fontId="28" fillId="0" borderId="0" xfId="134" applyFont="1" applyAlignment="1">
      <alignment horizontal="center" vertical="center"/>
      <protection/>
    </xf>
    <xf numFmtId="0" fontId="26" fillId="0" borderId="0" xfId="134" applyFont="1" applyAlignment="1">
      <alignment horizontal="center" vertical="center"/>
      <protection/>
    </xf>
    <xf numFmtId="0" fontId="13" fillId="0" borderId="0" xfId="134" applyFont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8" fillId="0" borderId="0" xfId="134" applyFont="1" applyAlignment="1" applyProtection="1">
      <alignment horizontal="center" vertical="center"/>
      <protection/>
    </xf>
    <xf numFmtId="0" fontId="22" fillId="0" borderId="0" xfId="134" applyFont="1" applyAlignment="1">
      <alignment horizontal="center" vertical="center"/>
      <protection/>
    </xf>
    <xf numFmtId="0" fontId="14" fillId="0" borderId="60" xfId="134" applyFont="1" applyBorder="1" applyAlignment="1">
      <alignment horizontal="right" vertical="center"/>
      <protection/>
    </xf>
    <xf numFmtId="0" fontId="13" fillId="35" borderId="45" xfId="235" applyFont="1" applyFill="1" applyBorder="1" applyAlignment="1" applyProtection="1">
      <alignment horizontal="center" vertical="center"/>
      <protection/>
    </xf>
    <xf numFmtId="0" fontId="13" fillId="35" borderId="12" xfId="235" applyFont="1" applyFill="1" applyBorder="1" applyAlignment="1" applyProtection="1">
      <alignment horizontal="center" vertical="center"/>
      <protection/>
    </xf>
    <xf numFmtId="0" fontId="13" fillId="35" borderId="43" xfId="235" applyFont="1" applyFill="1" applyBorder="1" applyAlignment="1" applyProtection="1">
      <alignment horizontal="center" vertical="center"/>
      <protection/>
    </xf>
    <xf numFmtId="0" fontId="22" fillId="35" borderId="26" xfId="235" applyFont="1" applyFill="1" applyBorder="1" applyAlignment="1" quotePrefix="1">
      <alignment horizontal="center" vertical="center"/>
      <protection/>
    </xf>
    <xf numFmtId="0" fontId="8" fillId="0" borderId="27" xfId="134" applyFont="1" applyBorder="1" applyAlignment="1" applyProtection="1">
      <alignment horizontal="left" vertical="center"/>
      <protection/>
    </xf>
    <xf numFmtId="2" fontId="8" fillId="0" borderId="33" xfId="181" applyNumberFormat="1" applyFont="1" applyBorder="1" applyAlignment="1" applyProtection="1">
      <alignment horizontal="center" vertical="center"/>
      <protection/>
    </xf>
    <xf numFmtId="2" fontId="8" fillId="0" borderId="33" xfId="181" applyNumberFormat="1" applyFont="1" applyBorder="1" applyAlignment="1" applyProtection="1">
      <alignment horizontal="right" vertical="center"/>
      <protection/>
    </xf>
    <xf numFmtId="2" fontId="8" fillId="0" borderId="28" xfId="181" applyNumberFormat="1" applyFont="1" applyBorder="1" applyAlignment="1" applyProtection="1" quotePrefix="1">
      <alignment horizontal="right" vertical="center"/>
      <protection/>
    </xf>
    <xf numFmtId="173" fontId="8" fillId="0" borderId="32" xfId="181" applyNumberFormat="1" applyFont="1" applyBorder="1" applyAlignment="1" applyProtection="1" quotePrefix="1">
      <alignment horizontal="right" vertical="center"/>
      <protection/>
    </xf>
    <xf numFmtId="0" fontId="8" fillId="0" borderId="28" xfId="181" applyFont="1" applyBorder="1" applyAlignment="1" applyProtection="1" quotePrefix="1">
      <alignment horizontal="right" vertical="center"/>
      <protection/>
    </xf>
    <xf numFmtId="0" fontId="8" fillId="0" borderId="0" xfId="181" applyFont="1" applyBorder="1" applyAlignment="1" applyProtection="1" quotePrefix="1">
      <alignment horizontal="right" vertical="center"/>
      <protection/>
    </xf>
    <xf numFmtId="0" fontId="26" fillId="0" borderId="16" xfId="134" applyFont="1" applyFill="1" applyBorder="1" applyAlignment="1">
      <alignment horizontal="right" vertical="center"/>
      <protection/>
    </xf>
    <xf numFmtId="0" fontId="8" fillId="0" borderId="14" xfId="134" applyFont="1" applyBorder="1" applyAlignment="1" applyProtection="1">
      <alignment horizontal="left" vertical="center"/>
      <protection/>
    </xf>
    <xf numFmtId="2" fontId="8" fillId="0" borderId="38" xfId="181" applyNumberFormat="1" applyFont="1" applyBorder="1" applyAlignment="1" applyProtection="1">
      <alignment horizontal="center" vertical="center"/>
      <protection/>
    </xf>
    <xf numFmtId="2" fontId="8" fillId="0" borderId="38" xfId="181" applyNumberFormat="1" applyFont="1" applyBorder="1" applyAlignment="1" applyProtection="1">
      <alignment horizontal="right" vertical="center"/>
      <protection/>
    </xf>
    <xf numFmtId="2" fontId="8" fillId="0" borderId="15" xfId="181" applyNumberFormat="1" applyFont="1" applyBorder="1" applyAlignment="1" applyProtection="1">
      <alignment horizontal="right" vertical="center"/>
      <protection/>
    </xf>
    <xf numFmtId="2" fontId="8" fillId="0" borderId="0" xfId="181" applyNumberFormat="1" applyFont="1" applyBorder="1" applyAlignment="1" applyProtection="1">
      <alignment horizontal="right" vertical="center"/>
      <protection/>
    </xf>
    <xf numFmtId="2" fontId="8" fillId="0" borderId="37" xfId="181" applyNumberFormat="1" applyFont="1" applyBorder="1" applyAlignment="1" applyProtection="1">
      <alignment horizontal="right" vertical="center"/>
      <protection/>
    </xf>
    <xf numFmtId="2" fontId="26" fillId="0" borderId="16" xfId="134" applyNumberFormat="1" applyFont="1" applyFill="1" applyBorder="1" applyAlignment="1">
      <alignment horizontal="right" vertical="center"/>
      <protection/>
    </xf>
    <xf numFmtId="0" fontId="8" fillId="0" borderId="15" xfId="181" applyFont="1" applyBorder="1" applyAlignment="1" applyProtection="1">
      <alignment horizontal="right" vertical="center"/>
      <protection/>
    </xf>
    <xf numFmtId="0" fontId="8" fillId="0" borderId="37" xfId="181" applyFont="1" applyBorder="1" applyAlignment="1" applyProtection="1">
      <alignment horizontal="right" vertical="center"/>
      <protection/>
    </xf>
    <xf numFmtId="2" fontId="8" fillId="0" borderId="15" xfId="181" applyNumberFormat="1" applyFont="1" applyBorder="1" applyAlignment="1" applyProtection="1" quotePrefix="1">
      <alignment horizontal="right" vertical="center"/>
      <protection/>
    </xf>
    <xf numFmtId="2" fontId="8" fillId="0" borderId="0" xfId="181" applyNumberFormat="1" applyFont="1" applyBorder="1" applyAlignment="1" applyProtection="1" quotePrefix="1">
      <alignment horizontal="right" vertical="center"/>
      <protection/>
    </xf>
    <xf numFmtId="0" fontId="8" fillId="0" borderId="37" xfId="181" applyFont="1" applyBorder="1" applyAlignment="1" applyProtection="1" quotePrefix="1">
      <alignment horizontal="right" vertical="center"/>
      <protection/>
    </xf>
    <xf numFmtId="173" fontId="26" fillId="0" borderId="16" xfId="134" applyNumberFormat="1" applyFont="1" applyFill="1" applyBorder="1" applyAlignment="1">
      <alignment horizontal="right" vertical="center"/>
      <protection/>
    </xf>
    <xf numFmtId="0" fontId="8" fillId="0" borderId="11" xfId="134" applyFont="1" applyBorder="1" applyAlignment="1" applyProtection="1">
      <alignment horizontal="left" vertical="center"/>
      <protection/>
    </xf>
    <xf numFmtId="2" fontId="8" fillId="0" borderId="57" xfId="181" applyNumberFormat="1" applyFont="1" applyBorder="1" applyAlignment="1" applyProtection="1">
      <alignment horizontal="center" vertical="center"/>
      <protection/>
    </xf>
    <xf numFmtId="2" fontId="8" fillId="0" borderId="57" xfId="181" applyNumberFormat="1" applyFont="1" applyBorder="1" applyAlignment="1" applyProtection="1">
      <alignment horizontal="right" vertical="center"/>
      <protection/>
    </xf>
    <xf numFmtId="2" fontId="8" fillId="0" borderId="53" xfId="181" applyNumberFormat="1" applyFont="1" applyBorder="1" applyAlignment="1" applyProtection="1">
      <alignment horizontal="right" vertical="center"/>
      <protection/>
    </xf>
    <xf numFmtId="0" fontId="8" fillId="0" borderId="10" xfId="181" applyFont="1" applyBorder="1" applyAlignment="1" applyProtection="1">
      <alignment horizontal="right" vertical="center"/>
      <protection/>
    </xf>
    <xf numFmtId="0" fontId="8" fillId="0" borderId="53" xfId="181" applyFont="1" applyBorder="1" applyAlignment="1" applyProtection="1">
      <alignment horizontal="right" vertical="center"/>
      <protection/>
    </xf>
    <xf numFmtId="0" fontId="22" fillId="0" borderId="23" xfId="134" applyFont="1" applyFill="1" applyBorder="1" applyAlignment="1">
      <alignment horizontal="center" vertical="center"/>
      <protection/>
    </xf>
    <xf numFmtId="2" fontId="22" fillId="0" borderId="64" xfId="181" applyNumberFormat="1" applyFont="1" applyBorder="1" applyAlignment="1">
      <alignment horizontal="center" vertical="center"/>
      <protection/>
    </xf>
    <xf numFmtId="0" fontId="22" fillId="0" borderId="64" xfId="181" applyFont="1" applyBorder="1" applyAlignment="1">
      <alignment horizontal="right" vertical="center"/>
      <protection/>
    </xf>
    <xf numFmtId="2" fontId="22" fillId="0" borderId="72" xfId="181" applyNumberFormat="1" applyFont="1" applyBorder="1" applyAlignment="1">
      <alignment horizontal="right" vertical="center"/>
      <protection/>
    </xf>
    <xf numFmtId="0" fontId="22" fillId="0" borderId="48" xfId="134" applyFont="1" applyFill="1" applyBorder="1" applyAlignment="1">
      <alignment horizontal="right" vertical="center"/>
      <protection/>
    </xf>
    <xf numFmtId="0" fontId="26" fillId="0" borderId="0" xfId="134" applyFont="1" applyFill="1" applyAlignment="1">
      <alignment horizontal="center" vertical="center"/>
      <protection/>
    </xf>
    <xf numFmtId="0" fontId="8" fillId="0" borderId="0" xfId="134" applyFont="1" applyBorder="1" applyAlignment="1" applyProtection="1" quotePrefix="1">
      <alignment horizontal="center" vertical="center"/>
      <protection/>
    </xf>
    <xf numFmtId="2" fontId="6" fillId="0" borderId="0" xfId="134" applyNumberFormat="1" applyFont="1" applyFill="1" applyBorder="1">
      <alignment/>
      <protection/>
    </xf>
    <xf numFmtId="0" fontId="8" fillId="0" borderId="0" xfId="134" applyFont="1" applyBorder="1" applyAlignment="1" applyProtection="1">
      <alignment horizontal="center" vertical="center"/>
      <protection/>
    </xf>
    <xf numFmtId="2" fontId="4" fillId="0" borderId="0" xfId="134" applyNumberFormat="1" applyFont="1" applyFill="1" applyBorder="1">
      <alignment/>
      <protection/>
    </xf>
    <xf numFmtId="2" fontId="33" fillId="0" borderId="0" xfId="134" applyNumberFormat="1" applyFont="1" applyBorder="1" applyAlignment="1">
      <alignment horizontal="right" vertical="center"/>
      <protection/>
    </xf>
    <xf numFmtId="0" fontId="4" fillId="0" borderId="0" xfId="134" applyFont="1" applyBorder="1">
      <alignment/>
      <protection/>
    </xf>
    <xf numFmtId="2" fontId="4" fillId="0" borderId="0" xfId="134" applyNumberFormat="1" applyFont="1" applyBorder="1">
      <alignment/>
      <protection/>
    </xf>
    <xf numFmtId="0" fontId="22" fillId="0" borderId="0" xfId="134" applyFont="1" applyBorder="1" applyAlignment="1">
      <alignment horizontal="center" vertical="center"/>
      <protection/>
    </xf>
    <xf numFmtId="0" fontId="13" fillId="35" borderId="12" xfId="235" applyFont="1" applyFill="1" applyBorder="1" applyAlignment="1">
      <alignment horizontal="center"/>
      <protection/>
    </xf>
    <xf numFmtId="0" fontId="13" fillId="35" borderId="43" xfId="235" applyFont="1" applyFill="1" applyBorder="1" applyAlignment="1">
      <alignment horizontal="center"/>
      <protection/>
    </xf>
    <xf numFmtId="169" fontId="8" fillId="0" borderId="0" xfId="199" applyNumberFormat="1" applyFont="1" applyFill="1" applyBorder="1" applyAlignment="1">
      <alignment horizontal="right"/>
      <protection/>
    </xf>
    <xf numFmtId="0" fontId="13" fillId="0" borderId="0" xfId="199" applyFont="1" applyFill="1" applyAlignment="1">
      <alignment horizontal="center" vertical="center"/>
      <protection/>
    </xf>
    <xf numFmtId="14" fontId="6" fillId="0" borderId="0" xfId="199" applyNumberFormat="1" applyFont="1" applyFill="1" applyBorder="1" applyAlignment="1">
      <alignment horizontal="center"/>
      <protection/>
    </xf>
    <xf numFmtId="0" fontId="15" fillId="0" borderId="60" xfId="134" applyFont="1" applyBorder="1" applyAlignment="1">
      <alignment horizontal="right"/>
      <protection/>
    </xf>
    <xf numFmtId="179" fontId="8" fillId="0" borderId="31" xfId="177" applyNumberFormat="1" applyFont="1" applyFill="1" applyBorder="1">
      <alignment/>
      <protection/>
    </xf>
    <xf numFmtId="181" fontId="8" fillId="0" borderId="37" xfId="177" applyNumberFormat="1" applyFont="1" applyFill="1" applyBorder="1">
      <alignment/>
      <protection/>
    </xf>
    <xf numFmtId="0" fontId="2" fillId="0" borderId="0" xfId="199" applyFont="1" applyBorder="1">
      <alignment/>
      <protection/>
    </xf>
    <xf numFmtId="178" fontId="8" fillId="0" borderId="15" xfId="179" applyNumberFormat="1" applyFont="1" applyFill="1" applyBorder="1">
      <alignment/>
      <protection/>
    </xf>
    <xf numFmtId="179" fontId="8" fillId="0" borderId="15" xfId="179" applyNumberFormat="1" applyFont="1" applyFill="1" applyBorder="1">
      <alignment/>
      <protection/>
    </xf>
    <xf numFmtId="178" fontId="8" fillId="0" borderId="10" xfId="179" applyNumberFormat="1" applyFont="1" applyFill="1" applyBorder="1">
      <alignment/>
      <protection/>
    </xf>
    <xf numFmtId="178" fontId="13" fillId="0" borderId="47" xfId="179" applyNumberFormat="1" applyFont="1" applyFill="1" applyBorder="1" applyAlignment="1">
      <alignment vertical="center"/>
      <protection/>
    </xf>
    <xf numFmtId="0" fontId="13" fillId="35" borderId="12" xfId="236" applyFont="1" applyFill="1" applyBorder="1" applyAlignment="1">
      <alignment horizontal="center" vertical="center"/>
      <protection/>
    </xf>
    <xf numFmtId="178" fontId="8" fillId="0" borderId="15" xfId="195" applyNumberFormat="1" applyFont="1" applyFill="1" applyBorder="1" applyAlignment="1" quotePrefix="1">
      <alignment horizontal="right"/>
      <protection/>
    </xf>
    <xf numFmtId="178" fontId="8" fillId="0" borderId="15" xfId="195" applyNumberFormat="1" applyFont="1" applyFill="1" applyBorder="1" applyAlignment="1">
      <alignment horizontal="right"/>
      <protection/>
    </xf>
    <xf numFmtId="178" fontId="8" fillId="0" borderId="15" xfId="195" applyNumberFormat="1" applyFont="1" applyFill="1" applyBorder="1">
      <alignment/>
      <protection/>
    </xf>
    <xf numFmtId="178" fontId="13" fillId="0" borderId="47" xfId="195" applyNumberFormat="1" applyFont="1" applyFill="1" applyBorder="1" applyAlignment="1">
      <alignment vertical="center"/>
      <protection/>
    </xf>
    <xf numFmtId="179" fontId="8" fillId="0" borderId="53" xfId="183" applyNumberFormat="1" applyFont="1" applyFill="1" applyBorder="1">
      <alignment/>
      <protection/>
    </xf>
    <xf numFmtId="43" fontId="13" fillId="0" borderId="72" xfId="44" applyFont="1" applyBorder="1" applyAlignment="1" quotePrefix="1">
      <alignment horizontal="center"/>
    </xf>
    <xf numFmtId="0" fontId="13" fillId="35" borderId="43" xfId="235" applyFont="1" applyFill="1" applyBorder="1" applyAlignment="1" applyProtection="1" quotePrefix="1">
      <alignment horizontal="center" vertical="center"/>
      <protection/>
    </xf>
    <xf numFmtId="173" fontId="8" fillId="0" borderId="31" xfId="181" applyNumberFormat="1" applyFont="1" applyBorder="1" applyAlignment="1" applyProtection="1" quotePrefix="1">
      <alignment horizontal="right" vertical="center"/>
      <protection/>
    </xf>
    <xf numFmtId="2" fontId="8" fillId="0" borderId="37" xfId="181" applyNumberFormat="1" applyFont="1" applyBorder="1" applyAlignment="1" applyProtection="1" quotePrefix="1">
      <alignment horizontal="right" vertical="center"/>
      <protection/>
    </xf>
    <xf numFmtId="173" fontId="8" fillId="0" borderId="37" xfId="181" applyNumberFormat="1" applyFont="1" applyBorder="1" applyAlignment="1" applyProtection="1">
      <alignment horizontal="right" vertical="center"/>
      <protection/>
    </xf>
    <xf numFmtId="173" fontId="8" fillId="0" borderId="37" xfId="181" applyNumberFormat="1" applyFont="1" applyBorder="1" applyAlignment="1" applyProtection="1" quotePrefix="1">
      <alignment horizontal="right" vertical="center"/>
      <protection/>
    </xf>
    <xf numFmtId="0" fontId="22" fillId="0" borderId="72" xfId="181" applyFont="1" applyBorder="1" applyAlignment="1">
      <alignment horizontal="right" vertical="center"/>
      <protection/>
    </xf>
    <xf numFmtId="0" fontId="8" fillId="0" borderId="15" xfId="181" applyFont="1" applyBorder="1" applyAlignment="1" applyProtection="1" quotePrefix="1">
      <alignment horizontal="right" vertical="center"/>
      <protection/>
    </xf>
    <xf numFmtId="0" fontId="22" fillId="0" borderId="47" xfId="181" applyFont="1" applyBorder="1" applyAlignment="1">
      <alignment horizontal="right" vertical="center"/>
      <protection/>
    </xf>
    <xf numFmtId="0" fontId="6" fillId="0" borderId="0" xfId="134" applyFont="1" applyAlignment="1">
      <alignment horizontal="center"/>
      <protection/>
    </xf>
    <xf numFmtId="0" fontId="13" fillId="33" borderId="12" xfId="199" applyFont="1" applyFill="1" applyBorder="1" applyAlignment="1">
      <alignment horizontal="center" vertical="center"/>
      <protection/>
    </xf>
    <xf numFmtId="0" fontId="8" fillId="0" borderId="79" xfId="199" applyFont="1" applyBorder="1">
      <alignment/>
      <protection/>
    </xf>
    <xf numFmtId="169" fontId="8" fillId="0" borderId="12" xfId="199" applyNumberFormat="1" applyFont="1" applyFill="1" applyBorder="1" applyAlignment="1">
      <alignment horizontal="right"/>
      <protection/>
    </xf>
    <xf numFmtId="169" fontId="8" fillId="0" borderId="12" xfId="199" applyNumberFormat="1" applyFont="1" applyBorder="1" applyAlignment="1">
      <alignment horizontal="center"/>
      <protection/>
    </xf>
    <xf numFmtId="169" fontId="8" fillId="0" borderId="80" xfId="199" applyNumberFormat="1" applyFont="1" applyBorder="1" applyAlignment="1">
      <alignment horizontal="center"/>
      <protection/>
    </xf>
    <xf numFmtId="0" fontId="8" fillId="0" borderId="79" xfId="199" applyFont="1" applyFill="1" applyBorder="1">
      <alignment/>
      <protection/>
    </xf>
    <xf numFmtId="1" fontId="8" fillId="0" borderId="12" xfId="199" applyNumberFormat="1" applyFont="1" applyFill="1" applyBorder="1" applyAlignment="1">
      <alignment horizontal="right"/>
      <protection/>
    </xf>
    <xf numFmtId="0" fontId="8" fillId="0" borderId="79" xfId="199" applyFont="1" applyBorder="1" applyAlignment="1">
      <alignment wrapText="1"/>
      <protection/>
    </xf>
    <xf numFmtId="0" fontId="8" fillId="0" borderId="79" xfId="199" applyFont="1" applyBorder="1" applyAlignment="1">
      <alignment horizontal="left" vertical="center"/>
      <protection/>
    </xf>
    <xf numFmtId="169" fontId="8" fillId="0" borderId="12" xfId="199" applyNumberFormat="1" applyFont="1" applyBorder="1" applyAlignment="1" quotePrefix="1">
      <alignment horizontal="center"/>
      <protection/>
    </xf>
    <xf numFmtId="1" fontId="8" fillId="0" borderId="12" xfId="44" applyNumberFormat="1" applyFont="1" applyFill="1" applyBorder="1" applyAlignment="1">
      <alignment horizontal="right"/>
    </xf>
    <xf numFmtId="0" fontId="8" fillId="0" borderId="79" xfId="199" applyFont="1" applyBorder="1" applyAlignment="1">
      <alignment horizontal="left" vertical="center" wrapText="1"/>
      <protection/>
    </xf>
    <xf numFmtId="169" fontId="8" fillId="0" borderId="12" xfId="199" applyNumberFormat="1" applyFont="1" applyFill="1" applyBorder="1" applyAlignment="1" quotePrefix="1">
      <alignment horizontal="center"/>
      <protection/>
    </xf>
    <xf numFmtId="169" fontId="8" fillId="0" borderId="80" xfId="199" applyNumberFormat="1" applyFont="1" applyFill="1" applyBorder="1" applyAlignment="1">
      <alignment horizontal="center"/>
      <protection/>
    </xf>
    <xf numFmtId="0" fontId="8" fillId="0" borderId="79" xfId="199" applyFont="1" applyFill="1" applyBorder="1" applyAlignment="1">
      <alignment horizontal="left" vertical="center" wrapText="1"/>
      <protection/>
    </xf>
    <xf numFmtId="169" fontId="8" fillId="0" borderId="12" xfId="199" applyNumberFormat="1" applyFont="1" applyFill="1" applyBorder="1" applyAlignment="1">
      <alignment horizontal="center"/>
      <protection/>
    </xf>
    <xf numFmtId="0" fontId="8" fillId="0" borderId="81" xfId="199" applyFont="1" applyFill="1" applyBorder="1" applyAlignment="1">
      <alignment horizontal="left" vertical="center" wrapText="1"/>
      <protection/>
    </xf>
    <xf numFmtId="169" fontId="8" fillId="0" borderId="82" xfId="199" applyNumberFormat="1" applyFont="1" applyFill="1" applyBorder="1" applyAlignment="1">
      <alignment horizontal="center"/>
      <protection/>
    </xf>
    <xf numFmtId="169" fontId="8" fillId="0" borderId="82" xfId="199" applyNumberFormat="1" applyFont="1" applyFill="1" applyBorder="1" applyAlignment="1">
      <alignment horizontal="right"/>
      <protection/>
    </xf>
    <xf numFmtId="169" fontId="8" fillId="0" borderId="83" xfId="199" applyNumberFormat="1" applyFont="1" applyFill="1" applyBorder="1" applyAlignment="1">
      <alignment horizontal="center"/>
      <protection/>
    </xf>
    <xf numFmtId="0" fontId="8" fillId="0" borderId="0" xfId="199" applyFont="1" applyFill="1" applyBorder="1" applyAlignment="1">
      <alignment horizontal="left" vertical="center" wrapText="1"/>
      <protection/>
    </xf>
    <xf numFmtId="169" fontId="8" fillId="0" borderId="0" xfId="199" applyNumberFormat="1" applyFont="1" applyFill="1" applyBorder="1" applyAlignment="1">
      <alignment horizontal="center"/>
      <protection/>
    </xf>
    <xf numFmtId="169" fontId="8" fillId="0" borderId="0" xfId="199" applyNumberFormat="1" applyFont="1" applyBorder="1" applyAlignment="1">
      <alignment horizontal="center"/>
      <protection/>
    </xf>
    <xf numFmtId="0" fontId="26" fillId="0" borderId="0" xfId="199" applyFont="1">
      <alignment/>
      <protection/>
    </xf>
    <xf numFmtId="0" fontId="8" fillId="0" borderId="0" xfId="199" applyFont="1" applyBorder="1" applyAlignment="1">
      <alignment horizontal="left"/>
      <protection/>
    </xf>
    <xf numFmtId="2" fontId="8" fillId="0" borderId="0" xfId="199" applyNumberFormat="1" applyFont="1" applyBorder="1" applyAlignment="1" quotePrefix="1">
      <alignment horizontal="center"/>
      <protection/>
    </xf>
    <xf numFmtId="2" fontId="8" fillId="0" borderId="0" xfId="199" applyNumberFormat="1" applyFont="1">
      <alignment/>
      <protection/>
    </xf>
    <xf numFmtId="43" fontId="8" fillId="0" borderId="0" xfId="44" applyFont="1" applyAlignment="1">
      <alignment/>
    </xf>
    <xf numFmtId="0" fontId="8" fillId="0" borderId="81" xfId="199" applyFont="1" applyBorder="1" applyAlignment="1">
      <alignment horizontal="left" vertical="center" wrapText="1"/>
      <protection/>
    </xf>
    <xf numFmtId="169" fontId="8" fillId="39" borderId="82" xfId="199" applyNumberFormat="1" applyFont="1" applyFill="1" applyBorder="1">
      <alignment/>
      <protection/>
    </xf>
    <xf numFmtId="169" fontId="8" fillId="0" borderId="82" xfId="199" applyNumberFormat="1" applyFont="1" applyBorder="1" applyAlignment="1" quotePrefix="1">
      <alignment horizontal="center"/>
      <protection/>
    </xf>
    <xf numFmtId="169" fontId="8" fillId="0" borderId="83" xfId="199" applyNumberFormat="1" applyFont="1" applyBorder="1" applyAlignment="1" quotePrefix="1">
      <alignment horizontal="center"/>
      <protection/>
    </xf>
    <xf numFmtId="0" fontId="2" fillId="0" borderId="0" xfId="199" applyNumberFormat="1">
      <alignment/>
      <protection/>
    </xf>
    <xf numFmtId="0" fontId="13" fillId="35" borderId="12" xfId="199" applyFont="1" applyFill="1" applyBorder="1" applyAlignment="1">
      <alignment horizontal="center"/>
      <protection/>
    </xf>
    <xf numFmtId="0" fontId="13" fillId="35" borderId="12" xfId="145" applyFont="1" applyFill="1" applyBorder="1" applyAlignment="1">
      <alignment horizontal="center"/>
      <protection/>
    </xf>
    <xf numFmtId="0" fontId="13" fillId="35" borderId="12" xfId="199" applyFont="1" applyFill="1" applyBorder="1">
      <alignment/>
      <protection/>
    </xf>
    <xf numFmtId="0" fontId="13" fillId="0" borderId="12" xfId="199" applyFont="1" applyBorder="1">
      <alignment/>
      <protection/>
    </xf>
    <xf numFmtId="169" fontId="18" fillId="0" borderId="0" xfId="199" applyNumberFormat="1" applyFont="1" applyAlignment="1">
      <alignment horizontal="right"/>
      <protection/>
    </xf>
    <xf numFmtId="4" fontId="2" fillId="0" borderId="0" xfId="199" applyNumberFormat="1">
      <alignment/>
      <protection/>
    </xf>
    <xf numFmtId="0" fontId="8" fillId="0" borderId="12" xfId="199" applyFont="1" applyBorder="1" applyAlignment="1">
      <alignment horizontal="left" indent="2"/>
      <protection/>
    </xf>
    <xf numFmtId="2" fontId="8" fillId="0" borderId="12" xfId="199" applyNumberFormat="1" applyFont="1" applyBorder="1">
      <alignment/>
      <protection/>
    </xf>
    <xf numFmtId="14" fontId="8" fillId="0" borderId="12" xfId="199" applyNumberFormat="1" applyFont="1" applyBorder="1">
      <alignment/>
      <protection/>
    </xf>
    <xf numFmtId="14" fontId="8" fillId="0" borderId="12" xfId="199" applyNumberFormat="1" applyFont="1" applyBorder="1" applyAlignment="1" quotePrefix="1">
      <alignment horizontal="right"/>
      <protection/>
    </xf>
    <xf numFmtId="169" fontId="8" fillId="34" borderId="12" xfId="199" applyNumberFormat="1" applyFont="1" applyFill="1" applyBorder="1">
      <alignment/>
      <protection/>
    </xf>
    <xf numFmtId="0" fontId="13" fillId="0" borderId="12" xfId="199" applyFont="1" applyBorder="1" applyAlignment="1">
      <alignment horizontal="left" vertical="center"/>
      <protection/>
    </xf>
    <xf numFmtId="2" fontId="13" fillId="0" borderId="12" xfId="199" applyNumberFormat="1" applyFont="1" applyBorder="1" applyAlignment="1">
      <alignment vertical="center"/>
      <protection/>
    </xf>
    <xf numFmtId="14" fontId="8" fillId="0" borderId="12" xfId="199" applyNumberFormat="1" applyFont="1" applyBorder="1" applyAlignment="1" quotePrefix="1">
      <alignment horizontal="right" vertical="center"/>
      <protection/>
    </xf>
    <xf numFmtId="0" fontId="8" fillId="0" borderId="12" xfId="199" applyFont="1" applyBorder="1" applyAlignment="1">
      <alignment horizontal="left" wrapText="1" indent="2"/>
      <protection/>
    </xf>
    <xf numFmtId="169" fontId="8" fillId="34" borderId="12" xfId="199" applyNumberFormat="1" applyFont="1" applyFill="1" applyBorder="1" applyAlignment="1">
      <alignment vertical="top"/>
      <protection/>
    </xf>
    <xf numFmtId="14" fontId="8" fillId="0" borderId="12" xfId="199" applyNumberFormat="1" applyFont="1" applyBorder="1" applyAlignment="1" quotePrefix="1">
      <alignment horizontal="right" vertical="top"/>
      <protection/>
    </xf>
    <xf numFmtId="0" fontId="13" fillId="0" borderId="12" xfId="199" applyFont="1" applyBorder="1" applyAlignment="1">
      <alignment horizontal="left"/>
      <protection/>
    </xf>
    <xf numFmtId="2" fontId="13" fillId="0" borderId="12" xfId="199" applyNumberFormat="1" applyFont="1" applyBorder="1">
      <alignment/>
      <protection/>
    </xf>
    <xf numFmtId="14" fontId="34" fillId="0" borderId="12" xfId="199" applyNumberFormat="1" applyFont="1" applyBorder="1" applyAlignment="1">
      <alignment vertical="top" wrapText="1"/>
      <protection/>
    </xf>
    <xf numFmtId="0" fontId="8" fillId="0" borderId="12" xfId="199" applyFont="1" applyBorder="1">
      <alignment/>
      <protection/>
    </xf>
    <xf numFmtId="0" fontId="13" fillId="0" borderId="0" xfId="199" applyFont="1" applyFill="1" applyBorder="1" applyAlignment="1">
      <alignment vertical="center"/>
      <protection/>
    </xf>
    <xf numFmtId="14" fontId="2" fillId="0" borderId="0" xfId="199" applyNumberFormat="1">
      <alignment/>
      <protection/>
    </xf>
    <xf numFmtId="169" fontId="2" fillId="0" borderId="0" xfId="199" applyNumberFormat="1">
      <alignment/>
      <protection/>
    </xf>
    <xf numFmtId="0" fontId="2" fillId="0" borderId="0" xfId="199" applyNumberFormat="1" applyBorder="1">
      <alignment/>
      <protection/>
    </xf>
    <xf numFmtId="4" fontId="2" fillId="0" borderId="0" xfId="199" applyNumberFormat="1" applyBorder="1">
      <alignment/>
      <protection/>
    </xf>
    <xf numFmtId="169" fontId="2" fillId="0" borderId="0" xfId="199" applyNumberFormat="1" applyBorder="1">
      <alignment/>
      <protection/>
    </xf>
    <xf numFmtId="0" fontId="2" fillId="0" borderId="0" xfId="199" applyBorder="1">
      <alignment/>
      <protection/>
    </xf>
    <xf numFmtId="0" fontId="8" fillId="0" borderId="0" xfId="199" applyNumberFormat="1" applyFont="1" applyBorder="1" applyAlignment="1" quotePrefix="1">
      <alignment horizontal="right"/>
      <protection/>
    </xf>
    <xf numFmtId="14" fontId="2" fillId="0" borderId="0" xfId="199" applyNumberFormat="1" applyBorder="1">
      <alignment/>
      <protection/>
    </xf>
    <xf numFmtId="0" fontId="35" fillId="0" borderId="0" xfId="199" applyFont="1">
      <alignment/>
      <protection/>
    </xf>
    <xf numFmtId="0" fontId="8" fillId="33" borderId="28" xfId="199" applyFont="1" applyFill="1" applyBorder="1">
      <alignment/>
      <protection/>
    </xf>
    <xf numFmtId="0" fontId="8" fillId="36" borderId="28" xfId="199" applyFont="1" applyFill="1" applyBorder="1">
      <alignment/>
      <protection/>
    </xf>
    <xf numFmtId="0" fontId="13" fillId="33" borderId="15" xfId="199" applyFont="1" applyFill="1" applyBorder="1" applyAlignment="1">
      <alignment horizontal="center"/>
      <protection/>
    </xf>
    <xf numFmtId="0" fontId="13" fillId="36" borderId="15" xfId="199" applyFont="1" applyFill="1" applyBorder="1" applyAlignment="1">
      <alignment horizontal="center"/>
      <protection/>
    </xf>
    <xf numFmtId="0" fontId="13" fillId="33" borderId="45" xfId="199" applyFont="1" applyFill="1" applyBorder="1" applyAlignment="1">
      <alignment horizontal="center"/>
      <protection/>
    </xf>
    <xf numFmtId="0" fontId="13" fillId="33" borderId="45" xfId="199" applyFont="1" applyFill="1" applyBorder="1" applyAlignment="1">
      <alignment horizontal="center" vertical="center"/>
      <protection/>
    </xf>
    <xf numFmtId="0" fontId="13" fillId="33" borderId="28" xfId="199" applyFont="1" applyFill="1" applyBorder="1" applyAlignment="1">
      <alignment horizontal="center" vertical="center"/>
      <protection/>
    </xf>
    <xf numFmtId="0" fontId="13" fillId="33" borderId="34" xfId="199" applyFont="1" applyFill="1" applyBorder="1" applyAlignment="1">
      <alignment horizontal="center" vertical="center"/>
      <protection/>
    </xf>
    <xf numFmtId="0" fontId="13" fillId="33" borderId="10" xfId="199" applyFont="1" applyFill="1" applyBorder="1" applyAlignment="1">
      <alignment horizontal="center" vertical="center" wrapText="1"/>
      <protection/>
    </xf>
    <xf numFmtId="0" fontId="13" fillId="33" borderId="10" xfId="199" applyFont="1" applyFill="1" applyBorder="1" applyAlignment="1">
      <alignment horizontal="center" vertical="center"/>
      <protection/>
    </xf>
    <xf numFmtId="0" fontId="13" fillId="36" borderId="10" xfId="199" applyFont="1" applyFill="1" applyBorder="1" applyAlignment="1">
      <alignment horizontal="center"/>
      <protection/>
    </xf>
    <xf numFmtId="0" fontId="13" fillId="33" borderId="84" xfId="199" applyFont="1" applyFill="1" applyBorder="1" applyAlignment="1">
      <alignment horizontal="center" vertical="center"/>
      <protection/>
    </xf>
    <xf numFmtId="0" fontId="8" fillId="0" borderId="85" xfId="199" applyFont="1" applyBorder="1" applyAlignment="1">
      <alignment horizontal="left" vertical="center" wrapText="1"/>
      <protection/>
    </xf>
    <xf numFmtId="0" fontId="8" fillId="0" borderId="12" xfId="199" applyFont="1" applyFill="1" applyBorder="1" applyAlignment="1">
      <alignment horizontal="right"/>
      <protection/>
    </xf>
    <xf numFmtId="2" fontId="8" fillId="34" borderId="12" xfId="199" applyNumberFormat="1" applyFont="1" applyFill="1" applyBorder="1" applyAlignment="1">
      <alignment vertical="center"/>
      <protection/>
    </xf>
    <xf numFmtId="169" fontId="8" fillId="0" borderId="12" xfId="199" applyNumberFormat="1" applyFont="1" applyBorder="1" applyAlignment="1">
      <alignment vertical="center"/>
      <protection/>
    </xf>
    <xf numFmtId="169" fontId="8" fillId="0" borderId="12" xfId="199" applyNumberFormat="1" applyFont="1" applyFill="1" applyBorder="1" applyAlignment="1">
      <alignment vertical="center"/>
      <protection/>
    </xf>
    <xf numFmtId="169" fontId="8" fillId="0" borderId="80" xfId="199" applyNumberFormat="1" applyFont="1" applyBorder="1" applyAlignment="1">
      <alignment vertical="center"/>
      <protection/>
    </xf>
    <xf numFmtId="0" fontId="15" fillId="0" borderId="85" xfId="199" applyFont="1" applyBorder="1" applyAlignment="1">
      <alignment horizontal="left" vertical="center"/>
      <protection/>
    </xf>
    <xf numFmtId="0" fontId="8" fillId="0" borderId="85" xfId="199" applyFont="1" applyBorder="1" applyAlignment="1">
      <alignment vertical="center"/>
      <protection/>
    </xf>
    <xf numFmtId="0" fontId="8" fillId="0" borderId="85" xfId="199" applyFont="1" applyFill="1" applyBorder="1" applyAlignment="1">
      <alignment vertical="center"/>
      <protection/>
    </xf>
    <xf numFmtId="0" fontId="13" fillId="0" borderId="86" xfId="199" applyFont="1" applyBorder="1" applyAlignment="1">
      <alignment vertical="center" wrapText="1"/>
      <protection/>
    </xf>
    <xf numFmtId="0" fontId="13" fillId="0" borderId="82" xfId="199" applyFont="1" applyFill="1" applyBorder="1" applyAlignment="1">
      <alignment horizontal="right"/>
      <protection/>
    </xf>
    <xf numFmtId="2" fontId="13" fillId="0" borderId="87" xfId="199" applyNumberFormat="1" applyFont="1" applyFill="1" applyBorder="1" applyAlignment="1">
      <alignment vertical="center"/>
      <protection/>
    </xf>
    <xf numFmtId="169" fontId="13" fillId="0" borderId="82" xfId="199" applyNumberFormat="1" applyFont="1" applyBorder="1" applyAlignment="1">
      <alignment vertical="center"/>
      <protection/>
    </xf>
    <xf numFmtId="169" fontId="13" fillId="0" borderId="82" xfId="199" applyNumberFormat="1" applyFont="1" applyFill="1" applyBorder="1" applyAlignment="1">
      <alignment vertical="center"/>
      <protection/>
    </xf>
    <xf numFmtId="0" fontId="26" fillId="0" borderId="0" xfId="199" applyFont="1" applyBorder="1">
      <alignment/>
      <protection/>
    </xf>
    <xf numFmtId="169" fontId="8" fillId="0" borderId="0" xfId="199" applyNumberFormat="1" applyFont="1" applyBorder="1">
      <alignment/>
      <protection/>
    </xf>
    <xf numFmtId="2" fontId="8" fillId="0" borderId="0" xfId="199" applyNumberFormat="1" applyFont="1" applyFill="1" applyBorder="1" applyAlignment="1">
      <alignment vertical="center"/>
      <protection/>
    </xf>
    <xf numFmtId="0" fontId="13" fillId="0" borderId="0" xfId="199" applyFont="1" applyAlignment="1">
      <alignment horizontal="center" vertical="center"/>
      <protection/>
    </xf>
    <xf numFmtId="0" fontId="8" fillId="0" borderId="0" xfId="199" applyFont="1" applyAlignment="1">
      <alignment vertical="center"/>
      <protection/>
    </xf>
    <xf numFmtId="0" fontId="13" fillId="0" borderId="0" xfId="199" applyFont="1" applyBorder="1" applyAlignment="1">
      <alignment horizontal="center" vertical="center"/>
      <protection/>
    </xf>
    <xf numFmtId="0" fontId="13" fillId="0" borderId="0" xfId="199" applyFont="1" applyFill="1" applyBorder="1" applyAlignment="1">
      <alignment horizontal="center" vertical="center"/>
      <protection/>
    </xf>
    <xf numFmtId="0" fontId="13" fillId="33" borderId="88" xfId="199" applyFont="1" applyFill="1" applyBorder="1" applyAlignment="1">
      <alignment horizontal="center" vertical="center"/>
      <protection/>
    </xf>
    <xf numFmtId="0" fontId="13" fillId="33" borderId="12" xfId="199" applyFont="1" applyFill="1" applyBorder="1" applyAlignment="1">
      <alignment horizontal="center" vertical="center" wrapText="1"/>
      <protection/>
    </xf>
    <xf numFmtId="0" fontId="8" fillId="0" borderId="0" xfId="199" applyFont="1" applyBorder="1" applyAlignment="1">
      <alignment horizontal="center" vertical="center" wrapText="1"/>
      <protection/>
    </xf>
    <xf numFmtId="0" fontId="8" fillId="0" borderId="0" xfId="199" applyFont="1" applyBorder="1" applyAlignment="1">
      <alignment horizontal="center" vertical="center"/>
      <protection/>
    </xf>
    <xf numFmtId="16" fontId="8" fillId="0" borderId="0" xfId="199" applyNumberFormat="1" applyFont="1" applyBorder="1" applyAlignment="1">
      <alignment horizontal="center" vertical="center" wrapText="1"/>
      <protection/>
    </xf>
    <xf numFmtId="169" fontId="26" fillId="0" borderId="12" xfId="199" applyNumberFormat="1" applyFont="1" applyBorder="1" applyAlignment="1">
      <alignment horizontal="right" vertical="center"/>
      <protection/>
    </xf>
    <xf numFmtId="169" fontId="8" fillId="0" borderId="12" xfId="199" applyNumberFormat="1" applyFont="1" applyFill="1" applyBorder="1" applyAlignment="1">
      <alignment horizontal="right" vertical="center"/>
      <protection/>
    </xf>
    <xf numFmtId="169" fontId="8" fillId="0" borderId="12" xfId="199" applyNumberFormat="1" applyFont="1" applyBorder="1" applyAlignment="1">
      <alignment horizontal="right" vertical="center"/>
      <protection/>
    </xf>
    <xf numFmtId="169" fontId="8" fillId="0" borderId="80" xfId="199" applyNumberFormat="1" applyFont="1" applyBorder="1" applyAlignment="1">
      <alignment horizontal="right" vertical="center"/>
      <protection/>
    </xf>
    <xf numFmtId="2" fontId="8" fillId="0" borderId="0" xfId="199" applyNumberFormat="1" applyFont="1" applyBorder="1" applyAlignment="1">
      <alignment horizontal="center" vertical="center"/>
      <protection/>
    </xf>
    <xf numFmtId="0" fontId="13" fillId="0" borderId="79" xfId="199" applyFont="1" applyBorder="1" applyAlignment="1">
      <alignment horizontal="left" vertical="center"/>
      <protection/>
    </xf>
    <xf numFmtId="169" fontId="22" fillId="0" borderId="12" xfId="199" applyNumberFormat="1" applyFont="1" applyBorder="1" applyAlignment="1">
      <alignment horizontal="right" vertical="center"/>
      <protection/>
    </xf>
    <xf numFmtId="169" fontId="13" fillId="0" borderId="12" xfId="199" applyNumberFormat="1" applyFont="1" applyFill="1" applyBorder="1" applyAlignment="1">
      <alignment horizontal="right" vertical="center"/>
      <protection/>
    </xf>
    <xf numFmtId="169" fontId="13" fillId="0" borderId="12" xfId="199" applyNumberFormat="1" applyFont="1" applyBorder="1" applyAlignment="1">
      <alignment horizontal="right" vertical="center"/>
      <protection/>
    </xf>
    <xf numFmtId="169" fontId="13" fillId="0" borderId="80" xfId="199" applyNumberFormat="1" applyFont="1" applyBorder="1" applyAlignment="1">
      <alignment horizontal="right" vertical="center"/>
      <protection/>
    </xf>
    <xf numFmtId="2" fontId="13" fillId="0" borderId="0" xfId="199" applyNumberFormat="1" applyFont="1" applyBorder="1" applyAlignment="1">
      <alignment horizontal="center" vertical="center"/>
      <protection/>
    </xf>
    <xf numFmtId="0" fontId="13" fillId="0" borderId="81" xfId="199" applyFont="1" applyBorder="1" applyAlignment="1">
      <alignment horizontal="left" vertical="center"/>
      <protection/>
    </xf>
    <xf numFmtId="169" fontId="22" fillId="0" borderId="82" xfId="199" applyNumberFormat="1" applyFont="1" applyBorder="1" applyAlignment="1">
      <alignment horizontal="right" vertical="center"/>
      <protection/>
    </xf>
    <xf numFmtId="169" fontId="13" fillId="0" borderId="82" xfId="199" applyNumberFormat="1" applyFont="1" applyFill="1" applyBorder="1" applyAlignment="1">
      <alignment horizontal="right" vertical="center"/>
      <protection/>
    </xf>
    <xf numFmtId="169" fontId="13" fillId="0" borderId="82" xfId="199" applyNumberFormat="1" applyFont="1" applyBorder="1" applyAlignment="1">
      <alignment horizontal="right" vertical="center"/>
      <protection/>
    </xf>
    <xf numFmtId="169" fontId="13" fillId="0" borderId="83" xfId="199" applyNumberFormat="1" applyFont="1" applyBorder="1" applyAlignment="1">
      <alignment horizontal="right" vertical="center"/>
      <protection/>
    </xf>
    <xf numFmtId="2" fontId="8" fillId="0" borderId="0" xfId="199" applyNumberFormat="1" applyFont="1" applyBorder="1" applyAlignment="1">
      <alignment vertical="center"/>
      <protection/>
    </xf>
    <xf numFmtId="169" fontId="8" fillId="0" borderId="0" xfId="199" applyNumberFormat="1" applyFont="1" applyBorder="1" applyAlignment="1">
      <alignment horizontal="center" vertical="center"/>
      <protection/>
    </xf>
    <xf numFmtId="0" fontId="8" fillId="0" borderId="0" xfId="199" applyFont="1" applyBorder="1" applyAlignment="1">
      <alignment vertical="center"/>
      <protection/>
    </xf>
    <xf numFmtId="2" fontId="8" fillId="0" borderId="0" xfId="199" applyNumberFormat="1" applyFont="1" applyBorder="1">
      <alignment/>
      <protection/>
    </xf>
    <xf numFmtId="0" fontId="8" fillId="39" borderId="0" xfId="199" applyFont="1" applyFill="1" applyBorder="1" applyAlignment="1">
      <alignment horizontal="center" vertical="center"/>
      <protection/>
    </xf>
    <xf numFmtId="2" fontId="8" fillId="0" borderId="0" xfId="199" applyNumberFormat="1" applyFont="1" applyFill="1" applyBorder="1" applyAlignment="1">
      <alignment horizontal="center"/>
      <protection/>
    </xf>
    <xf numFmtId="0" fontId="8" fillId="39" borderId="0" xfId="199" applyFont="1" applyFill="1" applyBorder="1" applyAlignment="1">
      <alignment horizontal="center" vertical="center" wrapText="1"/>
      <protection/>
    </xf>
    <xf numFmtId="169" fontId="8" fillId="0" borderId="0" xfId="199" applyNumberFormat="1" applyFont="1" applyBorder="1" applyAlignment="1">
      <alignment vertical="center"/>
      <protection/>
    </xf>
    <xf numFmtId="0" fontId="6" fillId="0" borderId="0" xfId="199" applyFont="1" applyBorder="1" applyAlignment="1">
      <alignment vertical="center"/>
      <protection/>
    </xf>
    <xf numFmtId="0" fontId="13" fillId="33" borderId="80" xfId="199" applyFont="1" applyFill="1" applyBorder="1" applyAlignment="1">
      <alignment horizontal="center" vertical="center" wrapText="1"/>
      <protection/>
    </xf>
    <xf numFmtId="0" fontId="8" fillId="0" borderId="79" xfId="199" applyFont="1" applyBorder="1" applyAlignment="1">
      <alignment horizontal="left" vertical="center" indent="1"/>
      <protection/>
    </xf>
    <xf numFmtId="169" fontId="26" fillId="0" borderId="12" xfId="199" applyNumberFormat="1" applyFont="1" applyFill="1" applyBorder="1">
      <alignment/>
      <protection/>
    </xf>
    <xf numFmtId="0" fontId="8" fillId="0" borderId="12" xfId="199" applyNumberFormat="1" applyFont="1" applyFill="1" applyBorder="1" applyAlignment="1">
      <alignment horizontal="right" vertical="center"/>
      <protection/>
    </xf>
    <xf numFmtId="2" fontId="8" fillId="0" borderId="12" xfId="199" applyNumberFormat="1" applyFont="1" applyFill="1" applyBorder="1" applyAlignment="1">
      <alignment horizontal="right" vertical="center"/>
      <protection/>
    </xf>
    <xf numFmtId="169" fontId="26" fillId="0" borderId="12" xfId="199" applyNumberFormat="1" applyFont="1" applyFill="1" applyBorder="1" applyAlignment="1">
      <alignment horizontal="right"/>
      <protection/>
    </xf>
    <xf numFmtId="169" fontId="13" fillId="0" borderId="83" xfId="199" applyNumberFormat="1" applyFont="1" applyFill="1" applyBorder="1" applyAlignment="1">
      <alignment horizontal="right" vertical="center"/>
      <protection/>
    </xf>
    <xf numFmtId="0" fontId="37" fillId="36" borderId="12" xfId="199" applyFont="1" applyFill="1" applyBorder="1" applyAlignment="1">
      <alignment horizontal="center" vertical="center" wrapText="1"/>
      <protection/>
    </xf>
    <xf numFmtId="0" fontId="37" fillId="36" borderId="80" xfId="199" applyFont="1" applyFill="1" applyBorder="1" applyAlignment="1">
      <alignment horizontal="center" vertical="center" wrapText="1"/>
      <protection/>
    </xf>
    <xf numFmtId="0" fontId="37" fillId="35" borderId="79" xfId="199" applyFont="1" applyFill="1" applyBorder="1" applyAlignment="1">
      <alignment vertical="center"/>
      <protection/>
    </xf>
    <xf numFmtId="0" fontId="24" fillId="0" borderId="79" xfId="199" applyFont="1" applyBorder="1" applyAlignment="1">
      <alignment horizontal="left" vertical="center"/>
      <protection/>
    </xf>
    <xf numFmtId="169" fontId="24" fillId="0" borderId="12" xfId="199" applyNumberFormat="1" applyFont="1" applyFill="1" applyBorder="1">
      <alignment/>
      <protection/>
    </xf>
    <xf numFmtId="169" fontId="24" fillId="0" borderId="12" xfId="199" applyNumberFormat="1" applyFont="1" applyFill="1" applyBorder="1" applyAlignment="1">
      <alignment horizontal="right" vertical="center"/>
      <protection/>
    </xf>
    <xf numFmtId="169" fontId="24" fillId="0" borderId="80" xfId="199" applyNumberFormat="1" applyFont="1" applyFill="1" applyBorder="1" applyAlignment="1">
      <alignment horizontal="right" vertical="center"/>
      <protection/>
    </xf>
    <xf numFmtId="0" fontId="2" fillId="0" borderId="0" xfId="199" applyFont="1" quotePrefix="1">
      <alignment/>
      <protection/>
    </xf>
    <xf numFmtId="0" fontId="37" fillId="0" borderId="79" xfId="199" applyFont="1" applyBorder="1" applyAlignment="1">
      <alignment horizontal="left" vertical="center"/>
      <protection/>
    </xf>
    <xf numFmtId="169" fontId="37" fillId="0" borderId="12" xfId="199" applyNumberFormat="1" applyFont="1" applyFill="1" applyBorder="1" applyAlignment="1">
      <alignment horizontal="right" vertical="center"/>
      <protection/>
    </xf>
    <xf numFmtId="169" fontId="37" fillId="0" borderId="80" xfId="199" applyNumberFormat="1" applyFont="1" applyFill="1" applyBorder="1" applyAlignment="1">
      <alignment horizontal="right" vertical="center"/>
      <protection/>
    </xf>
    <xf numFmtId="0" fontId="24" fillId="0" borderId="79" xfId="199" applyFont="1" applyFill="1" applyBorder="1" applyAlignment="1">
      <alignment horizontal="left" vertical="center" indent="1"/>
      <protection/>
    </xf>
    <xf numFmtId="0" fontId="37" fillId="0" borderId="81" xfId="199" applyFont="1" applyBorder="1" applyAlignment="1">
      <alignment horizontal="left" vertical="center"/>
      <protection/>
    </xf>
    <xf numFmtId="169" fontId="37" fillId="0" borderId="82" xfId="199" applyNumberFormat="1" applyFont="1" applyFill="1" applyBorder="1" applyAlignment="1">
      <alignment horizontal="right" vertical="center"/>
      <protection/>
    </xf>
    <xf numFmtId="169" fontId="37" fillId="0" borderId="83" xfId="199" applyNumberFormat="1" applyFont="1" applyFill="1" applyBorder="1" applyAlignment="1">
      <alignment horizontal="right" vertical="center"/>
      <protection/>
    </xf>
    <xf numFmtId="0" fontId="13" fillId="0" borderId="0" xfId="197" applyFont="1" applyFill="1" applyAlignment="1">
      <alignment/>
      <protection/>
    </xf>
    <xf numFmtId="0" fontId="6" fillId="0" borderId="0" xfId="197" applyFont="1" applyAlignment="1">
      <alignment/>
      <protection/>
    </xf>
    <xf numFmtId="0" fontId="2" fillId="0" borderId="12" xfId="199" applyBorder="1">
      <alignment/>
      <protection/>
    </xf>
    <xf numFmtId="0" fontId="2" fillId="0" borderId="0" xfId="134" applyNumberFormat="1" applyFill="1">
      <alignment/>
      <protection/>
    </xf>
    <xf numFmtId="0" fontId="8" fillId="0" borderId="0" xfId="250" applyFont="1" applyFill="1">
      <alignment/>
      <protection/>
    </xf>
    <xf numFmtId="169" fontId="8" fillId="0" borderId="0" xfId="250" applyNumberFormat="1" applyFont="1" applyFill="1">
      <alignment/>
      <protection/>
    </xf>
    <xf numFmtId="0" fontId="15" fillId="0" borderId="0" xfId="250" applyFont="1" applyFill="1" applyAlignment="1" applyProtection="1">
      <alignment horizontal="right"/>
      <protection/>
    </xf>
    <xf numFmtId="0" fontId="13" fillId="35" borderId="89" xfId="250" applyFont="1" applyFill="1" applyBorder="1" applyAlignment="1" applyProtection="1" quotePrefix="1">
      <alignment horizontal="center" vertical="center"/>
      <protection/>
    </xf>
    <xf numFmtId="0" fontId="13" fillId="35" borderId="12" xfId="250" applyFont="1" applyFill="1" applyBorder="1" applyAlignment="1" applyProtection="1">
      <alignment horizontal="center" vertical="center"/>
      <protection/>
    </xf>
    <xf numFmtId="4" fontId="13" fillId="35" borderId="12" xfId="250" applyNumberFormat="1" applyFont="1" applyFill="1" applyBorder="1" applyAlignment="1" applyProtection="1">
      <alignment horizontal="center" vertical="center"/>
      <protection/>
    </xf>
    <xf numFmtId="0" fontId="13" fillId="35" borderId="10" xfId="250" applyFont="1" applyFill="1" applyBorder="1" applyAlignment="1" applyProtection="1" quotePrefix="1">
      <alignment horizontal="center"/>
      <protection/>
    </xf>
    <xf numFmtId="0" fontId="13" fillId="35" borderId="18" xfId="250" applyFont="1" applyFill="1" applyBorder="1" applyAlignment="1" applyProtection="1" quotePrefix="1">
      <alignment horizontal="center" vertical="center"/>
      <protection/>
    </xf>
    <xf numFmtId="0" fontId="8" fillId="0" borderId="14" xfId="250" applyFont="1" applyFill="1" applyBorder="1">
      <alignment/>
      <protection/>
    </xf>
    <xf numFmtId="0" fontId="8" fillId="0" borderId="15" xfId="250" applyFont="1" applyFill="1" applyBorder="1" applyAlignment="1">
      <alignment horizontal="center"/>
      <protection/>
    </xf>
    <xf numFmtId="0" fontId="8" fillId="0" borderId="28" xfId="250" applyFont="1" applyFill="1" applyBorder="1" applyAlignment="1">
      <alignment horizontal="center"/>
      <protection/>
    </xf>
    <xf numFmtId="0" fontId="8" fillId="0" borderId="29" xfId="250" applyFont="1" applyFill="1" applyBorder="1" applyAlignment="1">
      <alignment horizontal="center"/>
      <protection/>
    </xf>
    <xf numFmtId="0" fontId="13" fillId="0" borderId="14" xfId="250" applyFont="1" applyFill="1" applyBorder="1" applyAlignment="1" applyProtection="1">
      <alignment horizontal="left"/>
      <protection/>
    </xf>
    <xf numFmtId="169" fontId="13" fillId="0" borderId="15" xfId="251" applyNumberFormat="1" applyFont="1" applyFill="1" applyBorder="1">
      <alignment/>
      <protection/>
    </xf>
    <xf numFmtId="169" fontId="13" fillId="0" borderId="15" xfId="250" applyNumberFormat="1" applyFont="1" applyBorder="1">
      <alignment/>
      <protection/>
    </xf>
    <xf numFmtId="169" fontId="13" fillId="0" borderId="16" xfId="250" applyNumberFormat="1" applyFont="1" applyBorder="1">
      <alignment/>
      <protection/>
    </xf>
    <xf numFmtId="0" fontId="8" fillId="0" borderId="14" xfId="250" applyFont="1" applyFill="1" applyBorder="1" applyAlignment="1" applyProtection="1">
      <alignment horizontal="left"/>
      <protection/>
    </xf>
    <xf numFmtId="169" fontId="8" fillId="0" borderId="15" xfId="251" applyNumberFormat="1" applyFont="1" applyFill="1" applyBorder="1">
      <alignment/>
      <protection/>
    </xf>
    <xf numFmtId="169" fontId="8" fillId="0" borderId="15" xfId="250" applyNumberFormat="1" applyFont="1" applyBorder="1">
      <alignment/>
      <protection/>
    </xf>
    <xf numFmtId="169" fontId="8" fillId="0" borderId="16" xfId="250" applyNumberFormat="1" applyFont="1" applyBorder="1">
      <alignment/>
      <protection/>
    </xf>
    <xf numFmtId="0" fontId="8" fillId="0" borderId="11" xfId="250" applyFont="1" applyFill="1" applyBorder="1" applyAlignment="1" applyProtection="1">
      <alignment horizontal="left"/>
      <protection/>
    </xf>
    <xf numFmtId="169" fontId="8" fillId="0" borderId="10" xfId="251" applyNumberFormat="1" applyFont="1" applyFill="1" applyBorder="1">
      <alignment/>
      <protection/>
    </xf>
    <xf numFmtId="169" fontId="8" fillId="0" borderId="10" xfId="250" applyNumberFormat="1" applyFont="1" applyBorder="1">
      <alignment/>
      <protection/>
    </xf>
    <xf numFmtId="169" fontId="8" fillId="0" borderId="18" xfId="250" applyNumberFormat="1" applyFont="1" applyBorder="1">
      <alignment/>
      <protection/>
    </xf>
    <xf numFmtId="169" fontId="8" fillId="0" borderId="15" xfId="250" applyNumberFormat="1" applyFont="1" applyFill="1" applyBorder="1">
      <alignment/>
      <protection/>
    </xf>
    <xf numFmtId="0" fontId="8" fillId="0" borderId="23" xfId="250" applyFont="1" applyFill="1" applyBorder="1" applyAlignment="1" applyProtection="1">
      <alignment horizontal="left"/>
      <protection/>
    </xf>
    <xf numFmtId="169" fontId="8" fillId="0" borderId="24" xfId="251" applyNumberFormat="1" applyFont="1" applyFill="1" applyBorder="1">
      <alignment/>
      <protection/>
    </xf>
    <xf numFmtId="169" fontId="8" fillId="0" borderId="24" xfId="250" applyNumberFormat="1" applyFont="1" applyBorder="1">
      <alignment/>
      <protection/>
    </xf>
    <xf numFmtId="169" fontId="8" fillId="0" borderId="25" xfId="250" applyNumberFormat="1" applyFont="1" applyBorder="1">
      <alignment/>
      <protection/>
    </xf>
    <xf numFmtId="0" fontId="8" fillId="0" borderId="0" xfId="250" applyFont="1" applyFill="1" applyAlignment="1">
      <alignment horizontal="right"/>
      <protection/>
    </xf>
    <xf numFmtId="169" fontId="8" fillId="0" borderId="0" xfId="250" applyNumberFormat="1" applyFont="1" applyFill="1" applyAlignment="1">
      <alignment horizontal="right"/>
      <protection/>
    </xf>
    <xf numFmtId="0" fontId="18" fillId="0" borderId="0" xfId="134" applyNumberFormat="1" applyFont="1" applyFill="1" applyAlignment="1">
      <alignment/>
      <protection/>
    </xf>
    <xf numFmtId="168" fontId="13" fillId="0" borderId="31" xfId="250" applyNumberFormat="1" applyFont="1" applyFill="1" applyBorder="1" applyAlignment="1" applyProtection="1" quotePrefix="1">
      <alignment horizontal="left"/>
      <protection/>
    </xf>
    <xf numFmtId="169" fontId="8" fillId="0" borderId="28" xfId="250" applyNumberFormat="1" applyFont="1" applyBorder="1" applyAlignment="1">
      <alignment horizontal="center" vertical="center"/>
      <protection/>
    </xf>
    <xf numFmtId="169" fontId="2" fillId="0" borderId="0" xfId="134" applyNumberFormat="1" applyFill="1">
      <alignment/>
      <protection/>
    </xf>
    <xf numFmtId="168" fontId="8" fillId="0" borderId="31" xfId="250" applyNumberFormat="1" applyFont="1" applyFill="1" applyBorder="1" applyAlignment="1" applyProtection="1" quotePrefix="1">
      <alignment horizontal="left"/>
      <protection/>
    </xf>
    <xf numFmtId="168" fontId="8" fillId="0" borderId="37" xfId="250" applyNumberFormat="1" applyFont="1" applyFill="1" applyBorder="1" applyAlignment="1" applyProtection="1">
      <alignment horizontal="left"/>
      <protection/>
    </xf>
    <xf numFmtId="169" fontId="8" fillId="0" borderId="15" xfId="250" applyNumberFormat="1" applyFont="1" applyBorder="1" applyAlignment="1">
      <alignment horizontal="center" vertical="center"/>
      <protection/>
    </xf>
    <xf numFmtId="168" fontId="8" fillId="0" borderId="53" xfId="250" applyNumberFormat="1" applyFont="1" applyFill="1" applyBorder="1" applyAlignment="1" applyProtection="1">
      <alignment horizontal="left"/>
      <protection/>
    </xf>
    <xf numFmtId="169" fontId="8" fillId="0" borderId="10" xfId="250" applyNumberFormat="1" applyFont="1" applyBorder="1" applyAlignment="1">
      <alignment horizontal="center" vertical="center"/>
      <protection/>
    </xf>
    <xf numFmtId="168" fontId="8" fillId="0" borderId="28" xfId="250" applyNumberFormat="1" applyFont="1" applyFill="1" applyBorder="1" applyAlignment="1" applyProtection="1" quotePrefix="1">
      <alignment horizontal="left"/>
      <protection/>
    </xf>
    <xf numFmtId="168" fontId="8" fillId="0" borderId="10" xfId="250" applyNumberFormat="1" applyFont="1" applyFill="1" applyBorder="1" applyAlignment="1" applyProtection="1">
      <alignment horizontal="left"/>
      <protection/>
    </xf>
    <xf numFmtId="168" fontId="8" fillId="0" borderId="33" xfId="250" applyNumberFormat="1" applyFont="1" applyFill="1" applyBorder="1" applyAlignment="1" applyProtection="1" quotePrefix="1">
      <alignment horizontal="center" vertical="center"/>
      <protection/>
    </xf>
    <xf numFmtId="168" fontId="8" fillId="0" borderId="15" xfId="250" applyNumberFormat="1" applyFont="1" applyFill="1" applyBorder="1" applyAlignment="1" applyProtection="1">
      <alignment horizontal="left"/>
      <protection/>
    </xf>
    <xf numFmtId="168" fontId="8" fillId="0" borderId="38" xfId="250" applyNumberFormat="1" applyFont="1" applyFill="1" applyBorder="1" applyAlignment="1" applyProtection="1">
      <alignment horizontal="center" vertical="center"/>
      <protection/>
    </xf>
    <xf numFmtId="168" fontId="8" fillId="0" borderId="57" xfId="250" applyNumberFormat="1" applyFont="1" applyFill="1" applyBorder="1" applyAlignment="1" applyProtection="1">
      <alignment horizontal="center" vertical="center"/>
      <protection/>
    </xf>
    <xf numFmtId="168" fontId="8" fillId="0" borderId="37" xfId="250" applyNumberFormat="1" applyFont="1" applyFill="1" applyBorder="1" applyAlignment="1" applyProtection="1">
      <alignment horizontal="center" vertical="center"/>
      <protection/>
    </xf>
    <xf numFmtId="168" fontId="8" fillId="0" borderId="28" xfId="250" applyNumberFormat="1" applyFont="1" applyFill="1" applyBorder="1" applyAlignment="1" applyProtection="1">
      <alignment horizontal="center" vertical="center"/>
      <protection/>
    </xf>
    <xf numFmtId="168" fontId="8" fillId="0" borderId="53" xfId="250" applyNumberFormat="1" applyFont="1" applyFill="1" applyBorder="1" applyAlignment="1" applyProtection="1">
      <alignment horizontal="center" vertical="center"/>
      <protection/>
    </xf>
    <xf numFmtId="168" fontId="8" fillId="0" borderId="10" xfId="250" applyNumberFormat="1" applyFont="1" applyFill="1" applyBorder="1" applyAlignment="1" applyProtection="1">
      <alignment horizontal="center" vertical="center"/>
      <protection/>
    </xf>
    <xf numFmtId="0" fontId="26" fillId="0" borderId="0" xfId="250" applyFont="1" applyFill="1">
      <alignment/>
      <protection/>
    </xf>
    <xf numFmtId="168" fontId="22" fillId="33" borderId="69" xfId="253" applyNumberFormat="1" applyFont="1" applyFill="1" applyBorder="1" applyAlignment="1">
      <alignment horizontal="center"/>
      <protection/>
    </xf>
    <xf numFmtId="168" fontId="22" fillId="33" borderId="65" xfId="253" applyNumberFormat="1" applyFont="1" applyFill="1" applyBorder="1">
      <alignment/>
      <protection/>
    </xf>
    <xf numFmtId="168" fontId="22" fillId="33" borderId="11" xfId="253" applyNumberFormat="1" applyFont="1" applyFill="1" applyBorder="1" applyAlignment="1">
      <alignment horizontal="center"/>
      <protection/>
    </xf>
    <xf numFmtId="168" fontId="22" fillId="33" borderId="10" xfId="253" applyNumberFormat="1" applyFont="1" applyFill="1" applyBorder="1" applyAlignment="1">
      <alignment horizontal="center"/>
      <protection/>
    </xf>
    <xf numFmtId="49" fontId="22" fillId="33" borderId="10" xfId="253" applyNumberFormat="1" applyFont="1" applyFill="1" applyBorder="1" applyAlignment="1" quotePrefix="1">
      <alignment horizontal="center"/>
      <protection/>
    </xf>
    <xf numFmtId="49" fontId="22" fillId="33" borderId="10" xfId="253" applyNumberFormat="1" applyFont="1" applyFill="1" applyBorder="1" applyAlignment="1">
      <alignment horizontal="center"/>
      <protection/>
    </xf>
    <xf numFmtId="49" fontId="22" fillId="33" borderId="18" xfId="253" applyNumberFormat="1" applyFont="1" applyFill="1" applyBorder="1" applyAlignment="1" quotePrefix="1">
      <alignment horizontal="center"/>
      <protection/>
    </xf>
    <xf numFmtId="168" fontId="26" fillId="0" borderId="14" xfId="200" applyFont="1" applyBorder="1" applyAlignment="1">
      <alignment horizontal="center"/>
      <protection/>
    </xf>
    <xf numFmtId="168" fontId="22" fillId="0" borderId="15" xfId="200" applyFont="1" applyBorder="1">
      <alignment/>
      <protection/>
    </xf>
    <xf numFmtId="168" fontId="22" fillId="0" borderId="29" xfId="200" applyFont="1" applyBorder="1">
      <alignment/>
      <protection/>
    </xf>
    <xf numFmtId="176" fontId="26" fillId="0" borderId="14" xfId="200" applyNumberFormat="1" applyFont="1" applyBorder="1" applyAlignment="1">
      <alignment horizontal="center"/>
      <protection/>
    </xf>
    <xf numFmtId="168" fontId="26" fillId="0" borderId="15" xfId="200" applyFont="1" applyBorder="1">
      <alignment/>
      <protection/>
    </xf>
    <xf numFmtId="168" fontId="26" fillId="0" borderId="15" xfId="200" applyFont="1" applyBorder="1" applyAlignment="1">
      <alignment horizontal="right"/>
      <protection/>
    </xf>
    <xf numFmtId="168" fontId="26" fillId="0" borderId="16" xfId="200" applyFont="1" applyBorder="1" applyAlignment="1">
      <alignment horizontal="right"/>
      <protection/>
    </xf>
    <xf numFmtId="176" fontId="22" fillId="0" borderId="14" xfId="200" applyNumberFormat="1" applyFont="1" applyBorder="1" applyAlignment="1">
      <alignment horizontal="left"/>
      <protection/>
    </xf>
    <xf numFmtId="168" fontId="22" fillId="0" borderId="15" xfId="200" applyFont="1" applyBorder="1" applyAlignment="1" quotePrefix="1">
      <alignment horizontal="right"/>
      <protection/>
    </xf>
    <xf numFmtId="168" fontId="22" fillId="0" borderId="16" xfId="200" applyFont="1" applyBorder="1" applyAlignment="1" quotePrefix="1">
      <alignment horizontal="right"/>
      <protection/>
    </xf>
    <xf numFmtId="168" fontId="26" fillId="0" borderId="46" xfId="200" applyFont="1" applyBorder="1">
      <alignment/>
      <protection/>
    </xf>
    <xf numFmtId="168" fontId="22" fillId="0" borderId="64" xfId="200" applyFont="1" applyBorder="1">
      <alignment/>
      <protection/>
    </xf>
    <xf numFmtId="168" fontId="22" fillId="0" borderId="47" xfId="200" applyFont="1" applyBorder="1" applyAlignment="1">
      <alignment horizontal="right"/>
      <protection/>
    </xf>
    <xf numFmtId="168" fontId="22" fillId="0" borderId="47" xfId="200" applyFont="1" applyBorder="1" applyAlignment="1" quotePrefix="1">
      <alignment horizontal="right"/>
      <protection/>
    </xf>
    <xf numFmtId="168" fontId="22" fillId="0" borderId="48" xfId="200" applyFont="1" applyBorder="1" applyAlignment="1" quotePrefix="1">
      <alignment horizontal="right"/>
      <protection/>
    </xf>
    <xf numFmtId="168" fontId="26" fillId="0" borderId="0" xfId="253" applyNumberFormat="1" applyFont="1" applyBorder="1">
      <alignment/>
      <protection/>
    </xf>
    <xf numFmtId="168" fontId="22" fillId="0" borderId="0" xfId="253" applyNumberFormat="1" applyFont="1" applyBorder="1">
      <alignment/>
      <protection/>
    </xf>
    <xf numFmtId="168" fontId="22" fillId="0" borderId="0" xfId="253" applyNumberFormat="1" applyFont="1" applyBorder="1" applyAlignment="1">
      <alignment horizontal="right"/>
      <protection/>
    </xf>
    <xf numFmtId="168" fontId="26" fillId="0" borderId="0" xfId="253" applyNumberFormat="1" applyFont="1" applyBorder="1" applyAlignment="1">
      <alignment horizontal="right"/>
      <protection/>
    </xf>
    <xf numFmtId="168" fontId="22" fillId="0" borderId="0" xfId="253" applyNumberFormat="1" applyFont="1" applyBorder="1" applyAlignment="1" quotePrefix="1">
      <alignment horizontal="right"/>
      <protection/>
    </xf>
    <xf numFmtId="0" fontId="8" fillId="0" borderId="0" xfId="134" applyFont="1" applyBorder="1">
      <alignment/>
      <protection/>
    </xf>
    <xf numFmtId="168" fontId="22" fillId="33" borderId="69" xfId="254" applyNumberFormat="1" applyFont="1" applyFill="1" applyBorder="1" applyAlignment="1">
      <alignment horizontal="center"/>
      <protection/>
    </xf>
    <xf numFmtId="168" fontId="22" fillId="33" borderId="65" xfId="254" applyNumberFormat="1" applyFont="1" applyFill="1" applyBorder="1">
      <alignment/>
      <protection/>
    </xf>
    <xf numFmtId="168" fontId="22" fillId="33" borderId="11" xfId="254" applyNumberFormat="1" applyFont="1" applyFill="1" applyBorder="1" applyAlignment="1">
      <alignment horizontal="center"/>
      <protection/>
    </xf>
    <xf numFmtId="168" fontId="22" fillId="33" borderId="10" xfId="254" applyNumberFormat="1" applyFont="1" applyFill="1" applyBorder="1" applyAlignment="1">
      <alignment horizontal="center"/>
      <protection/>
    </xf>
    <xf numFmtId="49" fontId="22" fillId="33" borderId="10" xfId="254" applyNumberFormat="1" applyFont="1" applyFill="1" applyBorder="1" applyAlignment="1">
      <alignment horizontal="center"/>
      <protection/>
    </xf>
    <xf numFmtId="49" fontId="22" fillId="33" borderId="18" xfId="254" applyNumberFormat="1" applyFont="1" applyFill="1" applyBorder="1" applyAlignment="1" quotePrefix="1">
      <alignment horizontal="center"/>
      <protection/>
    </xf>
    <xf numFmtId="168" fontId="22" fillId="0" borderId="37" xfId="200" applyFont="1" applyBorder="1">
      <alignment/>
      <protection/>
    </xf>
    <xf numFmtId="168" fontId="26" fillId="0" borderId="37" xfId="200" applyFont="1" applyBorder="1" applyAlignment="1">
      <alignment horizontal="right"/>
      <protection/>
    </xf>
    <xf numFmtId="168" fontId="26" fillId="0" borderId="37" xfId="200" applyFont="1" applyBorder="1" applyAlignment="1" quotePrefix="1">
      <alignment horizontal="right"/>
      <protection/>
    </xf>
    <xf numFmtId="176" fontId="22" fillId="0" borderId="14" xfId="200" applyNumberFormat="1" applyFont="1" applyBorder="1" applyAlignment="1">
      <alignment horizontal="center"/>
      <protection/>
    </xf>
    <xf numFmtId="168" fontId="22" fillId="0" borderId="15" xfId="200" applyFont="1" applyBorder="1" applyAlignment="1">
      <alignment horizontal="right"/>
      <protection/>
    </xf>
    <xf numFmtId="168" fontId="22" fillId="0" borderId="37" xfId="200" applyFont="1" applyBorder="1" applyAlignment="1">
      <alignment horizontal="right"/>
      <protection/>
    </xf>
    <xf numFmtId="168" fontId="22" fillId="0" borderId="16" xfId="200" applyFont="1" applyBorder="1" applyAlignment="1">
      <alignment horizontal="right"/>
      <protection/>
    </xf>
    <xf numFmtId="176" fontId="22" fillId="0" borderId="46" xfId="200" applyNumberFormat="1" applyFont="1" applyBorder="1" applyAlignment="1">
      <alignment horizontal="center"/>
      <protection/>
    </xf>
    <xf numFmtId="168" fontId="22" fillId="0" borderId="47" xfId="200" applyFont="1" applyBorder="1">
      <alignment/>
      <protection/>
    </xf>
    <xf numFmtId="168" fontId="22" fillId="0" borderId="72" xfId="200" applyFont="1" applyBorder="1" applyAlignment="1">
      <alignment horizontal="right"/>
      <protection/>
    </xf>
    <xf numFmtId="168" fontId="22" fillId="0" borderId="48" xfId="200" applyFont="1" applyBorder="1" applyAlignment="1">
      <alignment horizontal="right"/>
      <protection/>
    </xf>
    <xf numFmtId="0" fontId="8" fillId="0" borderId="49" xfId="134" applyFont="1" applyBorder="1">
      <alignment/>
      <protection/>
    </xf>
    <xf numFmtId="168" fontId="26" fillId="0" borderId="49" xfId="254" applyNumberFormat="1" applyFont="1" applyBorder="1">
      <alignment/>
      <protection/>
    </xf>
    <xf numFmtId="169" fontId="8" fillId="0" borderId="0" xfId="134" applyNumberFormat="1" applyFont="1">
      <alignment/>
      <protection/>
    </xf>
    <xf numFmtId="168" fontId="13" fillId="33" borderId="69" xfId="257" applyNumberFormat="1" applyFont="1" applyFill="1" applyBorder="1">
      <alignment/>
      <protection/>
    </xf>
    <xf numFmtId="168" fontId="13" fillId="33" borderId="65" xfId="257" applyNumberFormat="1" applyFont="1" applyFill="1" applyBorder="1">
      <alignment/>
      <protection/>
    </xf>
    <xf numFmtId="168" fontId="13" fillId="33" borderId="11" xfId="257" applyNumberFormat="1" applyFont="1" applyFill="1" applyBorder="1" applyAlignment="1">
      <alignment horizontal="center"/>
      <protection/>
    </xf>
    <xf numFmtId="168" fontId="13" fillId="33" borderId="10" xfId="257" applyNumberFormat="1" applyFont="1" applyFill="1" applyBorder="1" applyAlignment="1">
      <alignment horizontal="center"/>
      <protection/>
    </xf>
    <xf numFmtId="49" fontId="22" fillId="33" borderId="10" xfId="255" applyNumberFormat="1" applyFont="1" applyFill="1" applyBorder="1" applyAlignment="1">
      <alignment horizontal="center"/>
      <protection/>
    </xf>
    <xf numFmtId="49" fontId="22" fillId="33" borderId="26" xfId="255" applyNumberFormat="1" applyFont="1" applyFill="1" applyBorder="1" applyAlignment="1">
      <alignment horizontal="center"/>
      <protection/>
    </xf>
    <xf numFmtId="168" fontId="26" fillId="0" borderId="14" xfId="227" applyFont="1" applyBorder="1">
      <alignment/>
      <protection/>
    </xf>
    <xf numFmtId="168" fontId="22" fillId="0" borderId="15" xfId="227" applyFont="1" applyBorder="1">
      <alignment/>
      <protection/>
    </xf>
    <xf numFmtId="168" fontId="22" fillId="0" borderId="15" xfId="227" applyFont="1" applyBorder="1" applyAlignment="1" quotePrefix="1">
      <alignment horizontal="right"/>
      <protection/>
    </xf>
    <xf numFmtId="168" fontId="22" fillId="0" borderId="37" xfId="227" applyFont="1" applyBorder="1" applyAlignment="1" quotePrefix="1">
      <alignment horizontal="right"/>
      <protection/>
    </xf>
    <xf numFmtId="168" fontId="22" fillId="0" borderId="16" xfId="227" applyFont="1" applyBorder="1" applyAlignment="1" quotePrefix="1">
      <alignment horizontal="right"/>
      <protection/>
    </xf>
    <xf numFmtId="176" fontId="26" fillId="0" borderId="14" xfId="227" applyNumberFormat="1" applyFont="1" applyBorder="1" applyAlignment="1">
      <alignment horizontal="center"/>
      <protection/>
    </xf>
    <xf numFmtId="168" fontId="26" fillId="0" borderId="15" xfId="227" applyFont="1" applyBorder="1">
      <alignment/>
      <protection/>
    </xf>
    <xf numFmtId="168" fontId="26" fillId="0" borderId="15" xfId="227" applyNumberFormat="1" applyFont="1" applyBorder="1">
      <alignment/>
      <protection/>
    </xf>
    <xf numFmtId="168" fontId="26" fillId="0" borderId="15" xfId="227" applyFont="1" applyBorder="1" applyAlignment="1">
      <alignment horizontal="right"/>
      <protection/>
    </xf>
    <xf numFmtId="168" fontId="26" fillId="0" borderId="37" xfId="227" applyFont="1" applyBorder="1" applyAlignment="1">
      <alignment horizontal="right"/>
      <protection/>
    </xf>
    <xf numFmtId="168" fontId="26" fillId="0" borderId="16" xfId="227" applyFont="1" applyBorder="1" applyAlignment="1">
      <alignment horizontal="right"/>
      <protection/>
    </xf>
    <xf numFmtId="168" fontId="26" fillId="0" borderId="37" xfId="227" applyFont="1" applyBorder="1" applyAlignment="1" quotePrefix="1">
      <alignment horizontal="right"/>
      <protection/>
    </xf>
    <xf numFmtId="168" fontId="26" fillId="0" borderId="16" xfId="227" applyFont="1" applyBorder="1" applyAlignment="1" quotePrefix="1">
      <alignment horizontal="right"/>
      <protection/>
    </xf>
    <xf numFmtId="168" fontId="22" fillId="0" borderId="15" xfId="227" applyNumberFormat="1" applyFont="1" applyBorder="1">
      <alignment/>
      <protection/>
    </xf>
    <xf numFmtId="168" fontId="22" fillId="0" borderId="15" xfId="227" applyFont="1" applyBorder="1" applyAlignment="1">
      <alignment horizontal="right"/>
      <protection/>
    </xf>
    <xf numFmtId="168" fontId="22" fillId="0" borderId="37" xfId="227" applyFont="1" applyBorder="1" applyAlignment="1">
      <alignment horizontal="right"/>
      <protection/>
    </xf>
    <xf numFmtId="168" fontId="26" fillId="0" borderId="46" xfId="227" applyFont="1" applyBorder="1">
      <alignment/>
      <protection/>
    </xf>
    <xf numFmtId="168" fontId="22" fillId="0" borderId="47" xfId="227" applyFont="1" applyBorder="1">
      <alignment/>
      <protection/>
    </xf>
    <xf numFmtId="168" fontId="22" fillId="0" borderId="72" xfId="227" applyFont="1" applyBorder="1" applyAlignment="1">
      <alignment horizontal="right"/>
      <protection/>
    </xf>
    <xf numFmtId="168" fontId="22" fillId="0" borderId="48" xfId="227" applyFont="1" applyBorder="1" applyAlignment="1" quotePrefix="1">
      <alignment horizontal="right"/>
      <protection/>
    </xf>
    <xf numFmtId="182" fontId="8" fillId="0" borderId="0" xfId="134" applyNumberFormat="1" applyFont="1">
      <alignment/>
      <protection/>
    </xf>
    <xf numFmtId="168" fontId="8" fillId="0" borderId="0" xfId="134" applyNumberFormat="1" applyFont="1">
      <alignment/>
      <protection/>
    </xf>
    <xf numFmtId="0" fontId="13" fillId="0" borderId="0" xfId="134" applyFont="1" applyAlignment="1">
      <alignment horizontal="center"/>
      <protection/>
    </xf>
    <xf numFmtId="168" fontId="6" fillId="0" borderId="0" xfId="258" applyNumberFormat="1" applyFont="1" applyAlignment="1" applyProtection="1">
      <alignment horizontal="center"/>
      <protection/>
    </xf>
    <xf numFmtId="168" fontId="15" fillId="0" borderId="0" xfId="258" applyNumberFormat="1" applyFont="1" applyAlignment="1" applyProtection="1">
      <alignment horizontal="right"/>
      <protection/>
    </xf>
    <xf numFmtId="168" fontId="13" fillId="33" borderId="69" xfId="258" applyNumberFormat="1" applyFont="1" applyFill="1" applyBorder="1" applyAlignment="1">
      <alignment horizontal="left"/>
      <protection/>
    </xf>
    <xf numFmtId="168" fontId="13" fillId="33" borderId="90" xfId="258" applyNumberFormat="1" applyFont="1" applyFill="1" applyBorder="1">
      <alignment/>
      <protection/>
    </xf>
    <xf numFmtId="168" fontId="13" fillId="0" borderId="0" xfId="258" applyNumberFormat="1" applyFont="1" applyFill="1" applyBorder="1" applyAlignment="1">
      <alignment horizontal="center"/>
      <protection/>
    </xf>
    <xf numFmtId="168" fontId="13" fillId="33" borderId="11" xfId="258" applyNumberFormat="1" applyFont="1" applyFill="1" applyBorder="1" applyAlignment="1">
      <alignment horizontal="center"/>
      <protection/>
    </xf>
    <xf numFmtId="168" fontId="13" fillId="33" borderId="53" xfId="258" applyNumberFormat="1" applyFont="1" applyFill="1" applyBorder="1" applyAlignment="1">
      <alignment horizontal="center"/>
      <protection/>
    </xf>
    <xf numFmtId="49" fontId="22" fillId="33" borderId="10" xfId="256" applyNumberFormat="1" applyFont="1" applyFill="1" applyBorder="1" applyAlignment="1">
      <alignment horizontal="center"/>
      <protection/>
    </xf>
    <xf numFmtId="49" fontId="22" fillId="33" borderId="26" xfId="256" applyNumberFormat="1" applyFont="1" applyFill="1" applyBorder="1" applyAlignment="1">
      <alignment horizontal="center"/>
      <protection/>
    </xf>
    <xf numFmtId="168" fontId="22" fillId="0" borderId="0" xfId="150" applyNumberFormat="1" applyFont="1" applyFill="1" applyBorder="1" applyAlignment="1" quotePrefix="1">
      <alignment horizontal="center"/>
      <protection/>
    </xf>
    <xf numFmtId="168" fontId="26" fillId="0" borderId="14" xfId="228" applyFont="1" applyBorder="1" applyAlignment="1">
      <alignment horizontal="left"/>
      <protection/>
    </xf>
    <xf numFmtId="168" fontId="22" fillId="0" borderId="15" xfId="228" applyFont="1" applyBorder="1">
      <alignment/>
      <protection/>
    </xf>
    <xf numFmtId="168" fontId="22" fillId="0" borderId="15" xfId="228" applyFont="1" applyBorder="1" applyAlignment="1" quotePrefix="1">
      <alignment/>
      <protection/>
    </xf>
    <xf numFmtId="168" fontId="22" fillId="0" borderId="15" xfId="228" applyFont="1" applyBorder="1" applyAlignment="1" quotePrefix="1">
      <alignment horizontal="right"/>
      <protection/>
    </xf>
    <xf numFmtId="168" fontId="22" fillId="0" borderId="16" xfId="228" applyFont="1" applyBorder="1" applyAlignment="1" quotePrefix="1">
      <alignment horizontal="right"/>
      <protection/>
    </xf>
    <xf numFmtId="168" fontId="22" fillId="0" borderId="0" xfId="228" applyFont="1" applyBorder="1" applyAlignment="1" quotePrefix="1">
      <alignment horizontal="right"/>
      <protection/>
    </xf>
    <xf numFmtId="176" fontId="26" fillId="0" borderId="14" xfId="228" applyNumberFormat="1" applyFont="1" applyBorder="1" applyAlignment="1">
      <alignment horizontal="center"/>
      <protection/>
    </xf>
    <xf numFmtId="176" fontId="26" fillId="0" borderId="15" xfId="228" applyNumberFormat="1" applyFont="1" applyBorder="1" applyAlignment="1">
      <alignment horizontal="left"/>
      <protection/>
    </xf>
    <xf numFmtId="168" fontId="26" fillId="0" borderId="15" xfId="228" applyFont="1" applyBorder="1" applyAlignment="1">
      <alignment/>
      <protection/>
    </xf>
    <xf numFmtId="168" fontId="26" fillId="0" borderId="15" xfId="228" applyFont="1" applyBorder="1" applyAlignment="1">
      <alignment horizontal="right"/>
      <protection/>
    </xf>
    <xf numFmtId="168" fontId="26" fillId="0" borderId="16" xfId="228" applyFont="1" applyBorder="1" applyAlignment="1">
      <alignment horizontal="right"/>
      <protection/>
    </xf>
    <xf numFmtId="168" fontId="26" fillId="0" borderId="0" xfId="228" applyFont="1" applyBorder="1" applyAlignment="1">
      <alignment horizontal="right"/>
      <protection/>
    </xf>
    <xf numFmtId="176" fontId="26" fillId="0" borderId="14" xfId="228" applyNumberFormat="1" applyFont="1" applyBorder="1" applyAlignment="1">
      <alignment horizontal="left"/>
      <protection/>
    </xf>
    <xf numFmtId="176" fontId="22" fillId="0" borderId="15" xfId="228" applyNumberFormat="1" applyFont="1" applyBorder="1" applyAlignment="1">
      <alignment horizontal="left"/>
      <protection/>
    </xf>
    <xf numFmtId="168" fontId="22" fillId="0" borderId="15" xfId="228" applyFont="1" applyBorder="1" applyAlignment="1">
      <alignment/>
      <protection/>
    </xf>
    <xf numFmtId="176" fontId="26" fillId="0" borderId="46" xfId="228" applyNumberFormat="1" applyFont="1" applyBorder="1" applyAlignment="1">
      <alignment horizontal="left"/>
      <protection/>
    </xf>
    <xf numFmtId="176" fontId="22" fillId="0" borderId="47" xfId="228" applyNumberFormat="1" applyFont="1" applyBorder="1" applyAlignment="1">
      <alignment horizontal="left"/>
      <protection/>
    </xf>
    <xf numFmtId="168" fontId="22" fillId="0" borderId="47" xfId="228" applyFont="1" applyBorder="1" applyAlignment="1">
      <alignment/>
      <protection/>
    </xf>
    <xf numFmtId="168" fontId="22" fillId="0" borderId="47" xfId="228" applyFont="1" applyBorder="1" applyAlignment="1" quotePrefix="1">
      <alignment horizontal="right"/>
      <protection/>
    </xf>
    <xf numFmtId="168" fontId="22" fillId="0" borderId="48" xfId="228" applyFont="1" applyBorder="1" applyAlignment="1" quotePrefix="1">
      <alignment horizontal="right"/>
      <protection/>
    </xf>
    <xf numFmtId="168" fontId="13" fillId="33" borderId="69" xfId="259" applyNumberFormat="1" applyFont="1" applyFill="1" applyBorder="1" applyAlignment="1">
      <alignment horizontal="left"/>
      <protection/>
    </xf>
    <xf numFmtId="168" fontId="13" fillId="33" borderId="90" xfId="259" applyNumberFormat="1" applyFont="1" applyFill="1" applyBorder="1">
      <alignment/>
      <protection/>
    </xf>
    <xf numFmtId="168" fontId="13" fillId="33" borderId="11" xfId="259" applyNumberFormat="1" applyFont="1" applyFill="1" applyBorder="1" applyAlignment="1">
      <alignment horizontal="center"/>
      <protection/>
    </xf>
    <xf numFmtId="168" fontId="13" fillId="33" borderId="53" xfId="259" applyNumberFormat="1" applyFont="1" applyFill="1" applyBorder="1" applyAlignment="1">
      <alignment horizontal="center"/>
      <protection/>
    </xf>
    <xf numFmtId="168" fontId="22" fillId="33" borderId="12" xfId="150" applyNumberFormat="1" applyFont="1" applyFill="1" applyBorder="1" applyAlignment="1" quotePrefix="1">
      <alignment horizontal="center"/>
      <protection/>
    </xf>
    <xf numFmtId="168" fontId="22" fillId="33" borderId="10" xfId="150" applyNumberFormat="1" applyFont="1" applyFill="1" applyBorder="1" applyAlignment="1" quotePrefix="1">
      <alignment horizontal="center"/>
      <protection/>
    </xf>
    <xf numFmtId="168" fontId="22" fillId="33" borderId="26" xfId="150" applyNumberFormat="1" applyFont="1" applyFill="1" applyBorder="1" applyAlignment="1" quotePrefix="1">
      <alignment horizontal="center"/>
      <protection/>
    </xf>
    <xf numFmtId="168" fontId="22" fillId="0" borderId="37" xfId="228" applyFont="1" applyBorder="1" applyAlignment="1" quotePrefix="1">
      <alignment/>
      <protection/>
    </xf>
    <xf numFmtId="168" fontId="26" fillId="0" borderId="37" xfId="228" applyFont="1" applyBorder="1" applyAlignment="1">
      <alignment/>
      <protection/>
    </xf>
    <xf numFmtId="168" fontId="26" fillId="0" borderId="37" xfId="228" applyFont="1" applyBorder="1" applyAlignment="1">
      <alignment horizontal="right"/>
      <protection/>
    </xf>
    <xf numFmtId="168" fontId="26" fillId="0" borderId="37" xfId="228" applyFont="1" applyBorder="1" applyAlignment="1" quotePrefix="1">
      <alignment horizontal="right"/>
      <protection/>
    </xf>
    <xf numFmtId="168" fontId="26" fillId="0" borderId="16" xfId="228" applyFont="1" applyBorder="1" applyAlignment="1" quotePrefix="1">
      <alignment horizontal="right"/>
      <protection/>
    </xf>
    <xf numFmtId="168" fontId="22" fillId="0" borderId="37" xfId="228" applyFont="1" applyBorder="1" applyAlignment="1">
      <alignment/>
      <protection/>
    </xf>
    <xf numFmtId="168" fontId="22" fillId="0" borderId="16" xfId="228" applyFont="1" applyBorder="1" applyAlignment="1">
      <alignment horizontal="right"/>
      <protection/>
    </xf>
    <xf numFmtId="176" fontId="26" fillId="0" borderId="46" xfId="228" applyNumberFormat="1" applyFont="1" applyBorder="1" applyAlignment="1">
      <alignment horizontal="center"/>
      <protection/>
    </xf>
    <xf numFmtId="168" fontId="22" fillId="0" borderId="72" xfId="228" applyFont="1" applyBorder="1" applyAlignment="1">
      <alignment/>
      <protection/>
    </xf>
    <xf numFmtId="168" fontId="22" fillId="0" borderId="48" xfId="228" applyFont="1" applyBorder="1" applyAlignment="1">
      <alignment horizontal="right"/>
      <protection/>
    </xf>
    <xf numFmtId="168" fontId="26" fillId="0" borderId="49" xfId="228" applyFont="1" applyBorder="1" applyAlignment="1">
      <alignment/>
      <protection/>
    </xf>
    <xf numFmtId="168" fontId="26" fillId="0" borderId="49" xfId="228" applyFont="1" applyBorder="1" applyAlignment="1">
      <alignment horizontal="right"/>
      <protection/>
    </xf>
    <xf numFmtId="176" fontId="26" fillId="0" borderId="0" xfId="228" applyNumberFormat="1" applyFont="1" applyBorder="1" applyAlignment="1">
      <alignment horizontal="center"/>
      <protection/>
    </xf>
    <xf numFmtId="176" fontId="26" fillId="0" borderId="0" xfId="228" applyNumberFormat="1" applyFont="1" applyBorder="1" applyAlignment="1">
      <alignment horizontal="left"/>
      <protection/>
    </xf>
    <xf numFmtId="168" fontId="26" fillId="0" borderId="0" xfId="228" applyFont="1" applyBorder="1" applyAlignment="1">
      <alignment/>
      <protection/>
    </xf>
    <xf numFmtId="168" fontId="26" fillId="0" borderId="0" xfId="228" applyNumberFormat="1" applyFont="1" applyBorder="1" applyAlignment="1">
      <alignment horizontal="left"/>
      <protection/>
    </xf>
    <xf numFmtId="168" fontId="26" fillId="0" borderId="0" xfId="228" applyNumberFormat="1" applyFont="1" applyBorder="1" applyAlignment="1">
      <alignment/>
      <protection/>
    </xf>
    <xf numFmtId="168" fontId="26" fillId="0" borderId="0" xfId="228" applyNumberFormat="1" applyFont="1" applyBorder="1" applyAlignment="1">
      <alignment horizontal="right"/>
      <protection/>
    </xf>
    <xf numFmtId="176" fontId="22" fillId="0" borderId="0" xfId="228" applyNumberFormat="1" applyFont="1" applyBorder="1" applyAlignment="1">
      <alignment horizontal="left"/>
      <protection/>
    </xf>
    <xf numFmtId="168" fontId="22" fillId="0" borderId="0" xfId="228" applyFont="1" applyBorder="1" applyAlignment="1">
      <alignment/>
      <protection/>
    </xf>
    <xf numFmtId="168" fontId="13" fillId="33" borderId="69" xfId="260" applyNumberFormat="1" applyFont="1" applyFill="1" applyBorder="1" applyAlignment="1">
      <alignment horizontal="left"/>
      <protection/>
    </xf>
    <xf numFmtId="168" fontId="13" fillId="33" borderId="65" xfId="260" applyNumberFormat="1" applyFont="1" applyFill="1" applyBorder="1">
      <alignment/>
      <protection/>
    </xf>
    <xf numFmtId="168" fontId="13" fillId="33" borderId="11" xfId="260" applyNumberFormat="1" applyFont="1" applyFill="1" applyBorder="1" applyAlignment="1">
      <alignment horizontal="center"/>
      <protection/>
    </xf>
    <xf numFmtId="168" fontId="13" fillId="33" borderId="10" xfId="260" applyNumberFormat="1" applyFont="1" applyFill="1" applyBorder="1" applyAlignment="1">
      <alignment horizontal="center"/>
      <protection/>
    </xf>
    <xf numFmtId="168" fontId="13" fillId="33" borderId="10" xfId="260" applyNumberFormat="1" applyFont="1" applyFill="1" applyBorder="1" applyAlignment="1" quotePrefix="1">
      <alignment horizontal="center"/>
      <protection/>
    </xf>
    <xf numFmtId="168" fontId="13" fillId="33" borderId="26" xfId="260" applyNumberFormat="1" applyFont="1" applyFill="1" applyBorder="1" applyAlignment="1" quotePrefix="1">
      <alignment horizontal="center"/>
      <protection/>
    </xf>
    <xf numFmtId="168" fontId="26" fillId="0" borderId="14" xfId="229" applyFont="1" applyBorder="1" applyAlignment="1">
      <alignment horizontal="left"/>
      <protection/>
    </xf>
    <xf numFmtId="168" fontId="22" fillId="0" borderId="15" xfId="229" applyFont="1" applyBorder="1">
      <alignment/>
      <protection/>
    </xf>
    <xf numFmtId="168" fontId="22" fillId="0" borderId="15" xfId="229" applyFont="1" applyBorder="1" applyAlignment="1" quotePrefix="1">
      <alignment horizontal="right"/>
      <protection/>
    </xf>
    <xf numFmtId="168" fontId="22" fillId="0" borderId="37" xfId="229" applyFont="1" applyBorder="1" applyAlignment="1" quotePrefix="1">
      <alignment horizontal="right"/>
      <protection/>
    </xf>
    <xf numFmtId="168" fontId="22" fillId="0" borderId="16" xfId="229" applyFont="1" applyBorder="1" applyAlignment="1" quotePrefix="1">
      <alignment horizontal="right"/>
      <protection/>
    </xf>
    <xf numFmtId="176" fontId="26" fillId="0" borderId="14" xfId="229" applyNumberFormat="1" applyFont="1" applyBorder="1" applyAlignment="1">
      <alignment horizontal="center"/>
      <protection/>
    </xf>
    <xf numFmtId="176" fontId="26" fillId="0" borderId="15" xfId="229" applyNumberFormat="1" applyFont="1" applyBorder="1" applyAlignment="1">
      <alignment horizontal="left"/>
      <protection/>
    </xf>
    <xf numFmtId="168" fontId="26" fillId="0" borderId="15" xfId="229" applyFont="1" applyBorder="1" applyAlignment="1">
      <alignment horizontal="right"/>
      <protection/>
    </xf>
    <xf numFmtId="168" fontId="26" fillId="0" borderId="37" xfId="229" applyFont="1" applyBorder="1" applyAlignment="1">
      <alignment horizontal="right"/>
      <protection/>
    </xf>
    <xf numFmtId="168" fontId="26" fillId="0" borderId="16" xfId="229" applyFont="1" applyBorder="1" applyAlignment="1">
      <alignment horizontal="right"/>
      <protection/>
    </xf>
    <xf numFmtId="168" fontId="26" fillId="0" borderId="16" xfId="229" applyFont="1" applyBorder="1" applyAlignment="1" quotePrefix="1">
      <alignment horizontal="right"/>
      <protection/>
    </xf>
    <xf numFmtId="176" fontId="26" fillId="0" borderId="14" xfId="229" applyNumberFormat="1" applyFont="1" applyBorder="1" applyAlignment="1">
      <alignment horizontal="left"/>
      <protection/>
    </xf>
    <xf numFmtId="176" fontId="22" fillId="0" borderId="15" xfId="229" applyNumberFormat="1" applyFont="1" applyBorder="1" applyAlignment="1">
      <alignment horizontal="left"/>
      <protection/>
    </xf>
    <xf numFmtId="168" fontId="22" fillId="0" borderId="15" xfId="229" applyFont="1" applyBorder="1" applyAlignment="1">
      <alignment horizontal="right"/>
      <protection/>
    </xf>
    <xf numFmtId="168" fontId="22" fillId="0" borderId="37" xfId="229" applyFont="1" applyBorder="1" applyAlignment="1">
      <alignment horizontal="right"/>
      <protection/>
    </xf>
    <xf numFmtId="176" fontId="26" fillId="0" borderId="46" xfId="229" applyNumberFormat="1" applyFont="1" applyBorder="1" applyAlignment="1">
      <alignment horizontal="left"/>
      <protection/>
    </xf>
    <xf numFmtId="176" fontId="22" fillId="0" borderId="47" xfId="229" applyNumberFormat="1" applyFont="1" applyBorder="1" applyAlignment="1">
      <alignment horizontal="left"/>
      <protection/>
    </xf>
    <xf numFmtId="168" fontId="22" fillId="0" borderId="47" xfId="229" applyFont="1" applyBorder="1" applyAlignment="1">
      <alignment horizontal="right"/>
      <protection/>
    </xf>
    <xf numFmtId="168" fontId="22" fillId="0" borderId="72" xfId="229" applyFont="1" applyBorder="1" applyAlignment="1">
      <alignment horizontal="right"/>
      <protection/>
    </xf>
    <xf numFmtId="168" fontId="22" fillId="0" borderId="48" xfId="229" applyFont="1" applyBorder="1" applyAlignment="1" quotePrefix="1">
      <alignment horizontal="right"/>
      <protection/>
    </xf>
    <xf numFmtId="168" fontId="2" fillId="0" borderId="0" xfId="134" applyNumberFormat="1">
      <alignment/>
      <protection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" fontId="13" fillId="36" borderId="12" xfId="150" applyNumberFormat="1" applyFont="1" applyFill="1" applyBorder="1" applyAlignment="1" applyProtection="1" quotePrefix="1">
      <alignment horizontal="center" vertical="center"/>
      <protection/>
    </xf>
    <xf numFmtId="1" fontId="13" fillId="36" borderId="45" xfId="150" applyNumberFormat="1" applyFont="1" applyFill="1" applyBorder="1" applyAlignment="1" applyProtection="1" quotePrefix="1">
      <alignment horizontal="center" vertical="center"/>
      <protection/>
    </xf>
    <xf numFmtId="168" fontId="26" fillId="0" borderId="14" xfId="200" applyFont="1" applyBorder="1">
      <alignment/>
      <protection/>
    </xf>
    <xf numFmtId="168" fontId="26" fillId="0" borderId="15" xfId="200" applyNumberFormat="1" applyFont="1" applyBorder="1" applyAlignment="1">
      <alignment horizontal="right"/>
      <protection/>
    </xf>
    <xf numFmtId="168" fontId="26" fillId="0" borderId="16" xfId="200" applyNumberFormat="1" applyFont="1" applyBorder="1" applyAlignment="1">
      <alignment horizontal="right"/>
      <protection/>
    </xf>
    <xf numFmtId="169" fontId="45" fillId="36" borderId="46" xfId="0" applyNumberFormat="1" applyFont="1" applyFill="1" applyBorder="1" applyAlignment="1">
      <alignment horizontal="center"/>
    </xf>
    <xf numFmtId="168" fontId="92" fillId="36" borderId="47" xfId="0" applyNumberFormat="1" applyFont="1" applyFill="1" applyBorder="1" applyAlignment="1">
      <alignment/>
    </xf>
    <xf numFmtId="168" fontId="22" fillId="36" borderId="47" xfId="134" applyNumberFormat="1" applyFont="1" applyFill="1" applyBorder="1" applyAlignment="1">
      <alignment horizontal="center" vertical="center"/>
      <protection/>
    </xf>
    <xf numFmtId="168" fontId="22" fillId="36" borderId="48" xfId="134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0" xfId="232" applyFont="1">
      <alignment/>
      <protection/>
    </xf>
    <xf numFmtId="168" fontId="13" fillId="33" borderId="91" xfId="160" applyNumberFormat="1" applyFont="1" applyFill="1" applyBorder="1" applyAlignment="1">
      <alignment horizontal="center"/>
      <protection/>
    </xf>
    <xf numFmtId="168" fontId="13" fillId="33" borderId="65" xfId="160" applyNumberFormat="1" applyFont="1" applyFill="1" applyBorder="1" applyAlignment="1">
      <alignment horizontal="center"/>
      <protection/>
    </xf>
    <xf numFmtId="168" fontId="13" fillId="33" borderId="65" xfId="160" applyNumberFormat="1" applyFont="1" applyFill="1" applyBorder="1" applyAlignment="1" quotePrefix="1">
      <alignment horizontal="center"/>
      <protection/>
    </xf>
    <xf numFmtId="168" fontId="13" fillId="33" borderId="90" xfId="160" applyNumberFormat="1" applyFont="1" applyFill="1" applyBorder="1" applyAlignment="1" quotePrefix="1">
      <alignment horizontal="center"/>
      <protection/>
    </xf>
    <xf numFmtId="0" fontId="13" fillId="33" borderId="92" xfId="232" applyFont="1" applyFill="1" applyBorder="1" applyAlignment="1" quotePrefix="1">
      <alignment horizontal="center"/>
      <protection/>
    </xf>
    <xf numFmtId="168" fontId="8" fillId="0" borderId="52" xfId="160" applyNumberFormat="1" applyFont="1" applyBorder="1" applyAlignment="1">
      <alignment horizontal="left"/>
      <protection/>
    </xf>
    <xf numFmtId="2" fontId="8" fillId="0" borderId="12" xfId="230" applyNumberFormat="1" applyFont="1" applyBorder="1">
      <alignment/>
      <protection/>
    </xf>
    <xf numFmtId="2" fontId="8" fillId="0" borderId="43" xfId="230" applyNumberFormat="1" applyFont="1" applyBorder="1">
      <alignment/>
      <protection/>
    </xf>
    <xf numFmtId="2" fontId="8" fillId="0" borderId="26" xfId="230" applyNumberFormat="1" applyFont="1" applyBorder="1">
      <alignment/>
      <protection/>
    </xf>
    <xf numFmtId="2" fontId="8" fillId="0" borderId="43" xfId="230" applyNumberFormat="1" applyFont="1" applyBorder="1" applyAlignment="1" quotePrefix="1">
      <alignment horizontal="right"/>
      <protection/>
    </xf>
    <xf numFmtId="2" fontId="8" fillId="0" borderId="26" xfId="230" applyNumberFormat="1" applyFont="1" applyBorder="1" applyAlignment="1" quotePrefix="1">
      <alignment horizontal="right"/>
      <protection/>
    </xf>
    <xf numFmtId="2" fontId="8" fillId="0" borderId="12" xfId="230" applyNumberFormat="1" applyFont="1" applyFill="1" applyBorder="1">
      <alignment/>
      <protection/>
    </xf>
    <xf numFmtId="168" fontId="13" fillId="0" borderId="78" xfId="160" applyNumberFormat="1" applyFont="1" applyBorder="1" applyAlignment="1">
      <alignment horizontal="center"/>
      <protection/>
    </xf>
    <xf numFmtId="2" fontId="13" fillId="0" borderId="47" xfId="230" applyNumberFormat="1" applyFont="1" applyBorder="1">
      <alignment/>
      <protection/>
    </xf>
    <xf numFmtId="2" fontId="13" fillId="0" borderId="72" xfId="230" applyNumberFormat="1" applyFont="1" applyBorder="1">
      <alignment/>
      <protection/>
    </xf>
    <xf numFmtId="2" fontId="13" fillId="0" borderId="48" xfId="230" applyNumberFormat="1" applyFont="1" applyBorder="1">
      <alignment/>
      <protection/>
    </xf>
    <xf numFmtId="168" fontId="8" fillId="0" borderId="0" xfId="160" applyNumberFormat="1" applyFont="1">
      <alignment/>
      <protection/>
    </xf>
    <xf numFmtId="169" fontId="8" fillId="0" borderId="0" xfId="160" applyNumberFormat="1" applyFont="1">
      <alignment/>
      <protection/>
    </xf>
    <xf numFmtId="168" fontId="11" fillId="0" borderId="0" xfId="160" applyNumberFormat="1" applyFont="1">
      <alignment/>
      <protection/>
    </xf>
    <xf numFmtId="168" fontId="8" fillId="0" borderId="0" xfId="160" applyNumberFormat="1" applyFont="1" applyFill="1">
      <alignment/>
      <protection/>
    </xf>
    <xf numFmtId="171" fontId="11" fillId="0" borderId="0" xfId="160" applyNumberFormat="1" applyFont="1">
      <alignment/>
      <protection/>
    </xf>
    <xf numFmtId="0" fontId="2" fillId="0" borderId="0" xfId="134" applyFont="1">
      <alignment/>
      <protection/>
    </xf>
    <xf numFmtId="164" fontId="8" fillId="0" borderId="17" xfId="244" applyNumberFormat="1" applyFont="1" applyBorder="1">
      <alignment/>
      <protection/>
    </xf>
    <xf numFmtId="0" fontId="2" fillId="0" borderId="0" xfId="134" applyFont="1" applyBorder="1">
      <alignment/>
      <protection/>
    </xf>
    <xf numFmtId="0" fontId="2" fillId="0" borderId="56" xfId="134" applyFont="1" applyBorder="1">
      <alignment/>
      <protection/>
    </xf>
    <xf numFmtId="0" fontId="2" fillId="0" borderId="17" xfId="134" applyFont="1" applyBorder="1">
      <alignment/>
      <protection/>
    </xf>
    <xf numFmtId="0" fontId="8" fillId="0" borderId="17" xfId="134" applyFont="1" applyBorder="1">
      <alignment/>
      <protection/>
    </xf>
    <xf numFmtId="164" fontId="13" fillId="35" borderId="12" xfId="244" applyNumberFormat="1" applyFont="1" applyFill="1" applyBorder="1" applyAlignment="1" applyProtection="1">
      <alignment horizontal="center" vertical="center" wrapText="1"/>
      <protection/>
    </xf>
    <xf numFmtId="164" fontId="13" fillId="35" borderId="45" xfId="244" applyNumberFormat="1" applyFont="1" applyFill="1" applyBorder="1" applyAlignment="1" applyProtection="1">
      <alignment horizontal="center" vertical="center" wrapText="1"/>
      <protection/>
    </xf>
    <xf numFmtId="164" fontId="13" fillId="35" borderId="26" xfId="244" applyNumberFormat="1" applyFont="1" applyFill="1" applyBorder="1" applyAlignment="1" applyProtection="1">
      <alignment horizontal="center" vertical="center" wrapText="1"/>
      <protection/>
    </xf>
    <xf numFmtId="164" fontId="13" fillId="35" borderId="71" xfId="244" applyNumberFormat="1" applyFont="1" applyFill="1" applyBorder="1" applyAlignment="1" applyProtection="1">
      <alignment horizontal="center" vertical="center" wrapText="1"/>
      <protection/>
    </xf>
    <xf numFmtId="0" fontId="13" fillId="35" borderId="71" xfId="134" applyFont="1" applyFill="1" applyBorder="1" applyAlignment="1">
      <alignment horizontal="center" vertical="center" wrapText="1"/>
      <protection/>
    </xf>
    <xf numFmtId="0" fontId="13" fillId="35" borderId="12" xfId="134" applyFont="1" applyFill="1" applyBorder="1" applyAlignment="1">
      <alignment horizontal="center" vertical="center" wrapText="1"/>
      <protection/>
    </xf>
    <xf numFmtId="0" fontId="13" fillId="35" borderId="45" xfId="134" applyFont="1" applyFill="1" applyBorder="1" applyAlignment="1">
      <alignment horizontal="center" vertical="center" wrapText="1"/>
      <protection/>
    </xf>
    <xf numFmtId="0" fontId="13" fillId="35" borderId="26" xfId="134" applyFont="1" applyFill="1" applyBorder="1" applyAlignment="1">
      <alignment horizontal="center" vertical="center" wrapText="1"/>
      <protection/>
    </xf>
    <xf numFmtId="164" fontId="8" fillId="0" borderId="71" xfId="244" applyNumberFormat="1" applyFont="1" applyFill="1" applyBorder="1" applyAlignment="1" applyProtection="1">
      <alignment horizontal="left"/>
      <protection/>
    </xf>
    <xf numFmtId="169" fontId="8" fillId="0" borderId="12" xfId="134" applyNumberFormat="1" applyFont="1" applyFill="1" applyBorder="1" applyAlignment="1">
      <alignment horizontal="center"/>
      <protection/>
    </xf>
    <xf numFmtId="169" fontId="8" fillId="0" borderId="45" xfId="134" applyNumberFormat="1" applyFont="1" applyFill="1" applyBorder="1" applyAlignment="1">
      <alignment horizontal="center"/>
      <protection/>
    </xf>
    <xf numFmtId="169" fontId="8" fillId="0" borderId="26" xfId="134" applyNumberFormat="1" applyFont="1" applyFill="1" applyBorder="1" applyAlignment="1">
      <alignment horizontal="center"/>
      <protection/>
    </xf>
    <xf numFmtId="169" fontId="8" fillId="0" borderId="71" xfId="134" applyNumberFormat="1" applyFont="1" applyFill="1" applyBorder="1" applyAlignment="1">
      <alignment horizontal="center"/>
      <protection/>
    </xf>
    <xf numFmtId="164" fontId="13" fillId="0" borderId="46" xfId="160" applyNumberFormat="1" applyFont="1" applyFill="1" applyBorder="1" applyAlignment="1" applyProtection="1">
      <alignment horizontal="left"/>
      <protection/>
    </xf>
    <xf numFmtId="169" fontId="13" fillId="0" borderId="47" xfId="134" applyNumberFormat="1" applyFont="1" applyFill="1" applyBorder="1" applyAlignment="1">
      <alignment horizontal="center"/>
      <protection/>
    </xf>
    <xf numFmtId="169" fontId="13" fillId="0" borderId="64" xfId="134" applyNumberFormat="1" applyFont="1" applyFill="1" applyBorder="1" applyAlignment="1">
      <alignment horizontal="center"/>
      <protection/>
    </xf>
    <xf numFmtId="169" fontId="13" fillId="0" borderId="48" xfId="134" applyNumberFormat="1" applyFont="1" applyFill="1" applyBorder="1" applyAlignment="1">
      <alignment horizontal="center"/>
      <protection/>
    </xf>
    <xf numFmtId="169" fontId="13" fillId="0" borderId="46" xfId="134" applyNumberFormat="1" applyFont="1" applyFill="1" applyBorder="1" applyAlignment="1">
      <alignment horizontal="center"/>
      <protection/>
    </xf>
    <xf numFmtId="164" fontId="6" fillId="0" borderId="0" xfId="160" applyNumberFormat="1" applyFont="1" applyBorder="1" applyAlignment="1" applyProtection="1">
      <alignment horizontal="center" vertical="center"/>
      <protection/>
    </xf>
    <xf numFmtId="0" fontId="13" fillId="0" borderId="0" xfId="235" applyFont="1" applyFill="1" applyAlignment="1">
      <alignment horizontal="center"/>
      <protection/>
    </xf>
    <xf numFmtId="0" fontId="8" fillId="0" borderId="0" xfId="235" applyFont="1" applyFill="1">
      <alignment/>
      <protection/>
    </xf>
    <xf numFmtId="0" fontId="6" fillId="0" borderId="0" xfId="235" applyFont="1" applyFill="1" applyAlignment="1">
      <alignment horizontal="center"/>
      <protection/>
    </xf>
    <xf numFmtId="0" fontId="15" fillId="0" borderId="0" xfId="235" applyFont="1" applyFill="1" applyBorder="1" applyAlignment="1">
      <alignment horizontal="right"/>
      <protection/>
    </xf>
    <xf numFmtId="0" fontId="13" fillId="0" borderId="0" xfId="235" applyFont="1" applyFill="1" applyBorder="1" applyAlignment="1">
      <alignment horizontal="center"/>
      <protection/>
    </xf>
    <xf numFmtId="0" fontId="13" fillId="36" borderId="12" xfId="162" applyFont="1" applyFill="1" applyBorder="1" applyAlignment="1">
      <alignment horizontal="center"/>
      <protection/>
    </xf>
    <xf numFmtId="0" fontId="13" fillId="36" borderId="26" xfId="162" applyFont="1" applyFill="1" applyBorder="1">
      <alignment/>
      <protection/>
    </xf>
    <xf numFmtId="0" fontId="13" fillId="0" borderId="0" xfId="162" applyFont="1" applyFill="1" applyBorder="1">
      <alignment/>
      <protection/>
    </xf>
    <xf numFmtId="0" fontId="8" fillId="0" borderId="52" xfId="235" applyFont="1" applyFill="1" applyBorder="1">
      <alignment/>
      <protection/>
    </xf>
    <xf numFmtId="0" fontId="8" fillId="0" borderId="44" xfId="235" applyFont="1" applyFill="1" applyBorder="1">
      <alignment/>
      <protection/>
    </xf>
    <xf numFmtId="169" fontId="46" fillId="0" borderId="12" xfId="162" applyNumberFormat="1" applyFont="1" applyBorder="1">
      <alignment/>
      <protection/>
    </xf>
    <xf numFmtId="169" fontId="46" fillId="0" borderId="12" xfId="162" applyNumberFormat="1" applyFont="1" applyBorder="1" applyAlignment="1">
      <alignment horizontal="right"/>
      <protection/>
    </xf>
    <xf numFmtId="169" fontId="46" fillId="0" borderId="26" xfId="162" applyNumberFormat="1" applyFont="1" applyBorder="1" applyAlignment="1">
      <alignment horizontal="right"/>
      <protection/>
    </xf>
    <xf numFmtId="169" fontId="8" fillId="0" borderId="0" xfId="162" applyNumberFormat="1" applyFont="1" applyBorder="1" applyAlignment="1" quotePrefix="1">
      <alignment horizontal="right"/>
      <protection/>
    </xf>
    <xf numFmtId="2" fontId="8" fillId="0" borderId="0" xfId="235" applyNumberFormat="1" applyFont="1" applyFill="1">
      <alignment/>
      <protection/>
    </xf>
    <xf numFmtId="0" fontId="8" fillId="0" borderId="17" xfId="235" applyFont="1" applyFill="1" applyBorder="1">
      <alignment/>
      <protection/>
    </xf>
    <xf numFmtId="0" fontId="8" fillId="0" borderId="0" xfId="235" applyFont="1" applyFill="1" applyBorder="1">
      <alignment/>
      <protection/>
    </xf>
    <xf numFmtId="169" fontId="46" fillId="0" borderId="15" xfId="162" applyNumberFormat="1" applyFont="1" applyFill="1" applyBorder="1">
      <alignment/>
      <protection/>
    </xf>
    <xf numFmtId="169" fontId="46" fillId="0" borderId="15" xfId="162" applyNumberFormat="1" applyFont="1" applyFill="1" applyBorder="1" applyAlignment="1">
      <alignment horizontal="right"/>
      <protection/>
    </xf>
    <xf numFmtId="169" fontId="46" fillId="0" borderId="16" xfId="162" applyNumberFormat="1" applyFont="1" applyFill="1" applyBorder="1" applyAlignment="1">
      <alignment horizontal="right"/>
      <protection/>
    </xf>
    <xf numFmtId="169" fontId="8" fillId="0" borderId="0" xfId="162" applyNumberFormat="1" applyFont="1" applyFill="1" applyBorder="1" applyAlignment="1">
      <alignment horizontal="right"/>
      <protection/>
    </xf>
    <xf numFmtId="169" fontId="46" fillId="0" borderId="12" xfId="162" applyNumberFormat="1" applyFont="1" applyFill="1" applyBorder="1">
      <alignment/>
      <protection/>
    </xf>
    <xf numFmtId="169" fontId="46" fillId="0" borderId="12" xfId="162" applyNumberFormat="1" applyFont="1" applyFill="1" applyBorder="1" applyAlignment="1">
      <alignment horizontal="right"/>
      <protection/>
    </xf>
    <xf numFmtId="169" fontId="46" fillId="0" borderId="26" xfId="162" applyNumberFormat="1" applyFont="1" applyFill="1" applyBorder="1" applyAlignment="1">
      <alignment horizontal="right"/>
      <protection/>
    </xf>
    <xf numFmtId="0" fontId="8" fillId="40" borderId="0" xfId="235" applyFont="1" applyFill="1" applyBorder="1">
      <alignment/>
      <protection/>
    </xf>
    <xf numFmtId="169" fontId="46" fillId="40" borderId="15" xfId="162" applyNumberFormat="1" applyFont="1" applyFill="1" applyBorder="1">
      <alignment/>
      <protection/>
    </xf>
    <xf numFmtId="169" fontId="46" fillId="40" borderId="15" xfId="162" applyNumberFormat="1" applyFont="1" applyFill="1" applyBorder="1" applyAlignment="1">
      <alignment horizontal="right"/>
      <protection/>
    </xf>
    <xf numFmtId="169" fontId="46" fillId="40" borderId="16" xfId="162" applyNumberFormat="1" applyFont="1" applyFill="1" applyBorder="1" applyAlignment="1">
      <alignment horizontal="right"/>
      <protection/>
    </xf>
    <xf numFmtId="0" fontId="8" fillId="0" borderId="38" xfId="235" applyFont="1" applyFill="1" applyBorder="1">
      <alignment/>
      <protection/>
    </xf>
    <xf numFmtId="2" fontId="46" fillId="0" borderId="26" xfId="162" applyNumberFormat="1" applyFont="1" applyFill="1" applyBorder="1" applyAlignment="1">
      <alignment horizontal="right"/>
      <protection/>
    </xf>
    <xf numFmtId="169" fontId="8" fillId="0" borderId="0" xfId="162" applyNumberFormat="1" applyFont="1" applyFill="1" applyBorder="1" applyAlignment="1" quotePrefix="1">
      <alignment horizontal="right"/>
      <protection/>
    </xf>
    <xf numFmtId="169" fontId="46" fillId="0" borderId="15" xfId="162" applyNumberFormat="1" applyFont="1" applyFill="1" applyBorder="1" applyAlignment="1">
      <alignment horizontal="center"/>
      <protection/>
    </xf>
    <xf numFmtId="169" fontId="46" fillId="0" borderId="16" xfId="162" applyNumberFormat="1" applyFont="1" applyFill="1" applyBorder="1" applyAlignment="1">
      <alignment horizontal="center"/>
      <protection/>
    </xf>
    <xf numFmtId="0" fontId="8" fillId="0" borderId="78" xfId="235" applyFont="1" applyFill="1" applyBorder="1">
      <alignment/>
      <protection/>
    </xf>
    <xf numFmtId="0" fontId="8" fillId="0" borderId="74" xfId="235" applyFont="1" applyFill="1" applyBorder="1">
      <alignment/>
      <protection/>
    </xf>
    <xf numFmtId="169" fontId="46" fillId="0" borderId="47" xfId="162" applyNumberFormat="1" applyFont="1" applyFill="1" applyBorder="1">
      <alignment/>
      <protection/>
    </xf>
    <xf numFmtId="169" fontId="46" fillId="0" borderId="47" xfId="162" applyNumberFormat="1" applyFont="1" applyFill="1" applyBorder="1" applyAlignment="1">
      <alignment horizontal="right"/>
      <protection/>
    </xf>
    <xf numFmtId="169" fontId="46" fillId="0" borderId="48" xfId="162" applyNumberFormat="1" applyFont="1" applyFill="1" applyBorder="1" applyAlignment="1">
      <alignment horizontal="right"/>
      <protection/>
    </xf>
    <xf numFmtId="0" fontId="8" fillId="0" borderId="0" xfId="187" applyFont="1" applyFill="1">
      <alignment/>
      <protection/>
    </xf>
    <xf numFmtId="0" fontId="13" fillId="0" borderId="0" xfId="134" applyFont="1" applyAlignment="1">
      <alignment/>
      <protection/>
    </xf>
    <xf numFmtId="168" fontId="4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8" fillId="34" borderId="0" xfId="0" applyNumberFormat="1" applyFont="1" applyFill="1" applyAlignment="1">
      <alignment/>
    </xf>
    <xf numFmtId="168" fontId="47" fillId="35" borderId="93" xfId="0" applyNumberFormat="1" applyFont="1" applyFill="1" applyBorder="1" applyAlignment="1">
      <alignment/>
    </xf>
    <xf numFmtId="168" fontId="29" fillId="35" borderId="70" xfId="0" applyNumberFormat="1" applyFont="1" applyFill="1" applyBorder="1" applyAlignment="1">
      <alignment/>
    </xf>
    <xf numFmtId="168" fontId="29" fillId="35" borderId="65" xfId="0" applyNumberFormat="1" applyFont="1" applyFill="1" applyBorder="1" applyAlignment="1">
      <alignment/>
    </xf>
    <xf numFmtId="168" fontId="29" fillId="35" borderId="90" xfId="0" applyNumberFormat="1" applyFont="1" applyFill="1" applyBorder="1" applyAlignment="1">
      <alignment/>
    </xf>
    <xf numFmtId="168" fontId="48" fillId="35" borderId="49" xfId="0" applyNumberFormat="1" applyFont="1" applyFill="1" applyBorder="1" applyAlignment="1" quotePrefix="1">
      <alignment horizontal="centerContinuous"/>
    </xf>
    <xf numFmtId="168" fontId="48" fillId="35" borderId="76" xfId="0" applyNumberFormat="1" applyFont="1" applyFill="1" applyBorder="1" applyAlignment="1" quotePrefix="1">
      <alignment horizontal="centerContinuous"/>
    </xf>
    <xf numFmtId="168" fontId="4" fillId="35" borderId="17" xfId="0" applyNumberFormat="1" applyFont="1" applyFill="1" applyBorder="1" applyAlignment="1">
      <alignment/>
    </xf>
    <xf numFmtId="168" fontId="29" fillId="35" borderId="38" xfId="0" applyNumberFormat="1" applyFont="1" applyFill="1" applyBorder="1" applyAlignment="1">
      <alignment/>
    </xf>
    <xf numFmtId="168" fontId="48" fillId="35" borderId="15" xfId="0" applyNumberFormat="1" applyFont="1" applyFill="1" applyBorder="1" applyAlignment="1">
      <alignment horizontal="center"/>
    </xf>
    <xf numFmtId="168" fontId="48" fillId="35" borderId="37" xfId="0" applyNumberFormat="1" applyFont="1" applyFill="1" applyBorder="1" applyAlignment="1">
      <alignment horizontal="center"/>
    </xf>
    <xf numFmtId="168" fontId="48" fillId="35" borderId="53" xfId="0" applyNumberFormat="1" applyFont="1" applyFill="1" applyBorder="1" applyAlignment="1" quotePrefix="1">
      <alignment horizontal="centerContinuous"/>
    </xf>
    <xf numFmtId="168" fontId="48" fillId="35" borderId="58" xfId="0" applyNumberFormat="1" applyFont="1" applyFill="1" applyBorder="1" applyAlignment="1" quotePrefix="1">
      <alignment horizontal="centerContinuous"/>
    </xf>
    <xf numFmtId="176" fontId="48" fillId="35" borderId="15" xfId="0" applyNumberFormat="1" applyFont="1" applyFill="1" applyBorder="1" applyAlignment="1" quotePrefix="1">
      <alignment horizontal="center"/>
    </xf>
    <xf numFmtId="176" fontId="48" fillId="35" borderId="37" xfId="0" applyNumberFormat="1" applyFont="1" applyFill="1" applyBorder="1" applyAlignment="1" quotePrefix="1">
      <alignment horizontal="center"/>
    </xf>
    <xf numFmtId="176" fontId="48" fillId="35" borderId="28" xfId="0" applyNumberFormat="1" applyFont="1" applyFill="1" applyBorder="1" applyAlignment="1" quotePrefix="1">
      <alignment horizontal="center"/>
    </xf>
    <xf numFmtId="176" fontId="48" fillId="35" borderId="29" xfId="0" applyNumberFormat="1" applyFont="1" applyFill="1" applyBorder="1" applyAlignment="1" quotePrefix="1">
      <alignment horizontal="center"/>
    </xf>
    <xf numFmtId="168" fontId="13" fillId="0" borderId="94" xfId="0" applyNumberFormat="1" applyFont="1" applyFill="1" applyBorder="1" applyAlignment="1">
      <alignment/>
    </xf>
    <xf numFmtId="168" fontId="8" fillId="0" borderId="33" xfId="0" applyNumberFormat="1" applyFont="1" applyFill="1" applyBorder="1" applyAlignment="1">
      <alignment/>
    </xf>
    <xf numFmtId="168" fontId="4" fillId="34" borderId="28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168" fontId="8" fillId="0" borderId="29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22" fillId="0" borderId="14" xfId="0" applyNumberFormat="1" applyFont="1" applyFill="1" applyBorder="1" applyAlignment="1">
      <alignment horizontal="left"/>
    </xf>
    <xf numFmtId="168" fontId="49" fillId="0" borderId="38" xfId="0" applyNumberFormat="1" applyFont="1" applyFill="1" applyBorder="1" applyAlignment="1">
      <alignment/>
    </xf>
    <xf numFmtId="168" fontId="22" fillId="0" borderId="15" xfId="0" applyNumberFormat="1" applyFont="1" applyFill="1" applyBorder="1" applyAlignment="1">
      <alignment horizontal="right"/>
    </xf>
    <xf numFmtId="168" fontId="8" fillId="0" borderId="17" xfId="0" applyNumberFormat="1" applyFont="1" applyFill="1" applyBorder="1" applyAlignment="1">
      <alignment/>
    </xf>
    <xf numFmtId="168" fontId="8" fillId="0" borderId="38" xfId="0" applyNumberFormat="1" applyFont="1" applyFill="1" applyBorder="1" applyAlignment="1">
      <alignment/>
    </xf>
    <xf numFmtId="168" fontId="8" fillId="0" borderId="15" xfId="0" applyNumberFormat="1" applyFont="1" applyFill="1" applyBorder="1" applyAlignment="1">
      <alignment horizontal="right"/>
    </xf>
    <xf numFmtId="168" fontId="8" fillId="0" borderId="16" xfId="0" applyNumberFormat="1" applyFont="1" applyFill="1" applyBorder="1" applyAlignment="1">
      <alignment horizontal="right"/>
    </xf>
    <xf numFmtId="168" fontId="8" fillId="0" borderId="38" xfId="0" applyNumberFormat="1" applyFont="1" applyFill="1" applyBorder="1" applyAlignment="1" quotePrefix="1">
      <alignment horizontal="left"/>
    </xf>
    <xf numFmtId="168" fontId="4" fillId="0" borderId="17" xfId="0" applyNumberFormat="1" applyFont="1" applyFill="1" applyBorder="1" applyAlignment="1">
      <alignment/>
    </xf>
    <xf numFmtId="168" fontId="8" fillId="0" borderId="38" xfId="0" applyNumberFormat="1" applyFont="1" applyFill="1" applyBorder="1" applyAlignment="1">
      <alignment horizontal="right"/>
    </xf>
    <xf numFmtId="168" fontId="4" fillId="0" borderId="94" xfId="0" applyNumberFormat="1" applyFont="1" applyFill="1" applyBorder="1" applyAlignment="1">
      <alignment/>
    </xf>
    <xf numFmtId="168" fontId="8" fillId="0" borderId="3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68" fontId="8" fillId="0" borderId="38" xfId="0" applyNumberFormat="1" applyFont="1" applyFill="1" applyBorder="1" applyAlignment="1">
      <alignment horizontal="left"/>
    </xf>
    <xf numFmtId="168" fontId="4" fillId="0" borderId="77" xfId="0" applyNumberFormat="1" applyFont="1" applyFill="1" applyBorder="1" applyAlignment="1">
      <alignment/>
    </xf>
    <xf numFmtId="168" fontId="8" fillId="0" borderId="57" xfId="0" applyNumberFormat="1" applyFont="1" applyFill="1" applyBorder="1" applyAlignment="1">
      <alignment/>
    </xf>
    <xf numFmtId="168" fontId="4" fillId="34" borderId="57" xfId="0" applyNumberFormat="1" applyFont="1" applyFill="1" applyBorder="1" applyAlignment="1">
      <alignment/>
    </xf>
    <xf numFmtId="168" fontId="4" fillId="0" borderId="57" xfId="0" applyNumberFormat="1" applyFont="1" applyFill="1" applyBorder="1" applyAlignment="1">
      <alignment/>
    </xf>
    <xf numFmtId="168" fontId="8" fillId="0" borderId="58" xfId="0" applyNumberFormat="1" applyFont="1" applyFill="1" applyBorder="1" applyAlignment="1">
      <alignment horizontal="right"/>
    </xf>
    <xf numFmtId="168" fontId="13" fillId="0" borderId="17" xfId="0" applyNumberFormat="1" applyFont="1" applyFill="1" applyBorder="1" applyAlignment="1">
      <alignment horizontal="left"/>
    </xf>
    <xf numFmtId="168" fontId="50" fillId="0" borderId="38" xfId="0" applyNumberFormat="1" applyFont="1" applyBorder="1" applyAlignment="1">
      <alignment horizontal="left"/>
    </xf>
    <xf numFmtId="168" fontId="13" fillId="0" borderId="28" xfId="0" applyNumberFormat="1" applyFont="1" applyFill="1" applyBorder="1" applyAlignment="1">
      <alignment horizontal="right"/>
    </xf>
    <xf numFmtId="168" fontId="13" fillId="0" borderId="29" xfId="0" applyNumberFormat="1" applyFont="1" applyFill="1" applyBorder="1" applyAlignment="1">
      <alignment horizontal="right"/>
    </xf>
    <xf numFmtId="168" fontId="8" fillId="0" borderId="77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 horizontal="right"/>
    </xf>
    <xf numFmtId="168" fontId="8" fillId="0" borderId="18" xfId="0" applyNumberFormat="1" applyFont="1" applyFill="1" applyBorder="1" applyAlignment="1">
      <alignment horizontal="right"/>
    </xf>
    <xf numFmtId="168" fontId="4" fillId="0" borderId="38" xfId="0" applyNumberFormat="1" applyFont="1" applyFill="1" applyBorder="1" applyAlignment="1">
      <alignment/>
    </xf>
    <xf numFmtId="168" fontId="13" fillId="0" borderId="77" xfId="0" applyNumberFormat="1" applyFont="1" applyFill="1" applyBorder="1" applyAlignment="1">
      <alignment horizontal="left"/>
    </xf>
    <xf numFmtId="168" fontId="50" fillId="0" borderId="57" xfId="0" applyNumberFormat="1" applyFont="1" applyBorder="1" applyAlignment="1">
      <alignment horizontal="left"/>
    </xf>
    <xf numFmtId="168" fontId="13" fillId="0" borderId="10" xfId="0" applyNumberFormat="1" applyFont="1" applyFill="1" applyBorder="1" applyAlignment="1">
      <alignment horizontal="right"/>
    </xf>
    <xf numFmtId="168" fontId="13" fillId="0" borderId="18" xfId="0" applyNumberFormat="1" applyFont="1" applyFill="1" applyBorder="1" applyAlignment="1">
      <alignment horizontal="right"/>
    </xf>
    <xf numFmtId="168" fontId="13" fillId="34" borderId="94" xfId="0" applyNumberFormat="1" applyFont="1" applyFill="1" applyBorder="1" applyAlignment="1">
      <alignment vertical="center"/>
    </xf>
    <xf numFmtId="168" fontId="48" fillId="34" borderId="33" xfId="0" applyNumberFormat="1" applyFont="1" applyFill="1" applyBorder="1" applyAlignment="1">
      <alignment vertical="center"/>
    </xf>
    <xf numFmtId="168" fontId="4" fillId="0" borderId="29" xfId="0" applyNumberFormat="1" applyFont="1" applyFill="1" applyBorder="1" applyAlignment="1">
      <alignment/>
    </xf>
    <xf numFmtId="168" fontId="13" fillId="34" borderId="17" xfId="0" applyNumberFormat="1" applyFont="1" applyFill="1" applyBorder="1" applyAlignment="1">
      <alignment vertical="center"/>
    </xf>
    <xf numFmtId="168" fontId="48" fillId="34" borderId="38" xfId="0" applyNumberFormat="1" applyFont="1" applyFill="1" applyBorder="1" applyAlignment="1">
      <alignment vertical="center"/>
    </xf>
    <xf numFmtId="168" fontId="4" fillId="0" borderId="16" xfId="0" applyNumberFormat="1" applyFont="1" applyFill="1" applyBorder="1" applyAlignment="1">
      <alignment/>
    </xf>
    <xf numFmtId="168" fontId="13" fillId="0" borderId="17" xfId="0" applyNumberFormat="1" applyFont="1" applyFill="1" applyBorder="1" applyAlignment="1" quotePrefix="1">
      <alignment horizontal="left"/>
    </xf>
    <xf numFmtId="168" fontId="8" fillId="0" borderId="56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/>
    </xf>
    <xf numFmtId="168" fontId="13" fillId="0" borderId="77" xfId="0" applyNumberFormat="1" applyFont="1" applyFill="1" applyBorder="1" applyAlignment="1" quotePrefix="1">
      <alignment horizontal="left"/>
    </xf>
    <xf numFmtId="168" fontId="0" fillId="0" borderId="17" xfId="0" applyNumberFormat="1" applyFill="1" applyBorder="1" applyAlignment="1">
      <alignment/>
    </xf>
    <xf numFmtId="168" fontId="0" fillId="0" borderId="38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8" fillId="0" borderId="17" xfId="0" applyNumberFormat="1" applyFont="1" applyFill="1" applyBorder="1" applyAlignment="1" quotePrefix="1">
      <alignment horizontal="left"/>
    </xf>
    <xf numFmtId="168" fontId="13" fillId="0" borderId="59" xfId="0" applyNumberFormat="1" applyFont="1" applyFill="1" applyBorder="1" applyAlignment="1" quotePrefix="1">
      <alignment horizontal="left"/>
    </xf>
    <xf numFmtId="168" fontId="4" fillId="0" borderId="61" xfId="0" applyNumberFormat="1" applyFont="1" applyFill="1" applyBorder="1" applyAlignment="1">
      <alignment/>
    </xf>
    <xf numFmtId="168" fontId="13" fillId="0" borderId="61" xfId="0" applyNumberFormat="1" applyFont="1" applyFill="1" applyBorder="1" applyAlignment="1">
      <alignment horizontal="right"/>
    </xf>
    <xf numFmtId="168" fontId="13" fillId="0" borderId="25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 quotePrefix="1">
      <alignment horizontal="left"/>
    </xf>
    <xf numFmtId="168" fontId="4" fillId="34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horizontal="left"/>
    </xf>
    <xf numFmtId="168" fontId="8" fillId="0" borderId="0" xfId="0" applyNumberFormat="1" applyFont="1" applyFill="1" applyAlignment="1" quotePrefix="1">
      <alignment/>
    </xf>
    <xf numFmtId="168" fontId="4" fillId="0" borderId="0" xfId="0" applyNumberFormat="1" applyFont="1" applyFill="1" applyAlignment="1">
      <alignment horizontal="left"/>
    </xf>
    <xf numFmtId="168" fontId="8" fillId="0" borderId="0" xfId="0" applyNumberFormat="1" applyFont="1" applyFill="1" applyBorder="1" applyAlignment="1" quotePrefix="1">
      <alignment/>
    </xf>
    <xf numFmtId="168" fontId="8" fillId="0" borderId="0" xfId="0" applyNumberFormat="1" applyFont="1" applyFill="1" applyAlignment="1">
      <alignment horizontal="left"/>
    </xf>
    <xf numFmtId="168" fontId="4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171" fontId="4" fillId="34" borderId="0" xfId="0" applyNumberFormat="1" applyFont="1" applyFill="1" applyBorder="1" applyAlignment="1">
      <alignment/>
    </xf>
    <xf numFmtId="171" fontId="4" fillId="34" borderId="0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8" fontId="8" fillId="35" borderId="70" xfId="0" applyNumberFormat="1" applyFont="1" applyFill="1" applyBorder="1" applyAlignment="1">
      <alignment/>
    </xf>
    <xf numFmtId="168" fontId="4" fillId="35" borderId="65" xfId="0" applyNumberFormat="1" applyFont="1" applyFill="1" applyBorder="1" applyAlignment="1">
      <alignment/>
    </xf>
    <xf numFmtId="168" fontId="4" fillId="35" borderId="90" xfId="0" applyNumberFormat="1" applyFont="1" applyFill="1" applyBorder="1" applyAlignment="1">
      <alignment/>
    </xf>
    <xf numFmtId="168" fontId="13" fillId="35" borderId="49" xfId="0" applyNumberFormat="1" applyFont="1" applyFill="1" applyBorder="1" applyAlignment="1" quotePrefix="1">
      <alignment horizontal="centerContinuous"/>
    </xf>
    <xf numFmtId="168" fontId="13" fillId="35" borderId="76" xfId="0" applyNumberFormat="1" applyFont="1" applyFill="1" applyBorder="1" applyAlignment="1" quotePrefix="1">
      <alignment horizontal="centerContinuous"/>
    </xf>
    <xf numFmtId="168" fontId="8" fillId="35" borderId="38" xfId="0" applyNumberFormat="1" applyFont="1" applyFill="1" applyBorder="1" applyAlignment="1">
      <alignment/>
    </xf>
    <xf numFmtId="168" fontId="13" fillId="35" borderId="15" xfId="0" applyNumberFormat="1" applyFont="1" applyFill="1" applyBorder="1" applyAlignment="1">
      <alignment horizontal="center"/>
    </xf>
    <xf numFmtId="168" fontId="13" fillId="35" borderId="37" xfId="0" applyNumberFormat="1" applyFont="1" applyFill="1" applyBorder="1" applyAlignment="1">
      <alignment horizontal="center"/>
    </xf>
    <xf numFmtId="168" fontId="13" fillId="35" borderId="53" xfId="0" applyNumberFormat="1" applyFont="1" applyFill="1" applyBorder="1" applyAlignment="1" quotePrefix="1">
      <alignment horizontal="centerContinuous"/>
    </xf>
    <xf numFmtId="168" fontId="13" fillId="35" borderId="58" xfId="0" applyNumberFormat="1" applyFont="1" applyFill="1" applyBorder="1" applyAlignment="1" quotePrefix="1">
      <alignment horizontal="centerContinuous"/>
    </xf>
    <xf numFmtId="176" fontId="13" fillId="35" borderId="15" xfId="0" applyNumberFormat="1" applyFont="1" applyFill="1" applyBorder="1" applyAlignment="1" quotePrefix="1">
      <alignment horizontal="center"/>
    </xf>
    <xf numFmtId="176" fontId="13" fillId="35" borderId="37" xfId="0" applyNumberFormat="1" applyFont="1" applyFill="1" applyBorder="1" applyAlignment="1" quotePrefix="1">
      <alignment horizontal="center"/>
    </xf>
    <xf numFmtId="176" fontId="13" fillId="35" borderId="28" xfId="0" applyNumberFormat="1" applyFont="1" applyFill="1" applyBorder="1" applyAlignment="1" quotePrefix="1">
      <alignment horizontal="center"/>
    </xf>
    <xf numFmtId="176" fontId="13" fillId="35" borderId="29" xfId="0" applyNumberFormat="1" applyFont="1" applyFill="1" applyBorder="1" applyAlignment="1" quotePrefix="1">
      <alignment horizontal="center"/>
    </xf>
    <xf numFmtId="168" fontId="13" fillId="0" borderId="15" xfId="0" applyNumberFormat="1" applyFont="1" applyFill="1" applyBorder="1" applyAlignment="1" quotePrefix="1">
      <alignment horizontal="left"/>
    </xf>
    <xf numFmtId="168" fontId="8" fillId="0" borderId="57" xfId="0" applyNumberFormat="1" applyFont="1" applyFill="1" applyBorder="1" applyAlignment="1" quotePrefix="1">
      <alignment horizontal="left"/>
    </xf>
    <xf numFmtId="168" fontId="13" fillId="0" borderId="94" xfId="0" applyNumberFormat="1" applyFont="1" applyFill="1" applyBorder="1" applyAlignment="1">
      <alignment horizontal="left"/>
    </xf>
    <xf numFmtId="168" fontId="50" fillId="0" borderId="33" xfId="0" applyNumberFormat="1" applyFont="1" applyBorder="1" applyAlignment="1">
      <alignment horizontal="left"/>
    </xf>
    <xf numFmtId="0" fontId="13" fillId="35" borderId="41" xfId="134" applyFont="1" applyFill="1" applyBorder="1" applyAlignment="1">
      <alignment horizontal="center" vertical="center"/>
      <protection/>
    </xf>
    <xf numFmtId="0" fontId="13" fillId="35" borderId="95" xfId="134" applyFont="1" applyFill="1" applyBorder="1" applyAlignment="1">
      <alignment horizontal="center" vertical="center"/>
      <protection/>
    </xf>
    <xf numFmtId="0" fontId="13" fillId="35" borderId="96" xfId="134" applyFont="1" applyFill="1" applyBorder="1" applyAlignment="1">
      <alignment horizontal="center" vertical="center"/>
      <protection/>
    </xf>
    <xf numFmtId="168" fontId="8" fillId="39" borderId="15" xfId="187" applyNumberFormat="1" applyFont="1" applyFill="1" applyBorder="1" applyAlignment="1" applyProtection="1">
      <alignment horizontal="left" indent="2"/>
      <protection/>
    </xf>
    <xf numFmtId="2" fontId="8" fillId="39" borderId="15" xfId="187" applyNumberFormat="1" applyFont="1" applyFill="1" applyBorder="1">
      <alignment/>
      <protection/>
    </xf>
    <xf numFmtId="2" fontId="8" fillId="39" borderId="16" xfId="187" applyNumberFormat="1" applyFont="1" applyFill="1" applyBorder="1">
      <alignment/>
      <protection/>
    </xf>
    <xf numFmtId="2" fontId="8" fillId="39" borderId="0" xfId="187" applyNumberFormat="1" applyFont="1" applyFill="1" applyBorder="1">
      <alignment/>
      <protection/>
    </xf>
    <xf numFmtId="168" fontId="8" fillId="39" borderId="10" xfId="187" applyNumberFormat="1" applyFont="1" applyFill="1" applyBorder="1" applyAlignment="1" applyProtection="1">
      <alignment horizontal="left" indent="2"/>
      <protection/>
    </xf>
    <xf numFmtId="2" fontId="8" fillId="39" borderId="10" xfId="187" applyNumberFormat="1" applyFont="1" applyFill="1" applyBorder="1">
      <alignment/>
      <protection/>
    </xf>
    <xf numFmtId="2" fontId="8" fillId="39" borderId="18" xfId="187" applyNumberFormat="1" applyFont="1" applyFill="1" applyBorder="1">
      <alignment/>
      <protection/>
    </xf>
    <xf numFmtId="168" fontId="13" fillId="39" borderId="12" xfId="187" applyNumberFormat="1" applyFont="1" applyFill="1" applyBorder="1" applyAlignment="1">
      <alignment horizontal="left"/>
      <protection/>
    </xf>
    <xf numFmtId="2" fontId="13" fillId="39" borderId="12" xfId="187" applyNumberFormat="1" applyFont="1" applyFill="1" applyBorder="1">
      <alignment/>
      <protection/>
    </xf>
    <xf numFmtId="2" fontId="13" fillId="39" borderId="26" xfId="187" applyNumberFormat="1" applyFont="1" applyFill="1" applyBorder="1">
      <alignment/>
      <protection/>
    </xf>
    <xf numFmtId="2" fontId="8" fillId="0" borderId="15" xfId="134" applyNumberFormat="1" applyFont="1" applyBorder="1">
      <alignment/>
      <protection/>
    </xf>
    <xf numFmtId="2" fontId="8" fillId="0" borderId="38" xfId="134" applyNumberFormat="1" applyFont="1" applyBorder="1">
      <alignment/>
      <protection/>
    </xf>
    <xf numFmtId="2" fontId="8" fillId="0" borderId="16" xfId="134" applyNumberFormat="1" applyFont="1" applyBorder="1">
      <alignment/>
      <protection/>
    </xf>
    <xf numFmtId="0" fontId="8" fillId="0" borderId="52" xfId="134" applyFont="1" applyBorder="1">
      <alignment/>
      <protection/>
    </xf>
    <xf numFmtId="168" fontId="13" fillId="0" borderId="12" xfId="134" applyNumberFormat="1" applyFont="1" applyBorder="1" applyAlignment="1">
      <alignment horizontal="left"/>
      <protection/>
    </xf>
    <xf numFmtId="2" fontId="13" fillId="0" borderId="12" xfId="134" applyNumberFormat="1" applyFont="1" applyBorder="1">
      <alignment/>
      <protection/>
    </xf>
    <xf numFmtId="2" fontId="13" fillId="0" borderId="45" xfId="134" applyNumberFormat="1" applyFont="1" applyBorder="1">
      <alignment/>
      <protection/>
    </xf>
    <xf numFmtId="2" fontId="13" fillId="0" borderId="26" xfId="134" applyNumberFormat="1" applyFont="1" applyBorder="1">
      <alignment/>
      <protection/>
    </xf>
    <xf numFmtId="0" fontId="8" fillId="0" borderId="27" xfId="134" applyFont="1" applyBorder="1">
      <alignment/>
      <protection/>
    </xf>
    <xf numFmtId="2" fontId="8" fillId="0" borderId="28" xfId="134" applyNumberFormat="1" applyFont="1" applyBorder="1">
      <alignment/>
      <protection/>
    </xf>
    <xf numFmtId="2" fontId="8" fillId="0" borderId="29" xfId="134" applyNumberFormat="1" applyFont="1" applyBorder="1">
      <alignment/>
      <protection/>
    </xf>
    <xf numFmtId="0" fontId="8" fillId="0" borderId="14" xfId="134" applyFont="1" applyBorder="1">
      <alignment/>
      <protection/>
    </xf>
    <xf numFmtId="168" fontId="8" fillId="0" borderId="15" xfId="187" applyNumberFormat="1" applyFont="1" applyFill="1" applyBorder="1" applyAlignment="1" applyProtection="1">
      <alignment horizontal="left" indent="2"/>
      <protection/>
    </xf>
    <xf numFmtId="2" fontId="8" fillId="0" borderId="15" xfId="134" applyNumberFormat="1" applyFont="1" applyFill="1" applyBorder="1">
      <alignment/>
      <protection/>
    </xf>
    <xf numFmtId="0" fontId="8" fillId="0" borderId="11" xfId="134" applyFont="1" applyBorder="1">
      <alignment/>
      <protection/>
    </xf>
    <xf numFmtId="2" fontId="8" fillId="0" borderId="10" xfId="134" applyNumberFormat="1" applyFont="1" applyBorder="1">
      <alignment/>
      <protection/>
    </xf>
    <xf numFmtId="2" fontId="8" fillId="0" borderId="18" xfId="134" applyNumberFormat="1" applyFont="1" applyBorder="1">
      <alignment/>
      <protection/>
    </xf>
    <xf numFmtId="0" fontId="13" fillId="0" borderId="12" xfId="134" applyFont="1" applyBorder="1">
      <alignment/>
      <protection/>
    </xf>
    <xf numFmtId="2" fontId="13" fillId="0" borderId="28" xfId="134" applyNumberFormat="1" applyFont="1" applyBorder="1">
      <alignment/>
      <protection/>
    </xf>
    <xf numFmtId="2" fontId="13" fillId="0" borderId="29" xfId="134" applyNumberFormat="1" applyFont="1" applyBorder="1">
      <alignment/>
      <protection/>
    </xf>
    <xf numFmtId="2" fontId="8" fillId="0" borderId="0" xfId="134" applyNumberFormat="1" applyFont="1">
      <alignment/>
      <protection/>
    </xf>
    <xf numFmtId="2" fontId="8" fillId="0" borderId="33" xfId="134" applyNumberFormat="1" applyFont="1" applyBorder="1">
      <alignment/>
      <protection/>
    </xf>
    <xf numFmtId="2" fontId="8" fillId="0" borderId="55" xfId="134" applyNumberFormat="1" applyFont="1" applyBorder="1">
      <alignment/>
      <protection/>
    </xf>
    <xf numFmtId="2" fontId="8" fillId="0" borderId="56" xfId="134" applyNumberFormat="1" applyFont="1" applyBorder="1">
      <alignment/>
      <protection/>
    </xf>
    <xf numFmtId="0" fontId="8" fillId="0" borderId="23" xfId="134" applyFont="1" applyBorder="1">
      <alignment/>
      <protection/>
    </xf>
    <xf numFmtId="168" fontId="8" fillId="39" borderId="24" xfId="187" applyNumberFormat="1" applyFont="1" applyFill="1" applyBorder="1" applyAlignment="1" applyProtection="1">
      <alignment horizontal="left" indent="2"/>
      <protection/>
    </xf>
    <xf numFmtId="2" fontId="8" fillId="0" borderId="24" xfId="134" applyNumberFormat="1" applyFont="1" applyBorder="1">
      <alignment/>
      <protection/>
    </xf>
    <xf numFmtId="2" fontId="8" fillId="0" borderId="25" xfId="134" applyNumberFormat="1" applyFont="1" applyBorder="1">
      <alignment/>
      <protection/>
    </xf>
    <xf numFmtId="0" fontId="26" fillId="0" borderId="0" xfId="134" applyFont="1">
      <alignment/>
      <protection/>
    </xf>
    <xf numFmtId="0" fontId="8" fillId="36" borderId="71" xfId="134" applyFont="1" applyFill="1" applyBorder="1">
      <alignment/>
      <protection/>
    </xf>
    <xf numFmtId="1" fontId="13" fillId="36" borderId="45" xfId="150" applyNumberFormat="1" applyFont="1" applyFill="1" applyBorder="1" applyAlignment="1" applyProtection="1" quotePrefix="1">
      <alignment horizontal="right"/>
      <protection/>
    </xf>
    <xf numFmtId="1" fontId="13" fillId="36" borderId="12" xfId="150" applyNumberFormat="1" applyFont="1" applyFill="1" applyBorder="1" applyAlignment="1" applyProtection="1" quotePrefix="1">
      <alignment horizontal="right"/>
      <protection/>
    </xf>
    <xf numFmtId="1" fontId="13" fillId="36" borderId="12" xfId="150" applyNumberFormat="1" applyFont="1" applyFill="1" applyBorder="1" applyAlignment="1" applyProtection="1">
      <alignment horizontal="right"/>
      <protection/>
    </xf>
    <xf numFmtId="1" fontId="13" fillId="36" borderId="26" xfId="150" applyNumberFormat="1" applyFont="1" applyFill="1" applyBorder="1" applyAlignment="1" applyProtection="1">
      <alignment horizontal="right"/>
      <protection/>
    </xf>
    <xf numFmtId="0" fontId="13" fillId="0" borderId="71" xfId="134" applyFont="1" applyBorder="1" applyAlignment="1">
      <alignment horizontal="left"/>
      <protection/>
    </xf>
    <xf numFmtId="2" fontId="8" fillId="0" borderId="12" xfId="150" applyNumberFormat="1" applyFont="1" applyFill="1" applyBorder="1">
      <alignment/>
      <protection/>
    </xf>
    <xf numFmtId="2" fontId="8" fillId="0" borderId="12" xfId="235" applyNumberFormat="1" applyFont="1" applyFill="1" applyBorder="1">
      <alignment/>
      <protection/>
    </xf>
    <xf numFmtId="169" fontId="8" fillId="0" borderId="12" xfId="235" applyNumberFormat="1" applyFont="1" applyFill="1" applyBorder="1">
      <alignment/>
      <protection/>
    </xf>
    <xf numFmtId="169" fontId="8" fillId="0" borderId="12" xfId="0" applyNumberFormat="1" applyFont="1" applyBorder="1" applyAlignment="1">
      <alignment/>
    </xf>
    <xf numFmtId="169" fontId="8" fillId="0" borderId="26" xfId="0" applyNumberFormat="1" applyFont="1" applyBorder="1" applyAlignment="1">
      <alignment/>
    </xf>
    <xf numFmtId="0" fontId="13" fillId="0" borderId="46" xfId="134" applyFont="1" applyBorder="1" applyAlignment="1">
      <alignment horizontal="left"/>
      <protection/>
    </xf>
    <xf numFmtId="2" fontId="8" fillId="0" borderId="47" xfId="150" applyNumberFormat="1" applyFont="1" applyFill="1" applyBorder="1">
      <alignment/>
      <protection/>
    </xf>
    <xf numFmtId="169" fontId="8" fillId="0" borderId="47" xfId="150" applyNumberFormat="1" applyFont="1" applyFill="1" applyBorder="1">
      <alignment/>
      <protection/>
    </xf>
    <xf numFmtId="169" fontId="8" fillId="0" borderId="47" xfId="0" applyNumberFormat="1" applyFont="1" applyBorder="1" applyAlignment="1">
      <alignment/>
    </xf>
    <xf numFmtId="169" fontId="8" fillId="0" borderId="48" xfId="0" applyNumberFormat="1" applyFont="1" applyBorder="1" applyAlignment="1">
      <alignment/>
    </xf>
    <xf numFmtId="0" fontId="51" fillId="0" borderId="0" xfId="134" applyFont="1">
      <alignment/>
      <protection/>
    </xf>
    <xf numFmtId="0" fontId="101" fillId="0" borderId="0" xfId="130" applyFont="1" applyAlignment="1" applyProtection="1">
      <alignment/>
      <protection/>
    </xf>
    <xf numFmtId="0" fontId="3" fillId="0" borderId="38" xfId="186" applyFont="1" applyBorder="1" applyAlignment="1">
      <alignment horizontal="center"/>
      <protection/>
    </xf>
    <xf numFmtId="0" fontId="3" fillId="0" borderId="0" xfId="186" applyFont="1" applyBorder="1" applyAlignment="1">
      <alignment horizontal="center"/>
      <protection/>
    </xf>
    <xf numFmtId="0" fontId="5" fillId="0" borderId="38" xfId="186" applyFont="1" applyBorder="1" applyAlignment="1">
      <alignment horizontal="center"/>
      <protection/>
    </xf>
    <xf numFmtId="0" fontId="5" fillId="0" borderId="0" xfId="186" applyFont="1" applyBorder="1" applyAlignment="1">
      <alignment horizontal="center"/>
      <protection/>
    </xf>
    <xf numFmtId="0" fontId="95" fillId="0" borderId="43" xfId="146" applyFont="1" applyBorder="1" applyAlignment="1">
      <alignment horizontal="center"/>
      <protection/>
    </xf>
    <xf numFmtId="0" fontId="95" fillId="0" borderId="44" xfId="146" applyFont="1" applyBorder="1" applyAlignment="1">
      <alignment horizontal="center"/>
      <protection/>
    </xf>
    <xf numFmtId="0" fontId="95" fillId="0" borderId="45" xfId="146" applyFont="1" applyBorder="1" applyAlignment="1">
      <alignment horizontal="center"/>
      <protection/>
    </xf>
    <xf numFmtId="0" fontId="97" fillId="0" borderId="43" xfId="146" applyFont="1" applyBorder="1" applyAlignment="1">
      <alignment horizontal="left"/>
      <protection/>
    </xf>
    <xf numFmtId="0" fontId="97" fillId="0" borderId="44" xfId="146" applyFont="1" applyBorder="1" applyAlignment="1">
      <alignment horizontal="left"/>
      <protection/>
    </xf>
    <xf numFmtId="0" fontId="97" fillId="0" borderId="45" xfId="146" applyFont="1" applyBorder="1" applyAlignment="1">
      <alignment horizontal="left"/>
      <protection/>
    </xf>
    <xf numFmtId="169" fontId="95" fillId="0" borderId="43" xfId="146" applyNumberFormat="1" applyFont="1" applyBorder="1" applyAlignment="1">
      <alignment horizontal="center"/>
      <protection/>
    </xf>
    <xf numFmtId="169" fontId="95" fillId="0" borderId="44" xfId="146" applyNumberFormat="1" applyFont="1" applyBorder="1" applyAlignment="1">
      <alignment horizontal="center"/>
      <protection/>
    </xf>
    <xf numFmtId="169" fontId="95" fillId="0" borderId="45" xfId="146" applyNumberFormat="1" applyFont="1" applyBorder="1" applyAlignment="1">
      <alignment horizontal="center"/>
      <protection/>
    </xf>
    <xf numFmtId="0" fontId="13" fillId="0" borderId="0" xfId="134" applyFont="1" applyBorder="1" applyAlignment="1">
      <alignment horizontal="center" vertical="center"/>
      <protection/>
    </xf>
    <xf numFmtId="0" fontId="102" fillId="0" borderId="0" xfId="146" applyFont="1" applyBorder="1" applyAlignment="1">
      <alignment horizontal="center"/>
      <protection/>
    </xf>
    <xf numFmtId="0" fontId="100" fillId="0" borderId="0" xfId="146" applyFont="1" applyBorder="1" applyAlignment="1">
      <alignment horizontal="center"/>
      <protection/>
    </xf>
    <xf numFmtId="0" fontId="22" fillId="0" borderId="0" xfId="247" applyFont="1" applyAlignment="1">
      <alignment horizontal="center"/>
      <protection/>
    </xf>
    <xf numFmtId="0" fontId="96" fillId="35" borderId="28" xfId="146" applyFont="1" applyFill="1" applyBorder="1" applyAlignment="1">
      <alignment horizontal="center" vertical="center" wrapText="1"/>
      <protection/>
    </xf>
    <xf numFmtId="0" fontId="96" fillId="35" borderId="10" xfId="146" applyFont="1" applyFill="1" applyBorder="1" applyAlignment="1">
      <alignment horizontal="center" vertical="center" wrapText="1"/>
      <protection/>
    </xf>
    <xf numFmtId="0" fontId="96" fillId="35" borderId="12" xfId="0" applyFont="1" applyFill="1" applyBorder="1" applyAlignment="1">
      <alignment horizontal="center" wrapText="1"/>
    </xf>
    <xf numFmtId="0" fontId="96" fillId="35" borderId="43" xfId="146" applyFont="1" applyFill="1" applyBorder="1" applyAlignment="1">
      <alignment horizontal="center" vertical="center"/>
      <protection/>
    </xf>
    <xf numFmtId="0" fontId="96" fillId="35" borderId="44" xfId="146" applyFont="1" applyFill="1" applyBorder="1" applyAlignment="1">
      <alignment horizontal="center" vertical="center"/>
      <protection/>
    </xf>
    <xf numFmtId="0" fontId="96" fillId="35" borderId="45" xfId="146" applyFont="1" applyFill="1" applyBorder="1" applyAlignment="1">
      <alignment horizontal="center" vertical="center"/>
      <protection/>
    </xf>
    <xf numFmtId="164" fontId="13" fillId="0" borderId="0" xfId="245" applyNumberFormat="1" applyFont="1" applyAlignment="1">
      <alignment horizontal="center"/>
      <protection/>
    </xf>
    <xf numFmtId="164" fontId="6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Border="1" applyAlignment="1" quotePrefix="1">
      <alignment horizontal="center"/>
      <protection/>
    </xf>
    <xf numFmtId="164" fontId="13" fillId="35" borderId="69" xfId="245" applyNumberFormat="1" applyFont="1" applyFill="1" applyBorder="1" applyAlignment="1" applyProtection="1">
      <alignment horizontal="center" vertical="center"/>
      <protection/>
    </xf>
    <xf numFmtId="164" fontId="13" fillId="35" borderId="11" xfId="245" applyNumberFormat="1" applyFont="1" applyFill="1" applyBorder="1" applyAlignment="1">
      <alignment horizontal="center" vertical="center"/>
      <protection/>
    </xf>
    <xf numFmtId="164" fontId="13" fillId="33" borderId="89" xfId="245" applyNumberFormat="1" applyFont="1" applyFill="1" applyBorder="1" applyAlignment="1" applyProtection="1">
      <alignment horizontal="center" vertical="center"/>
      <protection/>
    </xf>
    <xf numFmtId="164" fontId="13" fillId="33" borderId="50" xfId="245" applyNumberFormat="1" applyFont="1" applyFill="1" applyBorder="1" applyAlignment="1" applyProtection="1">
      <alignment horizontal="center" vertical="center"/>
      <protection/>
    </xf>
    <xf numFmtId="164" fontId="13" fillId="33" borderId="97" xfId="245" applyNumberFormat="1" applyFont="1" applyFill="1" applyBorder="1" applyAlignment="1" applyProtection="1">
      <alignment horizontal="center" vertical="center"/>
      <protection/>
    </xf>
    <xf numFmtId="164" fontId="13" fillId="33" borderId="98" xfId="245" applyNumberFormat="1" applyFont="1" applyFill="1" applyBorder="1" applyAlignment="1" applyProtection="1">
      <alignment horizontal="center" vertical="center"/>
      <protection/>
    </xf>
    <xf numFmtId="164" fontId="13" fillId="0" borderId="0" xfId="243" applyNumberFormat="1" applyFont="1" applyAlignment="1">
      <alignment horizontal="center"/>
      <protection/>
    </xf>
    <xf numFmtId="164" fontId="6" fillId="0" borderId="0" xfId="243" applyNumberFormat="1" applyFont="1" applyAlignment="1" applyProtection="1">
      <alignment horizontal="center"/>
      <protection/>
    </xf>
    <xf numFmtId="164" fontId="13" fillId="0" borderId="0" xfId="243" applyNumberFormat="1" applyFont="1" applyBorder="1" applyAlignment="1" quotePrefix="1">
      <alignment horizontal="center"/>
      <protection/>
    </xf>
    <xf numFmtId="164" fontId="13" fillId="33" borderId="12" xfId="243" applyNumberFormat="1" applyFont="1" applyFill="1" applyBorder="1" applyAlignment="1" applyProtection="1">
      <alignment horizontal="center" vertical="center"/>
      <protection/>
    </xf>
    <xf numFmtId="164" fontId="13" fillId="33" borderId="44" xfId="243" applyNumberFormat="1" applyFont="1" applyFill="1" applyBorder="1" applyAlignment="1" applyProtection="1" quotePrefix="1">
      <alignment horizontal="center" vertical="center"/>
      <protection/>
    </xf>
    <xf numFmtId="164" fontId="13" fillId="33" borderId="45" xfId="243" applyNumberFormat="1" applyFont="1" applyFill="1" applyBorder="1" applyAlignment="1" applyProtection="1" quotePrefix="1">
      <alignment horizontal="center" vertical="center"/>
      <protection/>
    </xf>
    <xf numFmtId="0" fontId="13" fillId="0" borderId="0" xfId="187" applyFont="1" applyBorder="1" applyAlignment="1">
      <alignment horizontal="center" vertical="center"/>
      <protection/>
    </xf>
    <xf numFmtId="0" fontId="6" fillId="0" borderId="0" xfId="247" applyFont="1" applyAlignment="1">
      <alignment horizontal="center"/>
      <protection/>
    </xf>
    <xf numFmtId="0" fontId="13" fillId="33" borderId="93" xfId="247" applyNumberFormat="1" applyFont="1" applyFill="1" applyBorder="1" applyAlignment="1">
      <alignment horizontal="center" vertical="center"/>
      <protection/>
    </xf>
    <xf numFmtId="0" fontId="13" fillId="33" borderId="77" xfId="247" applyFont="1" applyFill="1" applyBorder="1" applyAlignment="1">
      <alignment horizontal="center" vertical="center"/>
      <protection/>
    </xf>
    <xf numFmtId="0" fontId="13" fillId="33" borderId="65" xfId="247" applyFont="1" applyFill="1" applyBorder="1" applyAlignment="1">
      <alignment horizontal="center" vertical="center"/>
      <protection/>
    </xf>
    <xf numFmtId="0" fontId="13" fillId="33" borderId="10" xfId="247" applyFont="1" applyFill="1" applyBorder="1" applyAlignment="1">
      <alignment horizontal="center" vertical="center"/>
      <protection/>
    </xf>
    <xf numFmtId="0" fontId="13" fillId="33" borderId="50" xfId="187" applyFont="1" applyFill="1" applyBorder="1" applyAlignment="1" applyProtection="1" quotePrefix="1">
      <alignment horizontal="center" vertical="center"/>
      <protection/>
    </xf>
    <xf numFmtId="0" fontId="13" fillId="33" borderId="97" xfId="187" applyFont="1" applyFill="1" applyBorder="1" applyAlignment="1" applyProtection="1" quotePrefix="1">
      <alignment horizontal="center" vertical="center"/>
      <protection/>
    </xf>
    <xf numFmtId="0" fontId="13" fillId="33" borderId="73" xfId="187" applyFont="1" applyFill="1" applyBorder="1" applyAlignment="1" applyProtection="1" quotePrefix="1">
      <alignment horizontal="center" vertical="center"/>
      <protection/>
    </xf>
    <xf numFmtId="0" fontId="13" fillId="33" borderId="50" xfId="247" applyFont="1" applyFill="1" applyBorder="1" applyAlignment="1">
      <alignment horizontal="center" vertical="center"/>
      <protection/>
    </xf>
    <xf numFmtId="0" fontId="13" fillId="33" borderId="73" xfId="247" applyFont="1" applyFill="1" applyBorder="1" applyAlignment="1">
      <alignment horizontal="center" vertical="center"/>
      <protection/>
    </xf>
    <xf numFmtId="0" fontId="13" fillId="33" borderId="99" xfId="247" applyFont="1" applyFill="1" applyBorder="1" applyAlignment="1">
      <alignment horizontal="center" vertical="center"/>
      <protection/>
    </xf>
    <xf numFmtId="164" fontId="13" fillId="0" borderId="0" xfId="249" applyNumberFormat="1" applyFont="1" applyAlignment="1">
      <alignment horizontal="center"/>
      <protection/>
    </xf>
    <xf numFmtId="164" fontId="6" fillId="0" borderId="0" xfId="249" applyNumberFormat="1" applyFont="1" applyAlignment="1" applyProtection="1">
      <alignment horizontal="center"/>
      <protection/>
    </xf>
    <xf numFmtId="164" fontId="13" fillId="0" borderId="0" xfId="249" applyNumberFormat="1" applyFont="1" applyAlignment="1" applyProtection="1">
      <alignment horizontal="center"/>
      <protection/>
    </xf>
    <xf numFmtId="164" fontId="13" fillId="0" borderId="0" xfId="249" applyNumberFormat="1" applyFont="1" applyBorder="1" applyAlignment="1">
      <alignment horizontal="center"/>
      <protection/>
    </xf>
    <xf numFmtId="164" fontId="13" fillId="0" borderId="0" xfId="249" applyNumberFormat="1" applyFont="1" applyBorder="1" applyAlignment="1" quotePrefix="1">
      <alignment horizontal="center"/>
      <protection/>
    </xf>
    <xf numFmtId="164" fontId="22" fillId="33" borderId="69" xfId="246" applyNumberFormat="1" applyFont="1" applyFill="1" applyBorder="1" applyAlignment="1" applyProtection="1">
      <alignment horizontal="center" vertical="center"/>
      <protection/>
    </xf>
    <xf numFmtId="164" fontId="22" fillId="33" borderId="11" xfId="246" applyNumberFormat="1" applyFont="1" applyFill="1" applyBorder="1" applyAlignment="1">
      <alignment horizontal="center" vertical="center"/>
      <protection/>
    </xf>
    <xf numFmtId="164" fontId="22" fillId="33" borderId="89" xfId="246" applyNumberFormat="1" applyFont="1" applyFill="1" applyBorder="1" applyAlignment="1" applyProtection="1">
      <alignment horizontal="center" vertical="center"/>
      <protection/>
    </xf>
    <xf numFmtId="164" fontId="22" fillId="33" borderId="89" xfId="246" applyNumberFormat="1" applyFont="1" applyFill="1" applyBorder="1" applyAlignment="1" applyProtection="1" quotePrefix="1">
      <alignment horizontal="center" vertical="center"/>
      <protection/>
    </xf>
    <xf numFmtId="164" fontId="22" fillId="33" borderId="97" xfId="246" applyNumberFormat="1" applyFont="1" applyFill="1" applyBorder="1" applyAlignment="1" applyProtection="1" quotePrefix="1">
      <alignment horizontal="center" vertical="center"/>
      <protection/>
    </xf>
    <xf numFmtId="164" fontId="22" fillId="33" borderId="98" xfId="246" applyNumberFormat="1" applyFont="1" applyFill="1" applyBorder="1" applyAlignment="1" applyProtection="1">
      <alignment horizontal="center" vertical="center"/>
      <protection/>
    </xf>
    <xf numFmtId="169" fontId="13" fillId="33" borderId="28" xfId="247" applyNumberFormat="1" applyFont="1" applyFill="1" applyBorder="1" applyAlignment="1">
      <alignment horizontal="center" vertical="center"/>
      <protection/>
    </xf>
    <xf numFmtId="169" fontId="13" fillId="33" borderId="29" xfId="247" applyNumberFormat="1" applyFont="1" applyFill="1" applyBorder="1" applyAlignment="1">
      <alignment horizontal="center" vertical="center"/>
      <protection/>
    </xf>
    <xf numFmtId="0" fontId="13" fillId="33" borderId="18" xfId="247" applyFont="1" applyFill="1" applyBorder="1" applyAlignment="1">
      <alignment horizontal="center" vertical="center"/>
      <protection/>
    </xf>
    <xf numFmtId="0" fontId="13" fillId="0" borderId="0" xfId="247" applyFont="1" applyAlignment="1">
      <alignment horizontal="center"/>
      <protection/>
    </xf>
    <xf numFmtId="0" fontId="13" fillId="33" borderId="69" xfId="247" applyFont="1" applyFill="1" applyBorder="1" applyAlignment="1">
      <alignment horizontal="center" vertical="center"/>
      <protection/>
    </xf>
    <xf numFmtId="0" fontId="13" fillId="33" borderId="14" xfId="247" applyFont="1" applyFill="1" applyBorder="1" applyAlignment="1">
      <alignment horizontal="center" vertical="center"/>
      <protection/>
    </xf>
    <xf numFmtId="0" fontId="13" fillId="33" borderId="11" xfId="247" applyFont="1" applyFill="1" applyBorder="1" applyAlignment="1">
      <alignment horizontal="center" vertical="center"/>
      <protection/>
    </xf>
    <xf numFmtId="168" fontId="13" fillId="0" borderId="43" xfId="250" applyNumberFormat="1" applyFont="1" applyFill="1" applyBorder="1" applyAlignment="1" applyProtection="1" quotePrefix="1">
      <alignment horizontal="left"/>
      <protection/>
    </xf>
    <xf numFmtId="168" fontId="13" fillId="0" borderId="44" xfId="250" applyNumberFormat="1" applyFont="1" applyFill="1" applyBorder="1" applyAlignment="1" applyProtection="1" quotePrefix="1">
      <alignment horizontal="left"/>
      <protection/>
    </xf>
    <xf numFmtId="168" fontId="13" fillId="0" borderId="45" xfId="250" applyNumberFormat="1" applyFont="1" applyFill="1" applyBorder="1" applyAlignment="1" applyProtection="1" quotePrefix="1">
      <alignment horizontal="left"/>
      <protection/>
    </xf>
    <xf numFmtId="168" fontId="13" fillId="0" borderId="12" xfId="250" applyNumberFormat="1" applyFont="1" applyFill="1" applyBorder="1" applyAlignment="1" applyProtection="1" quotePrefix="1">
      <alignment horizontal="left"/>
      <protection/>
    </xf>
    <xf numFmtId="0" fontId="13" fillId="0" borderId="0" xfId="250" applyFont="1" applyFill="1" applyAlignment="1">
      <alignment horizontal="center"/>
      <protection/>
    </xf>
    <xf numFmtId="0" fontId="6" fillId="0" borderId="0" xfId="250" applyFont="1" applyFill="1" applyAlignment="1">
      <alignment horizontal="center"/>
      <protection/>
    </xf>
    <xf numFmtId="4" fontId="13" fillId="0" borderId="0" xfId="250" applyNumberFormat="1" applyFont="1" applyFill="1" applyAlignment="1">
      <alignment horizontal="center"/>
      <protection/>
    </xf>
    <xf numFmtId="0" fontId="8" fillId="35" borderId="91" xfId="250" applyFont="1" applyFill="1" applyBorder="1" applyAlignment="1">
      <alignment horizontal="center" vertical="center"/>
      <protection/>
    </xf>
    <xf numFmtId="0" fontId="8" fillId="35" borderId="71" xfId="250" applyFont="1" applyFill="1" applyBorder="1" applyAlignment="1">
      <alignment horizontal="center" vertical="center"/>
      <protection/>
    </xf>
    <xf numFmtId="49" fontId="13" fillId="35" borderId="89" xfId="252" applyNumberFormat="1" applyFont="1" applyFill="1" applyBorder="1" applyAlignment="1">
      <alignment horizontal="center"/>
      <protection/>
    </xf>
    <xf numFmtId="0" fontId="13" fillId="35" borderId="89" xfId="250" applyFont="1" applyFill="1" applyBorder="1" applyAlignment="1" applyProtection="1">
      <alignment horizontal="center" vertical="center"/>
      <protection/>
    </xf>
    <xf numFmtId="0" fontId="13" fillId="35" borderId="89" xfId="250" applyFont="1" applyFill="1" applyBorder="1" applyAlignment="1" applyProtection="1">
      <alignment horizontal="center"/>
      <protection/>
    </xf>
    <xf numFmtId="0" fontId="13" fillId="35" borderId="98" xfId="250" applyFont="1" applyFill="1" applyBorder="1" applyAlignment="1" applyProtection="1">
      <alignment horizontal="center"/>
      <protection/>
    </xf>
    <xf numFmtId="0" fontId="13" fillId="0" borderId="38" xfId="134" applyFont="1" applyBorder="1" applyAlignment="1">
      <alignment horizontal="center"/>
      <protection/>
    </xf>
    <xf numFmtId="0" fontId="8" fillId="0" borderId="15" xfId="134" applyFont="1" applyBorder="1" applyAlignment="1">
      <alignment horizontal="center"/>
      <protection/>
    </xf>
    <xf numFmtId="0" fontId="8" fillId="0" borderId="37" xfId="134" applyFont="1" applyBorder="1" applyAlignment="1">
      <alignment horizontal="center"/>
      <protection/>
    </xf>
    <xf numFmtId="168" fontId="6" fillId="0" borderId="38" xfId="253" applyNumberFormat="1" applyFont="1" applyBorder="1" applyAlignment="1" applyProtection="1">
      <alignment horizontal="center"/>
      <protection/>
    </xf>
    <xf numFmtId="168" fontId="6" fillId="0" borderId="15" xfId="253" applyNumberFormat="1" applyFont="1" applyBorder="1" applyAlignment="1" applyProtection="1">
      <alignment horizontal="center"/>
      <protection/>
    </xf>
    <xf numFmtId="168" fontId="6" fillId="0" borderId="37" xfId="253" applyNumberFormat="1" applyFont="1" applyBorder="1" applyAlignment="1" applyProtection="1">
      <alignment horizontal="center"/>
      <protection/>
    </xf>
    <xf numFmtId="168" fontId="14" fillId="0" borderId="61" xfId="253" applyNumberFormat="1" applyFont="1" applyBorder="1" applyAlignment="1" applyProtection="1">
      <alignment horizontal="right"/>
      <protection/>
    </xf>
    <xf numFmtId="168" fontId="14" fillId="0" borderId="24" xfId="253" applyNumberFormat="1" applyFont="1" applyBorder="1" applyAlignment="1" applyProtection="1">
      <alignment horizontal="right"/>
      <protection/>
    </xf>
    <xf numFmtId="168" fontId="14" fillId="0" borderId="62" xfId="253" applyNumberFormat="1" applyFont="1" applyBorder="1" applyAlignment="1" applyProtection="1">
      <alignment horizontal="right"/>
      <protection/>
    </xf>
    <xf numFmtId="168" fontId="22" fillId="33" borderId="89" xfId="253" applyNumberFormat="1" applyFont="1" applyFill="1" applyBorder="1" applyAlignment="1" applyProtection="1">
      <alignment horizontal="center" wrapText="1"/>
      <protection hidden="1"/>
    </xf>
    <xf numFmtId="168" fontId="22" fillId="33" borderId="89" xfId="253" applyNumberFormat="1" applyFont="1" applyFill="1" applyBorder="1" applyAlignment="1">
      <alignment horizontal="center"/>
      <protection/>
    </xf>
    <xf numFmtId="168" fontId="22" fillId="33" borderId="98" xfId="253" applyNumberFormat="1" applyFont="1" applyFill="1" applyBorder="1" applyAlignment="1">
      <alignment horizontal="center"/>
      <protection/>
    </xf>
    <xf numFmtId="168" fontId="6" fillId="0" borderId="38" xfId="254" applyNumberFormat="1" applyFont="1" applyBorder="1" applyAlignment="1" applyProtection="1">
      <alignment horizontal="center"/>
      <protection/>
    </xf>
    <xf numFmtId="168" fontId="6" fillId="0" borderId="15" xfId="254" applyNumberFormat="1" applyFont="1" applyBorder="1" applyAlignment="1" applyProtection="1">
      <alignment horizontal="center"/>
      <protection/>
    </xf>
    <xf numFmtId="168" fontId="6" fillId="0" borderId="37" xfId="254" applyNumberFormat="1" applyFont="1" applyBorder="1" applyAlignment="1" applyProtection="1">
      <alignment horizontal="center"/>
      <protection/>
    </xf>
    <xf numFmtId="168" fontId="14" fillId="0" borderId="61" xfId="254" applyNumberFormat="1" applyFont="1" applyBorder="1" applyAlignment="1" applyProtection="1">
      <alignment horizontal="right"/>
      <protection/>
    </xf>
    <xf numFmtId="168" fontId="14" fillId="0" borderId="24" xfId="254" applyNumberFormat="1" applyFont="1" applyBorder="1" applyAlignment="1" applyProtection="1">
      <alignment horizontal="right"/>
      <protection/>
    </xf>
    <xf numFmtId="168" fontId="14" fillId="0" borderId="62" xfId="254" applyNumberFormat="1" applyFont="1" applyBorder="1" applyAlignment="1" applyProtection="1">
      <alignment horizontal="right"/>
      <protection/>
    </xf>
    <xf numFmtId="168" fontId="22" fillId="33" borderId="89" xfId="254" applyNumberFormat="1" applyFont="1" applyFill="1" applyBorder="1" applyAlignment="1" applyProtection="1">
      <alignment horizontal="center" wrapText="1"/>
      <protection hidden="1"/>
    </xf>
    <xf numFmtId="168" fontId="22" fillId="33" borderId="50" xfId="254" applyNumberFormat="1" applyFont="1" applyFill="1" applyBorder="1" applyAlignment="1">
      <alignment horizontal="center"/>
      <protection/>
    </xf>
    <xf numFmtId="168" fontId="22" fillId="33" borderId="99" xfId="254" applyNumberFormat="1" applyFont="1" applyFill="1" applyBorder="1" applyAlignment="1">
      <alignment horizontal="center"/>
      <protection/>
    </xf>
    <xf numFmtId="0" fontId="13" fillId="0" borderId="0" xfId="134" applyFont="1" applyAlignment="1">
      <alignment horizontal="center"/>
      <protection/>
    </xf>
    <xf numFmtId="168" fontId="6" fillId="0" borderId="0" xfId="257" applyNumberFormat="1" applyFont="1" applyAlignment="1" applyProtection="1">
      <alignment horizontal="center"/>
      <protection/>
    </xf>
    <xf numFmtId="168" fontId="15" fillId="0" borderId="0" xfId="257" applyNumberFormat="1" applyFont="1" applyAlignment="1" applyProtection="1">
      <alignment horizontal="right"/>
      <protection/>
    </xf>
    <xf numFmtId="168" fontId="22" fillId="33" borderId="89" xfId="257" applyNumberFormat="1" applyFont="1" applyFill="1" applyBorder="1" applyAlignment="1" applyProtection="1">
      <alignment horizontal="center" wrapText="1"/>
      <protection hidden="1"/>
    </xf>
    <xf numFmtId="168" fontId="13" fillId="33" borderId="50" xfId="257" applyNumberFormat="1" applyFont="1" applyFill="1" applyBorder="1" applyAlignment="1">
      <alignment horizontal="center"/>
      <protection/>
    </xf>
    <xf numFmtId="168" fontId="13" fillId="33" borderId="99" xfId="257" applyNumberFormat="1" applyFont="1" applyFill="1" applyBorder="1" applyAlignment="1">
      <alignment horizontal="center"/>
      <protection/>
    </xf>
    <xf numFmtId="168" fontId="6" fillId="0" borderId="0" xfId="258" applyNumberFormat="1" applyFont="1" applyAlignment="1" applyProtection="1">
      <alignment horizontal="center"/>
      <protection/>
    </xf>
    <xf numFmtId="168" fontId="15" fillId="0" borderId="0" xfId="258" applyNumberFormat="1" applyFont="1" applyAlignment="1" applyProtection="1">
      <alignment horizontal="right"/>
      <protection/>
    </xf>
    <xf numFmtId="168" fontId="22" fillId="33" borderId="89" xfId="258" applyNumberFormat="1" applyFont="1" applyFill="1" applyBorder="1" applyAlignment="1" applyProtection="1">
      <alignment horizontal="center" wrapText="1"/>
      <protection hidden="1"/>
    </xf>
    <xf numFmtId="168" fontId="13" fillId="33" borderId="97" xfId="258" applyNumberFormat="1" applyFont="1" applyFill="1" applyBorder="1" applyAlignment="1">
      <alignment horizontal="center"/>
      <protection/>
    </xf>
    <xf numFmtId="168" fontId="13" fillId="33" borderId="98" xfId="258" applyNumberFormat="1" applyFont="1" applyFill="1" applyBorder="1" applyAlignment="1">
      <alignment horizontal="center"/>
      <protection/>
    </xf>
    <xf numFmtId="168" fontId="6" fillId="0" borderId="0" xfId="259" applyNumberFormat="1" applyFont="1" applyAlignment="1" applyProtection="1">
      <alignment horizontal="center"/>
      <protection/>
    </xf>
    <xf numFmtId="168" fontId="15" fillId="0" borderId="0" xfId="259" applyNumberFormat="1" applyFont="1" applyAlignment="1" applyProtection="1">
      <alignment horizontal="right"/>
      <protection/>
    </xf>
    <xf numFmtId="168" fontId="22" fillId="33" borderId="89" xfId="259" applyNumberFormat="1" applyFont="1" applyFill="1" applyBorder="1" applyAlignment="1" applyProtection="1">
      <alignment horizontal="center" wrapText="1"/>
      <protection hidden="1"/>
    </xf>
    <xf numFmtId="168" fontId="13" fillId="33" borderId="50" xfId="259" applyNumberFormat="1" applyFont="1" applyFill="1" applyBorder="1" applyAlignment="1">
      <alignment horizontal="center"/>
      <protection/>
    </xf>
    <xf numFmtId="168" fontId="13" fillId="33" borderId="99" xfId="259" applyNumberFormat="1" applyFont="1" applyFill="1" applyBorder="1" applyAlignment="1">
      <alignment horizontal="center"/>
      <protection/>
    </xf>
    <xf numFmtId="168" fontId="6" fillId="0" borderId="0" xfId="260" applyNumberFormat="1" applyFont="1" applyAlignment="1" applyProtection="1">
      <alignment horizontal="center"/>
      <protection/>
    </xf>
    <xf numFmtId="168" fontId="14" fillId="0" borderId="0" xfId="260" applyNumberFormat="1" applyFont="1" applyAlignment="1" applyProtection="1">
      <alignment horizontal="right"/>
      <protection/>
    </xf>
    <xf numFmtId="168" fontId="22" fillId="33" borderId="89" xfId="260" applyNumberFormat="1" applyFont="1" applyFill="1" applyBorder="1" applyAlignment="1" applyProtection="1">
      <alignment horizontal="center" wrapText="1"/>
      <protection hidden="1"/>
    </xf>
    <xf numFmtId="168" fontId="13" fillId="33" borderId="50" xfId="260" applyNumberFormat="1" applyFont="1" applyFill="1" applyBorder="1" applyAlignment="1">
      <alignment horizontal="center"/>
      <protection/>
    </xf>
    <xf numFmtId="168" fontId="13" fillId="33" borderId="99" xfId="260" applyNumberFormat="1" applyFont="1" applyFill="1" applyBorder="1" applyAlignment="1">
      <alignment horizontal="center"/>
      <protection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" fontId="13" fillId="36" borderId="69" xfId="150" applyNumberFormat="1" applyFont="1" applyFill="1" applyBorder="1" applyAlignment="1" applyProtection="1" quotePrefix="1">
      <alignment horizontal="center" vertical="center"/>
      <protection/>
    </xf>
    <xf numFmtId="1" fontId="13" fillId="36" borderId="11" xfId="150" applyNumberFormat="1" applyFont="1" applyFill="1" applyBorder="1" applyAlignment="1" applyProtection="1" quotePrefix="1">
      <alignment horizontal="center" vertical="center"/>
      <protection/>
    </xf>
    <xf numFmtId="1" fontId="13" fillId="36" borderId="50" xfId="150" applyNumberFormat="1" applyFont="1" applyFill="1" applyBorder="1" applyAlignment="1" applyProtection="1" quotePrefix="1">
      <alignment horizontal="center" vertical="center"/>
      <protection/>
    </xf>
    <xf numFmtId="1" fontId="13" fillId="36" borderId="97" xfId="150" applyNumberFormat="1" applyFont="1" applyFill="1" applyBorder="1" applyAlignment="1" applyProtection="1" quotePrefix="1">
      <alignment horizontal="center" vertical="center"/>
      <protection/>
    </xf>
    <xf numFmtId="1" fontId="13" fillId="36" borderId="65" xfId="150" applyNumberFormat="1" applyFont="1" applyFill="1" applyBorder="1" applyAlignment="1" applyProtection="1" quotePrefix="1">
      <alignment horizontal="center" wrapText="1"/>
      <protection/>
    </xf>
    <xf numFmtId="1" fontId="13" fillId="36" borderId="10" xfId="150" applyNumberFormat="1" applyFont="1" applyFill="1" applyBorder="1" applyAlignment="1" applyProtection="1" quotePrefix="1">
      <alignment horizontal="center" wrapText="1"/>
      <protection/>
    </xf>
    <xf numFmtId="1" fontId="13" fillId="36" borderId="92" xfId="150" applyNumberFormat="1" applyFont="1" applyFill="1" applyBorder="1" applyAlignment="1" applyProtection="1" quotePrefix="1">
      <alignment horizontal="center" wrapText="1"/>
      <protection/>
    </xf>
    <xf numFmtId="1" fontId="13" fillId="36" borderId="18" xfId="150" applyNumberFormat="1" applyFont="1" applyFill="1" applyBorder="1" applyAlignment="1" applyProtection="1" quotePrefix="1">
      <alignment horizontal="center" wrapText="1"/>
      <protection/>
    </xf>
    <xf numFmtId="0" fontId="13" fillId="0" borderId="0" xfId="232" applyFont="1" applyAlignment="1">
      <alignment horizontal="center"/>
      <protection/>
    </xf>
    <xf numFmtId="0" fontId="6" fillId="0" borderId="0" xfId="232" applyFont="1" applyAlignment="1">
      <alignment horizontal="center"/>
      <protection/>
    </xf>
    <xf numFmtId="168" fontId="15" fillId="0" borderId="60" xfId="160" applyNumberFormat="1" applyFont="1" applyBorder="1" applyAlignment="1">
      <alignment horizontal="right"/>
      <protection/>
    </xf>
    <xf numFmtId="0" fontId="13" fillId="35" borderId="97" xfId="134" applyFont="1" applyFill="1" applyBorder="1" applyAlignment="1">
      <alignment horizontal="center"/>
      <protection/>
    </xf>
    <xf numFmtId="0" fontId="13" fillId="35" borderId="98" xfId="134" applyFont="1" applyFill="1" applyBorder="1" applyAlignment="1">
      <alignment horizontal="center"/>
      <protection/>
    </xf>
    <xf numFmtId="0" fontId="13" fillId="35" borderId="91" xfId="134" applyFont="1" applyFill="1" applyBorder="1" applyAlignment="1">
      <alignment horizontal="center"/>
      <protection/>
    </xf>
    <xf numFmtId="0" fontId="13" fillId="35" borderId="89" xfId="134" applyFont="1" applyFill="1" applyBorder="1" applyAlignment="1">
      <alignment horizontal="center"/>
      <protection/>
    </xf>
    <xf numFmtId="164" fontId="13" fillId="35" borderId="69" xfId="244" applyNumberFormat="1" applyFont="1" applyFill="1" applyBorder="1" applyAlignment="1" applyProtection="1">
      <alignment horizontal="center" vertical="center"/>
      <protection/>
    </xf>
    <xf numFmtId="164" fontId="13" fillId="35" borderId="11" xfId="244" applyNumberFormat="1" applyFont="1" applyFill="1" applyBorder="1" applyAlignment="1" applyProtection="1">
      <alignment horizontal="center" vertical="center"/>
      <protection/>
    </xf>
    <xf numFmtId="0" fontId="6" fillId="0" borderId="0" xfId="134" applyFont="1" applyBorder="1" applyAlignment="1">
      <alignment horizontal="center"/>
      <protection/>
    </xf>
    <xf numFmtId="0" fontId="6" fillId="0" borderId="60" xfId="134" applyFont="1" applyBorder="1" applyAlignment="1">
      <alignment horizontal="center"/>
      <protection/>
    </xf>
    <xf numFmtId="0" fontId="6" fillId="0" borderId="93" xfId="134" applyFont="1" applyBorder="1" applyAlignment="1">
      <alignment horizontal="center"/>
      <protection/>
    </xf>
    <xf numFmtId="0" fontId="6" fillId="0" borderId="49" xfId="134" applyFont="1" applyBorder="1" applyAlignment="1">
      <alignment horizontal="center"/>
      <protection/>
    </xf>
    <xf numFmtId="0" fontId="6" fillId="0" borderId="76" xfId="134" applyFont="1" applyBorder="1" applyAlignment="1">
      <alignment horizontal="center"/>
      <protection/>
    </xf>
    <xf numFmtId="0" fontId="13" fillId="0" borderId="0" xfId="235" applyFont="1" applyFill="1" applyAlignment="1">
      <alignment horizontal="center" vertical="center"/>
      <protection/>
    </xf>
    <xf numFmtId="0" fontId="6" fillId="0" borderId="0" xfId="235" applyFont="1" applyFill="1" applyAlignment="1">
      <alignment horizontal="center" vertical="center"/>
      <protection/>
    </xf>
    <xf numFmtId="0" fontId="15" fillId="0" borderId="60" xfId="235" applyFont="1" applyFill="1" applyBorder="1" applyAlignment="1">
      <alignment horizontal="right"/>
      <protection/>
    </xf>
    <xf numFmtId="0" fontId="13" fillId="33" borderId="93" xfId="235" applyFont="1" applyFill="1" applyBorder="1" applyAlignment="1">
      <alignment horizontal="center" vertical="center"/>
      <protection/>
    </xf>
    <xf numFmtId="0" fontId="13" fillId="33" borderId="49" xfId="235" applyFont="1" applyFill="1" applyBorder="1" applyAlignment="1">
      <alignment horizontal="center" vertical="center"/>
      <protection/>
    </xf>
    <xf numFmtId="0" fontId="13" fillId="33" borderId="70" xfId="235" applyFont="1" applyFill="1" applyBorder="1" applyAlignment="1">
      <alignment horizontal="center" vertical="center"/>
      <protection/>
    </xf>
    <xf numFmtId="0" fontId="13" fillId="33" borderId="17" xfId="235" applyFont="1" applyFill="1" applyBorder="1" applyAlignment="1">
      <alignment horizontal="center" vertical="center"/>
      <protection/>
    </xf>
    <xf numFmtId="0" fontId="13" fillId="33" borderId="0" xfId="235" applyFont="1" applyFill="1" applyBorder="1" applyAlignment="1">
      <alignment horizontal="center" vertical="center"/>
      <protection/>
    </xf>
    <xf numFmtId="0" fontId="13" fillId="33" borderId="38" xfId="235" applyFont="1" applyFill="1" applyBorder="1" applyAlignment="1">
      <alignment horizontal="center" vertical="center"/>
      <protection/>
    </xf>
    <xf numFmtId="0" fontId="13" fillId="33" borderId="77" xfId="235" applyFont="1" applyFill="1" applyBorder="1" applyAlignment="1">
      <alignment horizontal="center" vertical="center"/>
      <protection/>
    </xf>
    <xf numFmtId="0" fontId="13" fillId="35" borderId="54" xfId="235" applyFont="1" applyFill="1" applyBorder="1" applyAlignment="1">
      <alignment horizontal="center" vertical="center"/>
      <protection/>
    </xf>
    <xf numFmtId="0" fontId="13" fillId="35" borderId="57" xfId="235" applyFont="1" applyFill="1" applyBorder="1" applyAlignment="1">
      <alignment horizontal="center" vertical="center"/>
      <protection/>
    </xf>
    <xf numFmtId="0" fontId="13" fillId="33" borderId="49" xfId="235" applyFont="1" applyFill="1" applyBorder="1" applyAlignment="1" quotePrefix="1">
      <alignment horizontal="center" vertical="center"/>
      <protection/>
    </xf>
    <xf numFmtId="0" fontId="13" fillId="33" borderId="65" xfId="235" applyFont="1" applyFill="1" applyBorder="1" applyAlignment="1">
      <alignment horizontal="center" vertical="center"/>
      <protection/>
    </xf>
    <xf numFmtId="0" fontId="13" fillId="33" borderId="10" xfId="235" applyFont="1" applyFill="1" applyBorder="1" applyAlignment="1">
      <alignment horizontal="center" vertical="center"/>
      <protection/>
    </xf>
    <xf numFmtId="0" fontId="13" fillId="33" borderId="90" xfId="235" applyFont="1" applyFill="1" applyBorder="1" applyAlignment="1">
      <alignment horizontal="center"/>
      <protection/>
    </xf>
    <xf numFmtId="0" fontId="13" fillId="33" borderId="76" xfId="235" applyFont="1" applyFill="1" applyBorder="1" applyAlignment="1">
      <alignment horizontal="center"/>
      <protection/>
    </xf>
    <xf numFmtId="0" fontId="13" fillId="36" borderId="43" xfId="235" applyFont="1" applyFill="1" applyBorder="1" applyAlignment="1">
      <alignment horizontal="center"/>
      <protection/>
    </xf>
    <xf numFmtId="0" fontId="13" fillId="36" borderId="13" xfId="235" applyFont="1" applyFill="1" applyBorder="1" applyAlignment="1">
      <alignment horizontal="center"/>
      <protection/>
    </xf>
    <xf numFmtId="168" fontId="13" fillId="0" borderId="17" xfId="0" applyNumberFormat="1" applyFont="1" applyFill="1" applyBorder="1" applyAlignment="1">
      <alignment horizontal="left"/>
    </xf>
    <xf numFmtId="168" fontId="50" fillId="0" borderId="38" xfId="0" applyNumberFormat="1" applyFont="1" applyBorder="1" applyAlignment="1">
      <alignment horizontal="left"/>
    </xf>
    <xf numFmtId="168" fontId="13" fillId="0" borderId="14" xfId="0" applyNumberFormat="1" applyFont="1" applyFill="1" applyBorder="1" applyAlignment="1">
      <alignment horizontal="left"/>
    </xf>
    <xf numFmtId="168" fontId="50" fillId="0" borderId="15" xfId="0" applyNumberFormat="1" applyFont="1" applyBorder="1" applyAlignment="1">
      <alignment horizontal="left"/>
    </xf>
    <xf numFmtId="168" fontId="6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3" fillId="0" borderId="38" xfId="0" applyNumberFormat="1" applyFont="1" applyFill="1" applyBorder="1" applyAlignment="1">
      <alignment horizontal="left"/>
    </xf>
    <xf numFmtId="168" fontId="8" fillId="0" borderId="60" xfId="0" applyNumberFormat="1" applyFont="1" applyFill="1" applyBorder="1" applyAlignment="1">
      <alignment horizontal="center"/>
    </xf>
    <xf numFmtId="0" fontId="8" fillId="33" borderId="91" xfId="134" applyFont="1" applyFill="1" applyBorder="1" applyAlignment="1">
      <alignment horizontal="center"/>
      <protection/>
    </xf>
    <xf numFmtId="0" fontId="8" fillId="33" borderId="71" xfId="134" applyFont="1" applyFill="1" applyBorder="1" applyAlignment="1">
      <alignment horizontal="center"/>
      <protection/>
    </xf>
    <xf numFmtId="0" fontId="13" fillId="36" borderId="90" xfId="134" applyFont="1" applyFill="1" applyBorder="1" applyAlignment="1">
      <alignment horizontal="center" vertical="center"/>
      <protection/>
    </xf>
    <xf numFmtId="0" fontId="13" fillId="36" borderId="49" xfId="134" applyFont="1" applyFill="1" applyBorder="1" applyAlignment="1">
      <alignment horizontal="center" vertical="center"/>
      <protection/>
    </xf>
    <xf numFmtId="0" fontId="13" fillId="36" borderId="70" xfId="134" applyFont="1" applyFill="1" applyBorder="1" applyAlignment="1">
      <alignment horizontal="center" vertical="center"/>
      <protection/>
    </xf>
    <xf numFmtId="0" fontId="13" fillId="36" borderId="53" xfId="134" applyFont="1" applyFill="1" applyBorder="1" applyAlignment="1">
      <alignment horizontal="center" vertical="center"/>
      <protection/>
    </xf>
    <xf numFmtId="0" fontId="13" fillId="36" borderId="54" xfId="134" applyFont="1" applyFill="1" applyBorder="1" applyAlignment="1">
      <alignment horizontal="center" vertical="center"/>
      <protection/>
    </xf>
    <xf numFmtId="0" fontId="13" fillId="36" borderId="57" xfId="134" applyFont="1" applyFill="1" applyBorder="1" applyAlignment="1">
      <alignment horizontal="center" vertical="center"/>
      <protection/>
    </xf>
    <xf numFmtId="0" fontId="13" fillId="33" borderId="50" xfId="134" applyFont="1" applyFill="1" applyBorder="1" applyAlignment="1">
      <alignment horizontal="center"/>
      <protection/>
    </xf>
    <xf numFmtId="0" fontId="13" fillId="33" borderId="73" xfId="134" applyFont="1" applyFill="1" applyBorder="1" applyAlignment="1">
      <alignment horizontal="center"/>
      <protection/>
    </xf>
    <xf numFmtId="0" fontId="13" fillId="33" borderId="99" xfId="134" applyFont="1" applyFill="1" applyBorder="1" applyAlignment="1">
      <alignment horizontal="center"/>
      <protection/>
    </xf>
    <xf numFmtId="0" fontId="13" fillId="36" borderId="43" xfId="134" applyFont="1" applyFill="1" applyBorder="1" applyAlignment="1">
      <alignment horizontal="center"/>
      <protection/>
    </xf>
    <xf numFmtId="0" fontId="13" fillId="36" borderId="45" xfId="134" applyFont="1" applyFill="1" applyBorder="1" applyAlignment="1">
      <alignment horizontal="center"/>
      <protection/>
    </xf>
    <xf numFmtId="0" fontId="13" fillId="36" borderId="13" xfId="134" applyFont="1" applyFill="1" applyBorder="1" applyAlignment="1">
      <alignment horizontal="center"/>
      <protection/>
    </xf>
    <xf numFmtId="168" fontId="6" fillId="0" borderId="0" xfId="134" applyNumberFormat="1" applyFont="1" applyAlignment="1" applyProtection="1">
      <alignment horizontal="center" wrapText="1"/>
      <protection/>
    </xf>
    <xf numFmtId="168" fontId="6" fillId="0" borderId="0" xfId="134" applyNumberFormat="1" applyFont="1" applyAlignment="1" applyProtection="1">
      <alignment horizontal="center"/>
      <protection/>
    </xf>
    <xf numFmtId="0" fontId="13" fillId="35" borderId="93" xfId="134" applyFont="1" applyFill="1" applyBorder="1" applyAlignment="1">
      <alignment horizontal="center" vertical="center"/>
      <protection/>
    </xf>
    <xf numFmtId="0" fontId="13" fillId="35" borderId="100" xfId="134" applyFont="1" applyFill="1" applyBorder="1" applyAlignment="1">
      <alignment horizontal="center" vertical="center"/>
      <protection/>
    </xf>
    <xf numFmtId="0" fontId="13" fillId="35" borderId="65" xfId="134" applyFont="1" applyFill="1" applyBorder="1" applyAlignment="1">
      <alignment horizontal="center" vertical="center"/>
      <protection/>
    </xf>
    <xf numFmtId="0" fontId="13" fillId="35" borderId="41" xfId="134" applyFont="1" applyFill="1" applyBorder="1" applyAlignment="1">
      <alignment horizontal="center" vertical="center"/>
      <protection/>
    </xf>
    <xf numFmtId="0" fontId="13" fillId="35" borderId="89" xfId="134" applyFont="1" applyFill="1" applyBorder="1" applyAlignment="1">
      <alignment horizontal="center" vertical="center"/>
      <protection/>
    </xf>
    <xf numFmtId="0" fontId="13" fillId="35" borderId="97" xfId="134" applyFont="1" applyFill="1" applyBorder="1" applyAlignment="1">
      <alignment horizontal="center" vertical="center"/>
      <protection/>
    </xf>
    <xf numFmtId="0" fontId="13" fillId="35" borderId="98" xfId="134" applyFont="1" applyFill="1" applyBorder="1" applyAlignment="1">
      <alignment horizontal="center" vertical="center"/>
      <protection/>
    </xf>
    <xf numFmtId="0" fontId="13" fillId="33" borderId="90" xfId="134" applyFont="1" applyFill="1" applyBorder="1" applyAlignment="1">
      <alignment horizontal="center" wrapText="1"/>
      <protection/>
    </xf>
    <xf numFmtId="0" fontId="94" fillId="0" borderId="76" xfId="146" applyFont="1" applyBorder="1" applyAlignment="1">
      <alignment wrapText="1"/>
      <protection/>
    </xf>
    <xf numFmtId="0" fontId="94" fillId="0" borderId="53" xfId="146" applyFont="1" applyBorder="1" applyAlignment="1">
      <alignment wrapText="1"/>
      <protection/>
    </xf>
    <xf numFmtId="0" fontId="94" fillId="0" borderId="58" xfId="146" applyFont="1" applyBorder="1" applyAlignment="1">
      <alignment wrapText="1"/>
      <protection/>
    </xf>
    <xf numFmtId="0" fontId="13" fillId="0" borderId="0" xfId="187" applyFont="1" applyAlignment="1">
      <alignment horizontal="center"/>
      <protection/>
    </xf>
    <xf numFmtId="0" fontId="6" fillId="0" borderId="0" xfId="146" applyFont="1" applyAlignment="1" applyProtection="1">
      <alignment horizontal="center" vertical="center"/>
      <protection/>
    </xf>
    <xf numFmtId="0" fontId="14" fillId="0" borderId="0" xfId="146" applyFont="1" applyAlignment="1">
      <alignment horizontal="center" vertical="center"/>
      <protection/>
    </xf>
    <xf numFmtId="0" fontId="13" fillId="0" borderId="0" xfId="146" applyFont="1" applyAlignment="1">
      <alignment horizontal="center" vertical="center"/>
      <protection/>
    </xf>
    <xf numFmtId="0" fontId="18" fillId="0" borderId="0" xfId="146" applyFont="1" applyBorder="1" applyAlignment="1">
      <alignment horizontal="center" vertical="center"/>
      <protection/>
    </xf>
    <xf numFmtId="0" fontId="15" fillId="0" borderId="60" xfId="146" applyFont="1" applyBorder="1" applyAlignment="1">
      <alignment horizontal="right" vertical="center"/>
      <protection/>
    </xf>
    <xf numFmtId="0" fontId="21" fillId="0" borderId="0" xfId="146" applyFont="1" applyAlignment="1">
      <alignment horizontal="justify" vertical="center"/>
      <protection/>
    </xf>
    <xf numFmtId="49" fontId="13" fillId="33" borderId="44" xfId="146" applyNumberFormat="1" applyFont="1" applyFill="1" applyBorder="1" applyAlignment="1">
      <alignment horizontal="center" vertical="center"/>
      <protection/>
    </xf>
    <xf numFmtId="49" fontId="13" fillId="33" borderId="45" xfId="146" applyNumberFormat="1" applyFont="1" applyFill="1" applyBorder="1" applyAlignment="1">
      <alignment horizontal="center" vertical="center"/>
      <protection/>
    </xf>
    <xf numFmtId="49" fontId="13" fillId="33" borderId="43" xfId="146" applyNumberFormat="1" applyFont="1" applyFill="1" applyBorder="1" applyAlignment="1">
      <alignment horizontal="center" vertical="center"/>
      <protection/>
    </xf>
    <xf numFmtId="0" fontId="21" fillId="0" borderId="0" xfId="146" applyFont="1" applyBorder="1" applyAlignment="1" quotePrefix="1">
      <alignment horizontal="justify" vertical="center"/>
      <protection/>
    </xf>
    <xf numFmtId="0" fontId="21" fillId="0" borderId="0" xfId="146" applyFont="1" applyBorder="1" applyAlignment="1">
      <alignment horizontal="justify" vertical="center"/>
      <protection/>
    </xf>
    <xf numFmtId="0" fontId="21" fillId="0" borderId="0" xfId="146" applyFont="1" applyAlignment="1" applyProtection="1">
      <alignment horizontal="justify" vertical="center"/>
      <protection/>
    </xf>
    <xf numFmtId="0" fontId="21" fillId="0" borderId="0" xfId="146" applyFont="1" applyFill="1" applyBorder="1" applyAlignment="1" applyProtection="1">
      <alignment horizontal="justify" vertical="center" wrapText="1"/>
      <protection/>
    </xf>
    <xf numFmtId="0" fontId="13" fillId="33" borderId="69" xfId="146" applyFont="1" applyFill="1" applyBorder="1" applyAlignment="1" applyProtection="1">
      <alignment horizontal="center" vertical="center"/>
      <protection/>
    </xf>
    <xf numFmtId="0" fontId="13" fillId="33" borderId="14" xfId="146" applyFont="1" applyFill="1" applyBorder="1" applyAlignment="1" applyProtection="1">
      <alignment horizontal="center" vertical="center"/>
      <protection/>
    </xf>
    <xf numFmtId="169" fontId="13" fillId="33" borderId="97" xfId="146" applyNumberFormat="1" applyFont="1" applyFill="1" applyBorder="1" applyAlignment="1">
      <alignment horizontal="center" vertical="center"/>
      <protection/>
    </xf>
    <xf numFmtId="169" fontId="13" fillId="33" borderId="89" xfId="146" applyNumberFormat="1" applyFont="1" applyFill="1" applyBorder="1" applyAlignment="1">
      <alignment horizontal="center" vertical="center"/>
      <protection/>
    </xf>
    <xf numFmtId="0" fontId="16" fillId="36" borderId="101" xfId="134" applyFont="1" applyFill="1" applyBorder="1" applyAlignment="1">
      <alignment horizontal="center" wrapText="1"/>
      <protection/>
    </xf>
    <xf numFmtId="0" fontId="16" fillId="36" borderId="102" xfId="134" applyFont="1" applyFill="1" applyBorder="1" applyAlignment="1">
      <alignment horizontal="center" wrapText="1"/>
      <protection/>
    </xf>
    <xf numFmtId="0" fontId="2" fillId="0" borderId="53" xfId="199" applyBorder="1" applyAlignment="1">
      <alignment horizontal="center" wrapText="1"/>
      <protection/>
    </xf>
    <xf numFmtId="0" fontId="2" fillId="0" borderId="57" xfId="199" applyBorder="1" applyAlignment="1">
      <alignment horizontal="center" wrapText="1"/>
      <protection/>
    </xf>
    <xf numFmtId="0" fontId="16" fillId="36" borderId="103" xfId="134" applyFont="1" applyFill="1" applyBorder="1" applyAlignment="1">
      <alignment horizontal="center" wrapText="1"/>
      <protection/>
    </xf>
    <xf numFmtId="0" fontId="2" fillId="0" borderId="104" xfId="199" applyBorder="1" applyAlignment="1">
      <alignment horizontal="center" wrapText="1"/>
      <protection/>
    </xf>
    <xf numFmtId="0" fontId="16" fillId="36" borderId="43" xfId="134" applyFont="1" applyFill="1" applyBorder="1" applyAlignment="1">
      <alignment horizontal="center"/>
      <protection/>
    </xf>
    <xf numFmtId="0" fontId="2" fillId="0" borderId="45" xfId="199" applyBorder="1" applyAlignment="1">
      <alignment horizontal="center"/>
      <protection/>
    </xf>
    <xf numFmtId="0" fontId="8" fillId="0" borderId="0" xfId="134" applyFont="1" applyBorder="1" applyAlignment="1">
      <alignment horizontal="justify" wrapText="1"/>
      <protection/>
    </xf>
    <xf numFmtId="0" fontId="6" fillId="0" borderId="0" xfId="134" applyFont="1" applyAlignment="1">
      <alignment horizontal="center"/>
      <protection/>
    </xf>
    <xf numFmtId="0" fontId="13" fillId="0" borderId="0" xfId="134" applyFont="1" applyBorder="1" applyAlignment="1">
      <alignment horizontal="center"/>
      <protection/>
    </xf>
    <xf numFmtId="0" fontId="4" fillId="36" borderId="105" xfId="134" applyFont="1" applyFill="1" applyBorder="1" applyAlignment="1">
      <alignment/>
      <protection/>
    </xf>
    <xf numFmtId="0" fontId="2" fillId="36" borderId="36" xfId="199" applyFill="1" applyBorder="1" applyAlignment="1">
      <alignment/>
      <protection/>
    </xf>
    <xf numFmtId="0" fontId="16" fillId="36" borderId="106" xfId="134" applyFont="1" applyFill="1" applyBorder="1" applyAlignment="1">
      <alignment horizontal="center"/>
      <protection/>
    </xf>
    <xf numFmtId="0" fontId="16" fillId="36" borderId="107" xfId="134" applyFont="1" applyFill="1" applyBorder="1" applyAlignment="1">
      <alignment horizontal="center"/>
      <protection/>
    </xf>
    <xf numFmtId="0" fontId="16" fillId="36" borderId="108" xfId="134" applyFont="1" applyFill="1" applyBorder="1" applyAlignment="1">
      <alignment horizontal="center"/>
      <protection/>
    </xf>
    <xf numFmtId="0" fontId="13" fillId="0" borderId="0" xfId="197" applyFont="1" applyFill="1" applyAlignment="1">
      <alignment horizontal="center"/>
      <protection/>
    </xf>
    <xf numFmtId="0" fontId="6" fillId="0" borderId="0" xfId="197" applyFont="1" applyAlignment="1">
      <alignment horizontal="center"/>
      <protection/>
    </xf>
    <xf numFmtId="0" fontId="14" fillId="0" borderId="60" xfId="197" applyFont="1" applyBorder="1" applyAlignment="1">
      <alignment horizontal="right"/>
      <protection/>
    </xf>
    <xf numFmtId="1" fontId="13" fillId="35" borderId="69" xfId="197" applyNumberFormat="1" applyFont="1" applyFill="1" applyBorder="1" applyAlignment="1" applyProtection="1">
      <alignment horizontal="center" vertical="center" wrapText="1"/>
      <protection locked="0"/>
    </xf>
    <xf numFmtId="1" fontId="13" fillId="35" borderId="11" xfId="197" applyNumberFormat="1" applyFont="1" applyFill="1" applyBorder="1" applyAlignment="1" applyProtection="1">
      <alignment horizontal="center" vertical="center" wrapText="1"/>
      <protection locked="0"/>
    </xf>
    <xf numFmtId="0" fontId="13" fillId="35" borderId="65" xfId="197" applyFont="1" applyFill="1" applyBorder="1" applyAlignment="1" applyProtection="1">
      <alignment horizontal="center" vertical="center" wrapText="1"/>
      <protection locked="0"/>
    </xf>
    <xf numFmtId="0" fontId="13" fillId="35" borderId="10" xfId="197" applyFont="1" applyFill="1" applyBorder="1" applyAlignment="1" applyProtection="1">
      <alignment horizontal="center" vertical="center" wrapText="1"/>
      <protection locked="0"/>
    </xf>
    <xf numFmtId="0" fontId="13" fillId="35" borderId="50" xfId="197" applyFont="1" applyFill="1" applyBorder="1" applyAlignment="1">
      <alignment horizontal="center" vertical="center" wrapText="1"/>
      <protection/>
    </xf>
    <xf numFmtId="0" fontId="13" fillId="35" borderId="99" xfId="197" applyFont="1" applyFill="1" applyBorder="1" applyAlignment="1">
      <alignment horizontal="center" vertical="center" wrapText="1"/>
      <protection/>
    </xf>
    <xf numFmtId="0" fontId="15" fillId="0" borderId="0" xfId="199" applyFont="1" applyFill="1" applyBorder="1" applyAlignment="1">
      <alignment horizontal="right"/>
      <protection/>
    </xf>
    <xf numFmtId="0" fontId="13" fillId="0" borderId="49" xfId="199" applyFont="1" applyFill="1" applyBorder="1" applyAlignment="1" applyProtection="1">
      <alignment horizontal="center"/>
      <protection/>
    </xf>
    <xf numFmtId="0" fontId="13" fillId="0" borderId="76" xfId="199" applyFont="1" applyFill="1" applyBorder="1" applyAlignment="1" applyProtection="1">
      <alignment horizontal="center"/>
      <protection/>
    </xf>
    <xf numFmtId="176" fontId="13" fillId="0" borderId="43" xfId="199" applyNumberFormat="1" applyFont="1" applyFill="1" applyBorder="1" applyAlignment="1" applyProtection="1" quotePrefix="1">
      <alignment horizontal="center"/>
      <protection/>
    </xf>
    <xf numFmtId="176" fontId="13" fillId="0" borderId="44" xfId="199" applyNumberFormat="1" applyFont="1" applyFill="1" applyBorder="1" applyAlignment="1" applyProtection="1" quotePrefix="1">
      <alignment horizontal="center"/>
      <protection/>
    </xf>
    <xf numFmtId="176" fontId="13" fillId="0" borderId="45" xfId="199" applyNumberFormat="1" applyFont="1" applyFill="1" applyBorder="1" applyAlignment="1" applyProtection="1" quotePrefix="1">
      <alignment horizontal="center"/>
      <protection/>
    </xf>
    <xf numFmtId="176" fontId="13" fillId="0" borderId="13" xfId="199" applyNumberFormat="1" applyFont="1" applyFill="1" applyBorder="1" applyAlignment="1" applyProtection="1" quotePrefix="1">
      <alignment horizontal="center"/>
      <protection/>
    </xf>
    <xf numFmtId="0" fontId="13" fillId="0" borderId="50" xfId="199" applyFont="1" applyFill="1" applyBorder="1" applyAlignment="1" applyProtection="1">
      <alignment horizontal="center"/>
      <protection/>
    </xf>
    <xf numFmtId="0" fontId="13" fillId="0" borderId="73" xfId="199" applyFont="1" applyFill="1" applyBorder="1" applyAlignment="1" applyProtection="1">
      <alignment horizontal="center"/>
      <protection/>
    </xf>
    <xf numFmtId="0" fontId="13" fillId="0" borderId="99" xfId="199" applyFont="1" applyFill="1" applyBorder="1" applyAlignment="1" applyProtection="1">
      <alignment horizontal="center"/>
      <protection/>
    </xf>
    <xf numFmtId="0" fontId="13" fillId="0" borderId="50" xfId="199" applyFont="1" applyFill="1" applyBorder="1" applyAlignment="1" applyProtection="1">
      <alignment horizontal="center" vertical="center"/>
      <protection/>
    </xf>
    <xf numFmtId="0" fontId="13" fillId="0" borderId="73" xfId="199" applyFont="1" applyFill="1" applyBorder="1" applyAlignment="1" applyProtection="1">
      <alignment horizontal="center" vertical="center"/>
      <protection/>
    </xf>
    <xf numFmtId="0" fontId="13" fillId="0" borderId="99" xfId="199" applyFont="1" applyFill="1" applyBorder="1" applyAlignment="1" applyProtection="1">
      <alignment horizontal="center" vertical="center"/>
      <protection/>
    </xf>
    <xf numFmtId="176" fontId="13" fillId="0" borderId="44" xfId="199" applyNumberFormat="1" applyFont="1" applyFill="1" applyBorder="1" applyAlignment="1" applyProtection="1">
      <alignment horizontal="center"/>
      <protection/>
    </xf>
    <xf numFmtId="176" fontId="13" fillId="0" borderId="13" xfId="199" applyNumberFormat="1" applyFont="1" applyFill="1" applyBorder="1" applyAlignment="1" applyProtection="1">
      <alignment horizontal="center"/>
      <protection/>
    </xf>
    <xf numFmtId="176" fontId="13" fillId="0" borderId="50" xfId="199" applyNumberFormat="1" applyFont="1" applyFill="1" applyBorder="1" applyAlignment="1" applyProtection="1" quotePrefix="1">
      <alignment horizontal="center"/>
      <protection/>
    </xf>
    <xf numFmtId="176" fontId="13" fillId="0" borderId="73" xfId="199" applyNumberFormat="1" applyFont="1" applyFill="1" applyBorder="1" applyAlignment="1" applyProtection="1" quotePrefix="1">
      <alignment horizontal="center"/>
      <protection/>
    </xf>
    <xf numFmtId="176" fontId="13" fillId="0" borderId="99" xfId="199" applyNumberFormat="1" applyFont="1" applyFill="1" applyBorder="1" applyAlignment="1" applyProtection="1" quotePrefix="1">
      <alignment horizontal="center"/>
      <protection/>
    </xf>
    <xf numFmtId="169" fontId="15" fillId="0" borderId="0" xfId="199" applyNumberFormat="1" applyFont="1" applyFill="1" applyBorder="1" applyAlignment="1">
      <alignment horizontal="right"/>
      <protection/>
    </xf>
    <xf numFmtId="169" fontId="8" fillId="0" borderId="0" xfId="199" applyNumberFormat="1" applyFont="1" applyFill="1" applyBorder="1" applyAlignment="1">
      <alignment horizontal="right"/>
      <protection/>
    </xf>
    <xf numFmtId="169" fontId="13" fillId="0" borderId="50" xfId="54" applyNumberFormat="1" applyFont="1" applyFill="1" applyBorder="1" applyAlignment="1">
      <alignment horizontal="center" wrapText="1"/>
    </xf>
    <xf numFmtId="169" fontId="13" fillId="0" borderId="73" xfId="54" applyNumberFormat="1" applyFont="1" applyFill="1" applyBorder="1" applyAlignment="1">
      <alignment horizontal="center" wrapText="1"/>
    </xf>
    <xf numFmtId="169" fontId="13" fillId="0" borderId="99" xfId="54" applyNumberFormat="1" applyFont="1" applyFill="1" applyBorder="1" applyAlignment="1">
      <alignment horizontal="center" wrapText="1"/>
    </xf>
    <xf numFmtId="169" fontId="13" fillId="0" borderId="43" xfId="54" applyNumberFormat="1" applyFont="1" applyFill="1" applyBorder="1" applyAlignment="1" quotePrefix="1">
      <alignment horizontal="center"/>
    </xf>
    <xf numFmtId="169" fontId="13" fillId="0" borderId="45" xfId="54" applyNumberFormat="1" applyFont="1" applyFill="1" applyBorder="1" applyAlignment="1" quotePrefix="1">
      <alignment horizontal="center"/>
    </xf>
    <xf numFmtId="169" fontId="13" fillId="0" borderId="13" xfId="54" applyNumberFormat="1" applyFont="1" applyFill="1" applyBorder="1" applyAlignment="1" quotePrefix="1">
      <alignment horizontal="center"/>
    </xf>
    <xf numFmtId="0" fontId="15" fillId="0" borderId="60" xfId="199" applyFont="1" applyFill="1" applyBorder="1" applyAlignment="1">
      <alignment horizontal="center"/>
      <protection/>
    </xf>
    <xf numFmtId="0" fontId="8" fillId="0" borderId="37" xfId="195" applyFont="1" applyFill="1" applyBorder="1" applyAlignment="1">
      <alignment horizontal="center"/>
      <protection/>
    </xf>
    <xf numFmtId="0" fontId="8" fillId="0" borderId="56" xfId="195" applyFont="1" applyFill="1" applyBorder="1" applyAlignment="1">
      <alignment horizontal="center"/>
      <protection/>
    </xf>
    <xf numFmtId="2" fontId="8" fillId="0" borderId="53" xfId="195" applyNumberFormat="1" applyFont="1" applyFill="1" applyBorder="1" applyAlignment="1">
      <alignment horizontal="right"/>
      <protection/>
    </xf>
    <xf numFmtId="2" fontId="8" fillId="0" borderId="57" xfId="195" applyNumberFormat="1" applyFont="1" applyFill="1" applyBorder="1" applyAlignment="1">
      <alignment horizontal="right"/>
      <protection/>
    </xf>
    <xf numFmtId="2" fontId="8" fillId="0" borderId="53" xfId="195" applyNumberFormat="1" applyFont="1" applyFill="1" applyBorder="1" applyAlignment="1">
      <alignment horizontal="center"/>
      <protection/>
    </xf>
    <xf numFmtId="2" fontId="8" fillId="0" borderId="58" xfId="195" applyNumberFormat="1" applyFont="1" applyFill="1" applyBorder="1" applyAlignment="1">
      <alignment horizontal="center"/>
      <protection/>
    </xf>
    <xf numFmtId="2" fontId="8" fillId="0" borderId="37" xfId="195" applyNumberFormat="1" applyFont="1" applyFill="1" applyBorder="1" applyAlignment="1">
      <alignment horizontal="right"/>
      <protection/>
    </xf>
    <xf numFmtId="2" fontId="8" fillId="0" borderId="56" xfId="195" applyNumberFormat="1" applyFont="1" applyFill="1" applyBorder="1" applyAlignment="1">
      <alignment horizontal="right"/>
      <protection/>
    </xf>
    <xf numFmtId="2" fontId="8" fillId="0" borderId="38" xfId="195" applyNumberFormat="1" applyFont="1" applyFill="1" applyBorder="1" applyAlignment="1">
      <alignment horizontal="right"/>
      <protection/>
    </xf>
    <xf numFmtId="2" fontId="8" fillId="0" borderId="37" xfId="195" applyNumberFormat="1" applyFont="1" applyFill="1" applyBorder="1" applyAlignment="1">
      <alignment horizontal="center"/>
      <protection/>
    </xf>
    <xf numFmtId="2" fontId="8" fillId="0" borderId="56" xfId="195" applyNumberFormat="1" applyFont="1" applyFill="1" applyBorder="1" applyAlignment="1">
      <alignment horizontal="center"/>
      <protection/>
    </xf>
    <xf numFmtId="2" fontId="13" fillId="0" borderId="62" xfId="195" applyNumberFormat="1" applyFont="1" applyFill="1" applyBorder="1" applyAlignment="1">
      <alignment horizontal="right"/>
      <protection/>
    </xf>
    <xf numFmtId="2" fontId="13" fillId="0" borderId="61" xfId="195" applyNumberFormat="1" applyFont="1" applyFill="1" applyBorder="1" applyAlignment="1">
      <alignment horizontal="right"/>
      <protection/>
    </xf>
    <xf numFmtId="2" fontId="13" fillId="0" borderId="62" xfId="195" applyNumberFormat="1" applyFont="1" applyFill="1" applyBorder="1" applyAlignment="1">
      <alignment horizontal="center"/>
      <protection/>
    </xf>
    <xf numFmtId="2" fontId="13" fillId="0" borderId="63" xfId="195" applyNumberFormat="1" applyFont="1" applyFill="1" applyBorder="1" applyAlignment="1">
      <alignment horizontal="center"/>
      <protection/>
    </xf>
    <xf numFmtId="0" fontId="8" fillId="0" borderId="37" xfId="195" applyFont="1" applyFill="1" applyBorder="1" applyAlignment="1" quotePrefix="1">
      <alignment horizontal="right"/>
      <protection/>
    </xf>
    <xf numFmtId="0" fontId="8" fillId="0" borderId="38" xfId="195" applyFont="1" applyFill="1" applyBorder="1" applyAlignment="1">
      <alignment horizontal="right"/>
      <protection/>
    </xf>
    <xf numFmtId="0" fontId="8" fillId="0" borderId="37" xfId="195" applyFont="1" applyFill="1" applyBorder="1" applyAlignment="1">
      <alignment horizontal="right"/>
      <protection/>
    </xf>
    <xf numFmtId="0" fontId="8" fillId="0" borderId="56" xfId="195" applyFont="1" applyFill="1" applyBorder="1" applyAlignment="1">
      <alignment horizontal="right"/>
      <protection/>
    </xf>
    <xf numFmtId="0" fontId="13" fillId="35" borderId="14" xfId="235" applyFont="1" applyFill="1" applyBorder="1" applyAlignment="1">
      <alignment horizontal="center" vertical="center"/>
      <protection/>
    </xf>
    <xf numFmtId="0" fontId="13" fillId="35" borderId="11" xfId="235" applyFont="1" applyFill="1" applyBorder="1" applyAlignment="1">
      <alignment horizontal="center" vertical="center"/>
      <protection/>
    </xf>
    <xf numFmtId="0" fontId="13" fillId="35" borderId="12" xfId="235" applyFont="1" applyFill="1" applyBorder="1" applyAlignment="1">
      <alignment horizontal="center"/>
      <protection/>
    </xf>
    <xf numFmtId="0" fontId="13" fillId="35" borderId="12" xfId="235" applyFont="1" applyFill="1" applyBorder="1" applyAlignment="1" quotePrefix="1">
      <alignment horizontal="center"/>
      <protection/>
    </xf>
    <xf numFmtId="0" fontId="13" fillId="35" borderId="43" xfId="235" applyFont="1" applyFill="1" applyBorder="1" applyAlignment="1">
      <alignment horizontal="center"/>
      <protection/>
    </xf>
    <xf numFmtId="39" fontId="13" fillId="35" borderId="10" xfId="236" applyNumberFormat="1" applyFont="1" applyFill="1" applyBorder="1" applyAlignment="1" quotePrefix="1">
      <alignment horizontal="center"/>
      <protection/>
    </xf>
    <xf numFmtId="0" fontId="13" fillId="35" borderId="53" xfId="235" applyFont="1" applyFill="1" applyBorder="1" applyAlignment="1">
      <alignment horizontal="center"/>
      <protection/>
    </xf>
    <xf numFmtId="0" fontId="13" fillId="35" borderId="54" xfId="235" applyFont="1" applyFill="1" applyBorder="1" applyAlignment="1">
      <alignment horizontal="center"/>
      <protection/>
    </xf>
    <xf numFmtId="0" fontId="13" fillId="35" borderId="43" xfId="235" applyFont="1" applyFill="1" applyBorder="1" applyAlignment="1" quotePrefix="1">
      <alignment horizontal="center"/>
      <protection/>
    </xf>
    <xf numFmtId="0" fontId="13" fillId="35" borderId="44" xfId="235" applyFont="1" applyFill="1" applyBorder="1" applyAlignment="1">
      <alignment horizontal="center"/>
      <protection/>
    </xf>
    <xf numFmtId="39" fontId="13" fillId="35" borderId="57" xfId="236" applyNumberFormat="1" applyFont="1" applyFill="1" applyBorder="1" applyAlignment="1" quotePrefix="1">
      <alignment horizontal="center"/>
      <protection/>
    </xf>
    <xf numFmtId="39" fontId="13" fillId="35" borderId="18" xfId="236" applyNumberFormat="1" applyFont="1" applyFill="1" applyBorder="1" applyAlignment="1" quotePrefix="1">
      <alignment horizontal="center"/>
      <protection/>
    </xf>
    <xf numFmtId="0" fontId="13" fillId="35" borderId="12" xfId="236" applyFont="1" applyFill="1" applyBorder="1" applyAlignment="1">
      <alignment horizontal="center" vertical="center" wrapText="1"/>
      <protection/>
    </xf>
    <xf numFmtId="0" fontId="13" fillId="35" borderId="26" xfId="236" applyFont="1" applyFill="1" applyBorder="1" applyAlignment="1">
      <alignment horizontal="center" vertical="center" wrapText="1"/>
      <protection/>
    </xf>
    <xf numFmtId="0" fontId="8" fillId="0" borderId="31" xfId="195" applyFont="1" applyFill="1" applyBorder="1" applyAlignment="1">
      <alignment horizontal="right"/>
      <protection/>
    </xf>
    <xf numFmtId="0" fontId="8" fillId="0" borderId="33" xfId="195" applyFont="1" applyFill="1" applyBorder="1" applyAlignment="1">
      <alignment horizontal="right"/>
      <protection/>
    </xf>
    <xf numFmtId="0" fontId="8" fillId="0" borderId="55" xfId="195" applyFont="1" applyFill="1" applyBorder="1" applyAlignment="1">
      <alignment horizontal="right"/>
      <protection/>
    </xf>
    <xf numFmtId="178" fontId="22" fillId="37" borderId="90" xfId="175" applyNumberFormat="1" applyFont="1" applyFill="1" applyBorder="1" applyAlignment="1">
      <alignment horizontal="center" vertical="center"/>
      <protection/>
    </xf>
    <xf numFmtId="178" fontId="22" fillId="37" borderId="49" xfId="175" applyNumberFormat="1" applyFont="1" applyFill="1" applyBorder="1" applyAlignment="1">
      <alignment horizontal="center" vertical="center"/>
      <protection/>
    </xf>
    <xf numFmtId="178" fontId="13" fillId="37" borderId="50" xfId="179" applyNumberFormat="1" applyFont="1" applyFill="1" applyBorder="1" applyAlignment="1">
      <alignment horizontal="center" vertical="center"/>
      <protection/>
    </xf>
    <xf numFmtId="178" fontId="13" fillId="37" borderId="73" xfId="179" applyNumberFormat="1" applyFont="1" applyFill="1" applyBorder="1" applyAlignment="1">
      <alignment horizontal="center" vertical="center"/>
      <protection/>
    </xf>
    <xf numFmtId="178" fontId="13" fillId="37" borderId="99" xfId="179" applyNumberFormat="1" applyFont="1" applyFill="1" applyBorder="1" applyAlignment="1">
      <alignment horizontal="center" vertical="center"/>
      <protection/>
    </xf>
    <xf numFmtId="0" fontId="13" fillId="35" borderId="73" xfId="235" applyFont="1" applyFill="1" applyBorder="1" applyAlignment="1">
      <alignment horizontal="center" vertical="center"/>
      <protection/>
    </xf>
    <xf numFmtId="0" fontId="13" fillId="37" borderId="50" xfId="235" applyFont="1" applyFill="1" applyBorder="1" applyAlignment="1">
      <alignment horizontal="center" vertical="center"/>
      <protection/>
    </xf>
    <xf numFmtId="0" fontId="13" fillId="37" borderId="73" xfId="235" applyFont="1" applyFill="1" applyBorder="1" applyAlignment="1">
      <alignment horizontal="center" vertical="center"/>
      <protection/>
    </xf>
    <xf numFmtId="0" fontId="13" fillId="37" borderId="99" xfId="235" applyFont="1" applyFill="1" applyBorder="1" applyAlignment="1">
      <alignment horizontal="center" vertical="center"/>
      <protection/>
    </xf>
    <xf numFmtId="0" fontId="13" fillId="35" borderId="57" xfId="235" applyFont="1" applyFill="1" applyBorder="1" applyAlignment="1">
      <alignment horizontal="center"/>
      <protection/>
    </xf>
    <xf numFmtId="39" fontId="13" fillId="0" borderId="0" xfId="199" applyNumberFormat="1" applyFont="1" applyAlignment="1" applyProtection="1">
      <alignment horizontal="center"/>
      <protection/>
    </xf>
    <xf numFmtId="179" fontId="13" fillId="38" borderId="109" xfId="199" applyNumberFormat="1" applyFont="1" applyFill="1" applyBorder="1" applyAlignment="1">
      <alignment horizontal="center" vertical="center"/>
      <protection/>
    </xf>
    <xf numFmtId="179" fontId="13" fillId="38" borderId="52" xfId="199" applyNumberFormat="1" applyFont="1" applyFill="1" applyBorder="1" applyAlignment="1">
      <alignment horizontal="center" vertical="center"/>
      <protection/>
    </xf>
    <xf numFmtId="0" fontId="13" fillId="38" borderId="50" xfId="199" applyFont="1" applyFill="1" applyBorder="1" applyAlignment="1">
      <alignment horizontal="center"/>
      <protection/>
    </xf>
    <xf numFmtId="0" fontId="13" fillId="38" borderId="73" xfId="199" applyFont="1" applyFill="1" applyBorder="1" applyAlignment="1">
      <alignment horizontal="center"/>
      <protection/>
    </xf>
    <xf numFmtId="0" fontId="13" fillId="38" borderId="99" xfId="199" applyFont="1" applyFill="1" applyBorder="1" applyAlignment="1">
      <alignment horizontal="center"/>
      <protection/>
    </xf>
    <xf numFmtId="0" fontId="13" fillId="38" borderId="109" xfId="199" applyFont="1" applyFill="1" applyBorder="1" applyAlignment="1">
      <alignment horizontal="center"/>
      <protection/>
    </xf>
    <xf numFmtId="39" fontId="13" fillId="38" borderId="43" xfId="199" applyNumberFormat="1" applyFont="1" applyFill="1" applyBorder="1" applyAlignment="1" applyProtection="1" quotePrefix="1">
      <alignment horizontal="center"/>
      <protection/>
    </xf>
    <xf numFmtId="39" fontId="13" fillId="38" borderId="44" xfId="199" applyNumberFormat="1" applyFont="1" applyFill="1" applyBorder="1" applyAlignment="1" applyProtection="1" quotePrefix="1">
      <alignment horizontal="center"/>
      <protection/>
    </xf>
    <xf numFmtId="39" fontId="13" fillId="38" borderId="45" xfId="199" applyNumberFormat="1" applyFont="1" applyFill="1" applyBorder="1" applyAlignment="1" applyProtection="1" quotePrefix="1">
      <alignment horizontal="center"/>
      <protection/>
    </xf>
    <xf numFmtId="39" fontId="13" fillId="38" borderId="94" xfId="199" applyNumberFormat="1" applyFont="1" applyFill="1" applyBorder="1" applyAlignment="1" applyProtection="1" quotePrefix="1">
      <alignment horizontal="center" vertical="center"/>
      <protection/>
    </xf>
    <xf numFmtId="39" fontId="13" fillId="38" borderId="33" xfId="199" applyNumberFormat="1" applyFont="1" applyFill="1" applyBorder="1" applyAlignment="1" applyProtection="1" quotePrefix="1">
      <alignment horizontal="center" vertical="center"/>
      <protection/>
    </xf>
    <xf numFmtId="39" fontId="13" fillId="38" borderId="77" xfId="199" applyNumberFormat="1" applyFont="1" applyFill="1" applyBorder="1" applyAlignment="1" applyProtection="1" quotePrefix="1">
      <alignment horizontal="center" vertical="center"/>
      <protection/>
    </xf>
    <xf numFmtId="39" fontId="13" fillId="38" borderId="57" xfId="199" applyNumberFormat="1" applyFont="1" applyFill="1" applyBorder="1" applyAlignment="1" applyProtection="1" quotePrefix="1">
      <alignment horizontal="center" vertical="center"/>
      <protection/>
    </xf>
    <xf numFmtId="39" fontId="13" fillId="38" borderId="31" xfId="199" applyNumberFormat="1" applyFont="1" applyFill="1" applyBorder="1" applyAlignment="1" applyProtection="1" quotePrefix="1">
      <alignment horizontal="center" vertical="center"/>
      <protection/>
    </xf>
    <xf numFmtId="39" fontId="13" fillId="38" borderId="55" xfId="199" applyNumberFormat="1" applyFont="1" applyFill="1" applyBorder="1" applyAlignment="1" applyProtection="1" quotePrefix="1">
      <alignment horizontal="center" vertical="center"/>
      <protection/>
    </xf>
    <xf numFmtId="39" fontId="13" fillId="38" borderId="53" xfId="199" applyNumberFormat="1" applyFont="1" applyFill="1" applyBorder="1" applyAlignment="1" applyProtection="1" quotePrefix="1">
      <alignment horizontal="center" vertical="center"/>
      <protection/>
    </xf>
    <xf numFmtId="39" fontId="13" fillId="38" borderId="58" xfId="199" applyNumberFormat="1" applyFont="1" applyFill="1" applyBorder="1" applyAlignment="1" applyProtection="1" quotePrefix="1">
      <alignment horizontal="center" vertical="center"/>
      <protection/>
    </xf>
    <xf numFmtId="39" fontId="13" fillId="38" borderId="43" xfId="199" applyNumberFormat="1" applyFont="1" applyFill="1" applyBorder="1" applyAlignment="1" applyProtection="1">
      <alignment horizontal="center" vertical="center"/>
      <protection/>
    </xf>
    <xf numFmtId="39" fontId="13" fillId="38" borderId="45" xfId="199" applyNumberFormat="1" applyFont="1" applyFill="1" applyBorder="1" applyAlignment="1" applyProtection="1">
      <alignment horizontal="center" vertical="center"/>
      <protection/>
    </xf>
    <xf numFmtId="39" fontId="13" fillId="38" borderId="44" xfId="199" applyNumberFormat="1" applyFont="1" applyFill="1" applyBorder="1" applyAlignment="1" applyProtection="1">
      <alignment horizontal="center" vertical="center" wrapText="1"/>
      <protection/>
    </xf>
    <xf numFmtId="0" fontId="15" fillId="0" borderId="60" xfId="134" applyFont="1" applyBorder="1" applyAlignment="1">
      <alignment horizontal="right"/>
      <protection/>
    </xf>
    <xf numFmtId="0" fontId="13" fillId="35" borderId="69" xfId="235" applyFont="1" applyFill="1" applyBorder="1" applyAlignment="1">
      <alignment horizontal="center" vertical="center"/>
      <protection/>
    </xf>
    <xf numFmtId="0" fontId="13" fillId="35" borderId="73" xfId="235" applyFont="1" applyFill="1" applyBorder="1" applyAlignment="1">
      <alignment horizontal="center"/>
      <protection/>
    </xf>
    <xf numFmtId="0" fontId="13" fillId="35" borderId="50" xfId="235" applyFont="1" applyFill="1" applyBorder="1" applyAlignment="1">
      <alignment horizontal="center"/>
      <protection/>
    </xf>
    <xf numFmtId="0" fontId="13" fillId="35" borderId="99" xfId="235" applyFont="1" applyFill="1" applyBorder="1" applyAlignment="1">
      <alignment horizontal="center"/>
      <protection/>
    </xf>
    <xf numFmtId="0" fontId="13" fillId="35" borderId="45" xfId="235" applyFont="1" applyFill="1" applyBorder="1" applyAlignment="1">
      <alignment horizontal="center"/>
      <protection/>
    </xf>
    <xf numFmtId="0" fontId="13" fillId="35" borderId="43" xfId="134" applyFont="1" applyFill="1" applyBorder="1" applyAlignment="1">
      <alignment horizontal="center"/>
      <protection/>
    </xf>
    <xf numFmtId="0" fontId="13" fillId="35" borderId="44" xfId="134" applyFont="1" applyFill="1" applyBorder="1" applyAlignment="1">
      <alignment horizontal="center"/>
      <protection/>
    </xf>
    <xf numFmtId="0" fontId="13" fillId="35" borderId="43" xfId="134" applyFont="1" applyFill="1" applyBorder="1" applyAlignment="1" quotePrefix="1">
      <alignment horizontal="center"/>
      <protection/>
    </xf>
    <xf numFmtId="0" fontId="13" fillId="35" borderId="13" xfId="134" applyFont="1" applyFill="1" applyBorder="1" applyAlignment="1">
      <alignment horizontal="center"/>
      <protection/>
    </xf>
    <xf numFmtId="0" fontId="13" fillId="0" borderId="0" xfId="199" applyFont="1" applyFill="1" applyAlignment="1">
      <alignment horizontal="center" vertical="center"/>
      <protection/>
    </xf>
    <xf numFmtId="14" fontId="6" fillId="0" borderId="0" xfId="199" applyNumberFormat="1" applyFont="1" applyFill="1" applyBorder="1" applyAlignment="1">
      <alignment horizontal="center"/>
      <protection/>
    </xf>
    <xf numFmtId="0" fontId="6" fillId="0" borderId="0" xfId="199" applyFont="1" applyFill="1" applyAlignment="1">
      <alignment horizontal="center" vertical="center"/>
      <protection/>
    </xf>
    <xf numFmtId="0" fontId="22" fillId="0" borderId="0" xfId="199" applyFont="1" applyFill="1" applyAlignment="1">
      <alignment horizontal="center" vertical="center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53" xfId="134" applyFont="1" applyFill="1" applyBorder="1" applyAlignment="1">
      <alignment horizontal="center"/>
      <protection/>
    </xf>
    <xf numFmtId="0" fontId="8" fillId="0" borderId="54" xfId="134" applyFont="1" applyFill="1" applyBorder="1" applyAlignment="1">
      <alignment horizontal="center"/>
      <protection/>
    </xf>
    <xf numFmtId="0" fontId="8" fillId="0" borderId="57" xfId="134" applyFont="1" applyFill="1" applyBorder="1" applyAlignment="1">
      <alignment horizontal="center"/>
      <protection/>
    </xf>
    <xf numFmtId="0" fontId="13" fillId="35" borderId="93" xfId="134" applyFont="1" applyFill="1" applyBorder="1" applyAlignment="1">
      <alignment horizontal="center"/>
      <protection/>
    </xf>
    <xf numFmtId="0" fontId="13" fillId="35" borderId="49" xfId="134" applyFont="1" applyFill="1" applyBorder="1" applyAlignment="1">
      <alignment horizontal="center"/>
      <protection/>
    </xf>
    <xf numFmtId="0" fontId="13" fillId="35" borderId="77" xfId="134" applyFont="1" applyFill="1" applyBorder="1" applyAlignment="1">
      <alignment horizontal="center"/>
      <protection/>
    </xf>
    <xf numFmtId="0" fontId="13" fillId="35" borderId="54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 vertical="center"/>
      <protection/>
    </xf>
    <xf numFmtId="0" fontId="6" fillId="0" borderId="0" xfId="134" applyFont="1" applyFill="1" applyAlignment="1">
      <alignment horizontal="center"/>
      <protection/>
    </xf>
    <xf numFmtId="0" fontId="15" fillId="0" borderId="60" xfId="134" applyFont="1" applyFill="1" applyBorder="1" applyAlignment="1">
      <alignment horizontal="center"/>
      <protection/>
    </xf>
    <xf numFmtId="0" fontId="8" fillId="0" borderId="31" xfId="134" applyFont="1" applyFill="1" applyBorder="1" applyAlignment="1">
      <alignment horizontal="center"/>
      <protection/>
    </xf>
    <xf numFmtId="0" fontId="8" fillId="0" borderId="32" xfId="134" applyFont="1" applyFill="1" applyBorder="1" applyAlignment="1">
      <alignment horizontal="center"/>
      <protection/>
    </xf>
    <xf numFmtId="0" fontId="8" fillId="0" borderId="33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/>
      <protection/>
    </xf>
    <xf numFmtId="0" fontId="13" fillId="0" borderId="0" xfId="134" applyFont="1" applyAlignment="1">
      <alignment horizontal="center" vertical="center"/>
      <protection/>
    </xf>
    <xf numFmtId="0" fontId="6" fillId="0" borderId="0" xfId="134" applyFont="1" applyAlignment="1">
      <alignment horizontal="center" vertical="center"/>
      <protection/>
    </xf>
    <xf numFmtId="0" fontId="13" fillId="35" borderId="69" xfId="235" applyFont="1" applyFill="1" applyBorder="1" applyAlignment="1" applyProtection="1">
      <alignment horizontal="center" vertical="center"/>
      <protection/>
    </xf>
    <xf numFmtId="0" fontId="13" fillId="35" borderId="11" xfId="235" applyFont="1" applyFill="1" applyBorder="1" applyAlignment="1" applyProtection="1">
      <alignment horizontal="center" vertical="center"/>
      <protection/>
    </xf>
    <xf numFmtId="0" fontId="13" fillId="35" borderId="73" xfId="235" applyFont="1" applyFill="1" applyBorder="1" applyAlignment="1" applyProtection="1">
      <alignment horizontal="center" vertical="center"/>
      <protection/>
    </xf>
    <xf numFmtId="0" fontId="13" fillId="35" borderId="90" xfId="235" applyFont="1" applyFill="1" applyBorder="1" applyAlignment="1" applyProtection="1">
      <alignment horizontal="center" vertical="center"/>
      <protection/>
    </xf>
    <xf numFmtId="0" fontId="13" fillId="35" borderId="49" xfId="235" applyFont="1" applyFill="1" applyBorder="1" applyAlignment="1" applyProtection="1">
      <alignment horizontal="center" vertical="center"/>
      <protection/>
    </xf>
    <xf numFmtId="0" fontId="13" fillId="35" borderId="76" xfId="235" applyFont="1" applyFill="1" applyBorder="1" applyAlignment="1" applyProtection="1">
      <alignment horizontal="center" vertical="center"/>
      <protection/>
    </xf>
    <xf numFmtId="0" fontId="13" fillId="0" borderId="0" xfId="199" applyFont="1" applyFill="1" applyAlignment="1">
      <alignment horizontal="center"/>
      <protection/>
    </xf>
    <xf numFmtId="0" fontId="6" fillId="0" borderId="0" xfId="199" applyFont="1" applyFill="1" applyBorder="1" applyAlignment="1">
      <alignment horizontal="center"/>
      <protection/>
    </xf>
    <xf numFmtId="0" fontId="13" fillId="33" borderId="110" xfId="199" applyFont="1" applyFill="1" applyBorder="1" applyAlignment="1">
      <alignment horizontal="center" vertical="center"/>
      <protection/>
    </xf>
    <xf numFmtId="0" fontId="13" fillId="33" borderId="79" xfId="199" applyFont="1" applyFill="1" applyBorder="1" applyAlignment="1">
      <alignment horizontal="center" vertical="center"/>
      <protection/>
    </xf>
    <xf numFmtId="0" fontId="13" fillId="33" borderId="88" xfId="199" applyFont="1" applyFill="1" applyBorder="1" applyAlignment="1">
      <alignment horizontal="center" vertical="center"/>
      <protection/>
    </xf>
    <xf numFmtId="0" fontId="13" fillId="33" borderId="111" xfId="199" applyFont="1" applyFill="1" applyBorder="1" applyAlignment="1">
      <alignment horizontal="center" vertical="center"/>
      <protection/>
    </xf>
    <xf numFmtId="0" fontId="13" fillId="33" borderId="12" xfId="199" applyFont="1" applyFill="1" applyBorder="1" applyAlignment="1">
      <alignment horizontal="center" vertical="center"/>
      <protection/>
    </xf>
    <xf numFmtId="0" fontId="13" fillId="33" borderId="80" xfId="199" applyFont="1" applyFill="1" applyBorder="1" applyAlignment="1">
      <alignment horizontal="center" vertical="center"/>
      <protection/>
    </xf>
    <xf numFmtId="0" fontId="13" fillId="0" borderId="0" xfId="199" applyFont="1" applyAlignment="1">
      <alignment horizontal="center"/>
      <protection/>
    </xf>
    <xf numFmtId="0" fontId="26" fillId="0" borderId="54" xfId="199" applyFont="1" applyBorder="1" applyAlignment="1">
      <alignment horizontal="center" vertical="top"/>
      <protection/>
    </xf>
    <xf numFmtId="0" fontId="6" fillId="0" borderId="0" xfId="199" applyFont="1" applyBorder="1" applyAlignment="1">
      <alignment horizontal="center" vertical="center"/>
      <protection/>
    </xf>
    <xf numFmtId="0" fontId="13" fillId="0" borderId="0" xfId="199" applyFont="1" applyBorder="1" applyAlignment="1">
      <alignment horizontal="center" vertical="center"/>
      <protection/>
    </xf>
    <xf numFmtId="0" fontId="13" fillId="33" borderId="112" xfId="199" applyFont="1" applyFill="1" applyBorder="1" applyAlignment="1">
      <alignment horizontal="center" vertical="center" wrapText="1"/>
      <protection/>
    </xf>
    <xf numFmtId="0" fontId="13" fillId="33" borderId="113" xfId="199" applyFont="1" applyFill="1" applyBorder="1" applyAlignment="1">
      <alignment horizontal="center" vertical="center" wrapText="1"/>
      <protection/>
    </xf>
    <xf numFmtId="0" fontId="13" fillId="33" borderId="114" xfId="199" applyFont="1" applyFill="1" applyBorder="1" applyAlignment="1">
      <alignment horizontal="center" vertical="center" wrapText="1"/>
      <protection/>
    </xf>
    <xf numFmtId="0" fontId="13" fillId="33" borderId="106" xfId="199" applyFont="1" applyFill="1" applyBorder="1" applyAlignment="1">
      <alignment horizontal="center" vertical="center"/>
      <protection/>
    </xf>
    <xf numFmtId="0" fontId="13" fillId="33" borderId="107" xfId="199" applyFont="1" applyFill="1" applyBorder="1" applyAlignment="1">
      <alignment horizontal="center" vertical="center"/>
      <protection/>
    </xf>
    <xf numFmtId="0" fontId="13" fillId="33" borderId="108" xfId="199" applyFont="1" applyFill="1" applyBorder="1" applyAlignment="1">
      <alignment horizontal="center" vertical="center"/>
      <protection/>
    </xf>
    <xf numFmtId="0" fontId="13" fillId="33" borderId="115" xfId="199" applyFont="1" applyFill="1" applyBorder="1" applyAlignment="1">
      <alignment horizontal="center" vertical="center"/>
      <protection/>
    </xf>
    <xf numFmtId="0" fontId="13" fillId="33" borderId="43" xfId="199" applyFont="1" applyFill="1" applyBorder="1" applyAlignment="1">
      <alignment horizontal="center" vertical="center"/>
      <protection/>
    </xf>
    <xf numFmtId="0" fontId="13" fillId="33" borderId="44" xfId="199" applyFont="1" applyFill="1" applyBorder="1" applyAlignment="1">
      <alignment horizontal="center" vertical="center"/>
      <protection/>
    </xf>
    <xf numFmtId="0" fontId="13" fillId="33" borderId="116" xfId="199" applyFont="1" applyFill="1" applyBorder="1" applyAlignment="1">
      <alignment horizontal="center" vertical="center"/>
      <protection/>
    </xf>
    <xf numFmtId="0" fontId="13" fillId="33" borderId="45" xfId="199" applyFont="1" applyFill="1" applyBorder="1" applyAlignment="1">
      <alignment horizontal="center" vertical="center"/>
      <protection/>
    </xf>
    <xf numFmtId="0" fontId="13" fillId="33" borderId="112" xfId="199" applyFont="1" applyFill="1" applyBorder="1" applyAlignment="1">
      <alignment horizontal="center" vertical="center"/>
      <protection/>
    </xf>
    <xf numFmtId="0" fontId="13" fillId="33" borderId="113" xfId="199" applyFont="1" applyFill="1" applyBorder="1" applyAlignment="1">
      <alignment horizontal="center" vertical="center"/>
      <protection/>
    </xf>
    <xf numFmtId="0" fontId="13" fillId="33" borderId="114" xfId="199" applyFont="1" applyFill="1" applyBorder="1" applyAlignment="1">
      <alignment horizontal="center" vertical="center"/>
      <protection/>
    </xf>
    <xf numFmtId="0" fontId="13" fillId="33" borderId="28" xfId="199" applyFont="1" applyFill="1" applyBorder="1" applyAlignment="1">
      <alignment horizontal="center" vertical="center" wrapText="1"/>
      <protection/>
    </xf>
    <xf numFmtId="0" fontId="13" fillId="33" borderId="10" xfId="199" applyFont="1" applyFill="1" applyBorder="1" applyAlignment="1">
      <alignment horizontal="center" vertical="center" wrapText="1"/>
      <protection/>
    </xf>
    <xf numFmtId="0" fontId="13" fillId="33" borderId="34" xfId="199" applyFont="1" applyFill="1" applyBorder="1" applyAlignment="1">
      <alignment horizontal="center" vertical="center" wrapText="1"/>
      <protection/>
    </xf>
    <xf numFmtId="0" fontId="13" fillId="33" borderId="84" xfId="199" applyFont="1" applyFill="1" applyBorder="1" applyAlignment="1">
      <alignment horizontal="center" vertical="center" wrapText="1"/>
      <protection/>
    </xf>
    <xf numFmtId="0" fontId="13" fillId="0" borderId="0" xfId="199" applyFont="1" applyFill="1" applyBorder="1" applyAlignment="1">
      <alignment horizontal="center" vertical="center"/>
      <protection/>
    </xf>
    <xf numFmtId="0" fontId="13" fillId="33" borderId="110" xfId="199" applyFont="1" applyFill="1" applyBorder="1" applyAlignment="1">
      <alignment horizontal="center" vertical="center" wrapText="1"/>
      <protection/>
    </xf>
    <xf numFmtId="0" fontId="13" fillId="33" borderId="79" xfId="199" applyFont="1" applyFill="1" applyBorder="1" applyAlignment="1">
      <alignment horizontal="center" vertical="center" wrapText="1"/>
      <protection/>
    </xf>
    <xf numFmtId="0" fontId="37" fillId="35" borderId="12" xfId="199" applyFont="1" applyFill="1" applyBorder="1" applyAlignment="1">
      <alignment horizontal="center" vertical="center"/>
      <protection/>
    </xf>
    <xf numFmtId="0" fontId="37" fillId="35" borderId="80" xfId="199" applyFont="1" applyFill="1" applyBorder="1" applyAlignment="1">
      <alignment horizontal="center" vertical="center"/>
      <protection/>
    </xf>
    <xf numFmtId="169" fontId="37" fillId="35" borderId="12" xfId="199" applyNumberFormat="1" applyFont="1" applyFill="1" applyBorder="1" applyAlignment="1">
      <alignment horizontal="center" vertical="center"/>
      <protection/>
    </xf>
    <xf numFmtId="169" fontId="37" fillId="35" borderId="80" xfId="199" applyNumberFormat="1" applyFont="1" applyFill="1" applyBorder="1" applyAlignment="1">
      <alignment horizontal="center" vertical="center"/>
      <protection/>
    </xf>
    <xf numFmtId="0" fontId="13" fillId="0" borderId="0" xfId="199" applyFont="1" applyBorder="1" applyAlignment="1">
      <alignment horizontal="center"/>
      <protection/>
    </xf>
    <xf numFmtId="0" fontId="6" fillId="0" borderId="0" xfId="199" applyFont="1" applyBorder="1" applyAlignment="1">
      <alignment horizontal="center"/>
      <protection/>
    </xf>
    <xf numFmtId="0" fontId="13" fillId="0" borderId="0" xfId="199" applyFont="1" applyFill="1" applyBorder="1" applyAlignment="1">
      <alignment horizontal="center"/>
      <protection/>
    </xf>
    <xf numFmtId="0" fontId="37" fillId="36" borderId="110" xfId="199" applyFont="1" applyFill="1" applyBorder="1" applyAlignment="1">
      <alignment horizontal="center" vertical="center"/>
      <protection/>
    </xf>
    <xf numFmtId="0" fontId="37" fillId="36" borderId="79" xfId="199" applyFont="1" applyFill="1" applyBorder="1" applyAlignment="1">
      <alignment horizontal="center" vertical="center"/>
      <protection/>
    </xf>
    <xf numFmtId="0" fontId="37" fillId="36" borderId="88" xfId="199" applyFont="1" applyFill="1" applyBorder="1" applyAlignment="1">
      <alignment horizontal="center" vertical="center"/>
      <protection/>
    </xf>
    <xf numFmtId="0" fontId="37" fillId="36" borderId="111" xfId="199" applyFont="1" applyFill="1" applyBorder="1" applyAlignment="1">
      <alignment horizontal="center" vertical="center"/>
      <protection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4" xfId="75"/>
    <cellStyle name="Comma 2 2 2 2 4 2" xfId="76"/>
    <cellStyle name="Comma 2 2 2 3" xfId="77"/>
    <cellStyle name="Comma 2 2 3" xfId="78"/>
    <cellStyle name="Comma 2 2 3 2" xfId="79"/>
    <cellStyle name="Comma 2 20" xfId="80"/>
    <cellStyle name="Comma 2 21" xfId="81"/>
    <cellStyle name="Comma 2 22" xfId="82"/>
    <cellStyle name="Comma 2 23" xfId="83"/>
    <cellStyle name="Comma 2 24" xfId="84"/>
    <cellStyle name="Comma 2 25" xfId="85"/>
    <cellStyle name="Comma 2 3" xfId="86"/>
    <cellStyle name="Comma 2 4" xfId="87"/>
    <cellStyle name="Comma 2 5" xfId="88"/>
    <cellStyle name="Comma 2 6" xfId="89"/>
    <cellStyle name="Comma 2 7" xfId="90"/>
    <cellStyle name="Comma 2 8" xfId="91"/>
    <cellStyle name="Comma 2 9" xfId="92"/>
    <cellStyle name="Comma 20" xfId="93"/>
    <cellStyle name="Comma 20 2" xfId="94"/>
    <cellStyle name="Comma 27" xfId="95"/>
    <cellStyle name="Comma 27 2" xfId="96"/>
    <cellStyle name="Comma 29" xfId="97"/>
    <cellStyle name="Comma 29 2" xfId="98"/>
    <cellStyle name="Comma 3" xfId="99"/>
    <cellStyle name="Comma 3 2" xfId="100"/>
    <cellStyle name="Comma 3 3" xfId="101"/>
    <cellStyle name="Comma 3 39" xfId="102"/>
    <cellStyle name="Comma 3 4" xfId="103"/>
    <cellStyle name="Comma 3 4 2" xfId="104"/>
    <cellStyle name="Comma 30" xfId="105"/>
    <cellStyle name="Comma 30 2" xfId="106"/>
    <cellStyle name="Comma 4" xfId="107"/>
    <cellStyle name="Comma 4 2" xfId="108"/>
    <cellStyle name="Comma 4 3" xfId="109"/>
    <cellStyle name="Comma 4 4" xfId="110"/>
    <cellStyle name="Comma 5" xfId="111"/>
    <cellStyle name="Comma 6" xfId="112"/>
    <cellStyle name="Comma 67 2" xfId="113"/>
    <cellStyle name="Comma 7" xfId="114"/>
    <cellStyle name="Comma 70" xfId="115"/>
    <cellStyle name="Comma 8" xfId="116"/>
    <cellStyle name="Comma 9" xfId="117"/>
    <cellStyle name="Currency" xfId="118"/>
    <cellStyle name="Currency [0]" xfId="119"/>
    <cellStyle name="Excel Built-in Comma 2" xfId="120"/>
    <cellStyle name="Excel Built-in Normal" xfId="121"/>
    <cellStyle name="Excel Built-in Normal 2" xfId="122"/>
    <cellStyle name="Excel Built-in Normal_50. Bishwo" xfId="123"/>
    <cellStyle name="Explanatory Text" xfId="124"/>
    <cellStyle name="Good" xfId="125"/>
    <cellStyle name="Heading 1" xfId="126"/>
    <cellStyle name="Heading 2" xfId="127"/>
    <cellStyle name="Heading 3" xfId="128"/>
    <cellStyle name="Heading 4" xfId="129"/>
    <cellStyle name="Hyperlink" xfId="130"/>
    <cellStyle name="Input" xfId="131"/>
    <cellStyle name="Linked Cell" xfId="132"/>
    <cellStyle name="Neutral" xfId="133"/>
    <cellStyle name="Normal 10" xfId="134"/>
    <cellStyle name="Normal 10 2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2" xfId="151"/>
    <cellStyle name="Normal 2 2 2" xfId="152"/>
    <cellStyle name="Normal 2 2 2 2 4 2" xfId="153"/>
    <cellStyle name="Normal 2 2 3" xfId="154"/>
    <cellStyle name="Normal 2 2 4" xfId="155"/>
    <cellStyle name="Normal 2 2 5" xfId="156"/>
    <cellStyle name="Normal 2 2 6" xfId="157"/>
    <cellStyle name="Normal 2 2 7" xfId="158"/>
    <cellStyle name="Normal 2 2_50. Bishwo" xfId="159"/>
    <cellStyle name="Normal 2 3" xfId="160"/>
    <cellStyle name="Normal 2 3 2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2 2" xfId="173"/>
    <cellStyle name="Normal 23" xfId="174"/>
    <cellStyle name="Normal 24" xfId="175"/>
    <cellStyle name="Normal 24 2" xfId="176"/>
    <cellStyle name="Normal 25" xfId="177"/>
    <cellStyle name="Normal 25 2" xfId="178"/>
    <cellStyle name="Normal 26" xfId="179"/>
    <cellStyle name="Normal 26 2" xfId="180"/>
    <cellStyle name="Normal 27" xfId="181"/>
    <cellStyle name="Normal 27 2" xfId="182"/>
    <cellStyle name="Normal 28" xfId="183"/>
    <cellStyle name="Normal 28 2" xfId="184"/>
    <cellStyle name="Normal 29" xfId="185"/>
    <cellStyle name="Normal 3" xfId="186"/>
    <cellStyle name="Normal 3 2" xfId="187"/>
    <cellStyle name="Normal 3 3" xfId="188"/>
    <cellStyle name="Normal 3 4" xfId="189"/>
    <cellStyle name="Normal 3 5" xfId="190"/>
    <cellStyle name="Normal 3 6" xfId="191"/>
    <cellStyle name="Normal 3_9.1 &amp; 9.2" xfId="192"/>
    <cellStyle name="Normal 30" xfId="193"/>
    <cellStyle name="Normal 30 2" xfId="194"/>
    <cellStyle name="Normal 31" xfId="195"/>
    <cellStyle name="Normal 32" xfId="196"/>
    <cellStyle name="Normal 32 2" xfId="197"/>
    <cellStyle name="Normal 33" xfId="198"/>
    <cellStyle name="Normal 34" xfId="199"/>
    <cellStyle name="Normal 39" xfId="200"/>
    <cellStyle name="Normal 4" xfId="201"/>
    <cellStyle name="Normal 4 10" xfId="202"/>
    <cellStyle name="Normal 4 11" xfId="203"/>
    <cellStyle name="Normal 4 12" xfId="204"/>
    <cellStyle name="Normal 4 13" xfId="205"/>
    <cellStyle name="Normal 4 14" xfId="206"/>
    <cellStyle name="Normal 4 15" xfId="207"/>
    <cellStyle name="Normal 4 16" xfId="208"/>
    <cellStyle name="Normal 4 17" xfId="209"/>
    <cellStyle name="Normal 4 18" xfId="210"/>
    <cellStyle name="Normal 4 19" xfId="211"/>
    <cellStyle name="Normal 4 2" xfId="212"/>
    <cellStyle name="Normal 4 20" xfId="213"/>
    <cellStyle name="Normal 4 21" xfId="214"/>
    <cellStyle name="Normal 4 22" xfId="215"/>
    <cellStyle name="Normal 4 23" xfId="216"/>
    <cellStyle name="Normal 4 24" xfId="217"/>
    <cellStyle name="Normal 4 25" xfId="218"/>
    <cellStyle name="Normal 4 3" xfId="219"/>
    <cellStyle name="Normal 4 4" xfId="220"/>
    <cellStyle name="Normal 4 5" xfId="221"/>
    <cellStyle name="Normal 4 6" xfId="222"/>
    <cellStyle name="Normal 4 7" xfId="223"/>
    <cellStyle name="Normal 4 8" xfId="224"/>
    <cellStyle name="Normal 4 9" xfId="225"/>
    <cellStyle name="Normal 4_50. Bishwo" xfId="226"/>
    <cellStyle name="Normal 40" xfId="227"/>
    <cellStyle name="Normal 41" xfId="228"/>
    <cellStyle name="Normal 42" xfId="229"/>
    <cellStyle name="Normal 43" xfId="230"/>
    <cellStyle name="Normal 49" xfId="231"/>
    <cellStyle name="Normal 5" xfId="232"/>
    <cellStyle name="Normal 5 2" xfId="233"/>
    <cellStyle name="Normal 52" xfId="234"/>
    <cellStyle name="Normal 6" xfId="235"/>
    <cellStyle name="Normal 6 2" xfId="236"/>
    <cellStyle name="Normal 67" xfId="237"/>
    <cellStyle name="Normal 7" xfId="238"/>
    <cellStyle name="Normal 8" xfId="239"/>
    <cellStyle name="Normal 8 2" xfId="240"/>
    <cellStyle name="Normal 9" xfId="241"/>
    <cellStyle name="Normal_bartaman point 2" xfId="242"/>
    <cellStyle name="Normal_bartaman point 2 2" xfId="243"/>
    <cellStyle name="Normal_bartaman point 2 2 2 2" xfId="244"/>
    <cellStyle name="Normal_bartaman point 3" xfId="245"/>
    <cellStyle name="Normal_bartaman point 3 2" xfId="246"/>
    <cellStyle name="Normal_Bartamane_Book1" xfId="247"/>
    <cellStyle name="Normal_Comm_wt" xfId="248"/>
    <cellStyle name="Normal_CPI" xfId="249"/>
    <cellStyle name="Normal_Direction of Trade_BartamanFormat 2063-64" xfId="250"/>
    <cellStyle name="Normal_Direction of Trade_BartamanFormat 2063-64 2" xfId="251"/>
    <cellStyle name="Normal_Sheet1" xfId="252"/>
    <cellStyle name="Normal_Sheet1 2" xfId="253"/>
    <cellStyle name="Normal_Sheet1 2 2" xfId="254"/>
    <cellStyle name="Normal_Sheet1 2 3" xfId="255"/>
    <cellStyle name="Normal_Sheet1 2 4" xfId="256"/>
    <cellStyle name="Normal_Sheet1 3" xfId="257"/>
    <cellStyle name="Normal_Sheet1 4" xfId="258"/>
    <cellStyle name="Normal_Sheet1 5" xfId="259"/>
    <cellStyle name="Normal_Sheet1 6" xfId="260"/>
    <cellStyle name="Note" xfId="261"/>
    <cellStyle name="Output" xfId="262"/>
    <cellStyle name="Percent" xfId="263"/>
    <cellStyle name="Percent 2" xfId="264"/>
    <cellStyle name="Percent 2 2" xfId="265"/>
    <cellStyle name="Percent 2 2 2" xfId="266"/>
    <cellStyle name="Percent 2 3" xfId="267"/>
    <cellStyle name="Percent 2 4" xfId="268"/>
    <cellStyle name="Percent 3" xfId="269"/>
    <cellStyle name="Percent 4" xfId="270"/>
    <cellStyle name="Percent 67 2" xfId="271"/>
    <cellStyle name="SHEET" xfId="272"/>
    <cellStyle name="Title" xfId="273"/>
    <cellStyle name="Total" xfId="274"/>
    <cellStyle name="Warning Text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570" t="s">
        <v>0</v>
      </c>
      <c r="B1" s="1570"/>
      <c r="C1" s="1570"/>
      <c r="D1" s="1570"/>
      <c r="E1" s="1571"/>
      <c r="F1" s="1"/>
      <c r="G1" s="1"/>
      <c r="H1" s="1"/>
      <c r="I1" s="1"/>
    </row>
    <row r="2" spans="1:9" s="4" customFormat="1" ht="15.75">
      <c r="A2" s="1572" t="s">
        <v>132</v>
      </c>
      <c r="B2" s="1572"/>
      <c r="C2" s="1572"/>
      <c r="D2" s="1572"/>
      <c r="E2" s="1573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1</v>
      </c>
      <c r="B4" s="7" t="s">
        <v>2</v>
      </c>
      <c r="C4" s="5"/>
      <c r="D4" s="5"/>
      <c r="E4" s="5"/>
      <c r="J4" s="5"/>
    </row>
    <row r="5" spans="1:13" ht="15.75" customHeight="1">
      <c r="A5" s="6">
        <v>1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4</v>
      </c>
      <c r="C6" s="5"/>
      <c r="D6" s="5"/>
      <c r="E6" s="5"/>
    </row>
    <row r="7" spans="1:5" ht="15.75">
      <c r="A7" s="6">
        <v>3</v>
      </c>
      <c r="B7" s="9" t="s">
        <v>5</v>
      </c>
      <c r="C7" s="5"/>
      <c r="D7" s="5"/>
      <c r="E7" s="5"/>
    </row>
    <row r="8" spans="1:5" ht="15.75">
      <c r="A8" s="6">
        <v>4</v>
      </c>
      <c r="B8" s="5" t="s">
        <v>6</v>
      </c>
      <c r="C8" s="5"/>
      <c r="D8" s="5"/>
      <c r="E8" s="5"/>
    </row>
    <row r="9" spans="1:19" ht="15.75">
      <c r="A9" s="6">
        <v>5</v>
      </c>
      <c r="B9" s="5" t="s">
        <v>7</v>
      </c>
      <c r="C9" s="5"/>
      <c r="D9" s="5"/>
      <c r="E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5" ht="15.75">
      <c r="A10" s="6">
        <v>6</v>
      </c>
      <c r="B10" s="5" t="s">
        <v>8</v>
      </c>
      <c r="C10" s="5"/>
      <c r="D10" s="5"/>
      <c r="E10" s="5"/>
    </row>
    <row r="11" spans="1:10" s="7" customFormat="1" ht="15.75">
      <c r="A11" s="6"/>
      <c r="B11" s="7" t="s">
        <v>9</v>
      </c>
      <c r="C11" s="11"/>
      <c r="D11" s="11"/>
      <c r="E11" s="11"/>
      <c r="J11" s="2"/>
    </row>
    <row r="12" spans="1:5" ht="15.75">
      <c r="A12" s="6">
        <v>7</v>
      </c>
      <c r="B12" s="2" t="s">
        <v>10</v>
      </c>
      <c r="C12" s="5"/>
      <c r="D12" s="5"/>
      <c r="E12" s="5"/>
    </row>
    <row r="13" spans="1:10" ht="15.75">
      <c r="A13" s="6">
        <f aca="true" t="shared" si="0" ref="A13:A26">A12+1</f>
        <v>8</v>
      </c>
      <c r="B13" s="5" t="s">
        <v>11</v>
      </c>
      <c r="C13" s="5"/>
      <c r="D13" s="5"/>
      <c r="E13" s="5"/>
      <c r="J13" s="7"/>
    </row>
    <row r="14" spans="1:10" ht="15.75">
      <c r="A14" s="6">
        <f t="shared" si="0"/>
        <v>9</v>
      </c>
      <c r="B14" s="5" t="s">
        <v>12</v>
      </c>
      <c r="C14" s="5"/>
      <c r="D14" s="5"/>
      <c r="E14" s="5"/>
      <c r="J14" s="7"/>
    </row>
    <row r="15" spans="1:5" ht="15.75">
      <c r="A15" s="6">
        <f t="shared" si="0"/>
        <v>10</v>
      </c>
      <c r="B15" s="5" t="s">
        <v>13</v>
      </c>
      <c r="C15" s="5"/>
      <c r="D15" s="5"/>
      <c r="E15" s="5"/>
    </row>
    <row r="16" spans="1:5" ht="15.75">
      <c r="A16" s="6">
        <f t="shared" si="0"/>
        <v>11</v>
      </c>
      <c r="B16" s="5" t="s">
        <v>14</v>
      </c>
      <c r="C16" s="5"/>
      <c r="D16" s="5"/>
      <c r="E16" s="5"/>
    </row>
    <row r="17" spans="1:5" ht="15.75">
      <c r="A17" s="6">
        <f t="shared" si="0"/>
        <v>12</v>
      </c>
      <c r="B17" s="5" t="s">
        <v>15</v>
      </c>
      <c r="C17" s="5"/>
      <c r="D17" s="5"/>
      <c r="E17" s="5"/>
    </row>
    <row r="18" spans="1:5" ht="15.75">
      <c r="A18" s="6">
        <f t="shared" si="0"/>
        <v>13</v>
      </c>
      <c r="B18" s="5" t="s">
        <v>16</v>
      </c>
      <c r="C18" s="5"/>
      <c r="D18" s="5"/>
      <c r="E18" s="5"/>
    </row>
    <row r="19" spans="1:5" ht="15.75">
      <c r="A19" s="6">
        <f t="shared" si="0"/>
        <v>14</v>
      </c>
      <c r="B19" s="12" t="s">
        <v>74</v>
      </c>
      <c r="C19" s="5"/>
      <c r="D19" s="5"/>
      <c r="E19" s="5"/>
    </row>
    <row r="20" spans="1:7" ht="15.75">
      <c r="A20" s="6">
        <f t="shared" si="0"/>
        <v>15</v>
      </c>
      <c r="B20" s="5" t="s">
        <v>18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124</v>
      </c>
      <c r="C21" s="5"/>
      <c r="D21" s="5"/>
      <c r="E21" s="5"/>
      <c r="G21" s="5"/>
    </row>
    <row r="22" spans="1:7" ht="15.75">
      <c r="A22" s="6">
        <f>A21+1</f>
        <v>17</v>
      </c>
      <c r="B22" s="5" t="s">
        <v>17</v>
      </c>
      <c r="C22" s="5"/>
      <c r="D22" s="5"/>
      <c r="E22" s="5"/>
      <c r="G22" s="5"/>
    </row>
    <row r="23" spans="1:10" ht="15.75">
      <c r="A23" s="6">
        <f t="shared" si="0"/>
        <v>18</v>
      </c>
      <c r="B23" s="5" t="s">
        <v>19</v>
      </c>
      <c r="C23" s="5"/>
      <c r="D23" s="5"/>
      <c r="E23" s="5"/>
      <c r="J23" s="7"/>
    </row>
    <row r="24" spans="1:5" ht="15.75">
      <c r="A24" s="6">
        <f t="shared" si="0"/>
        <v>19</v>
      </c>
      <c r="B24" s="5" t="s">
        <v>20</v>
      </c>
      <c r="C24" s="5"/>
      <c r="D24" s="5"/>
      <c r="E24" s="5"/>
    </row>
    <row r="25" spans="1:5" ht="15.75">
      <c r="A25" s="6">
        <f t="shared" si="0"/>
        <v>20</v>
      </c>
      <c r="B25" s="12" t="s">
        <v>21</v>
      </c>
      <c r="C25" s="5"/>
      <c r="D25" s="5"/>
      <c r="E25" s="5"/>
    </row>
    <row r="26" spans="1:5" ht="15.75">
      <c r="A26" s="6">
        <f t="shared" si="0"/>
        <v>21</v>
      </c>
      <c r="B26" s="12" t="s">
        <v>22</v>
      </c>
      <c r="C26" s="5"/>
      <c r="D26" s="5"/>
      <c r="E26" s="5"/>
    </row>
    <row r="27" spans="1:10" ht="15.75">
      <c r="A27" s="6"/>
      <c r="B27" s="11" t="s">
        <v>23</v>
      </c>
      <c r="C27" s="5"/>
      <c r="D27" s="5"/>
      <c r="E27" s="5"/>
      <c r="J27" s="7"/>
    </row>
    <row r="28" spans="1:5" ht="15.75">
      <c r="A28" s="6">
        <f>A26+1</f>
        <v>22</v>
      </c>
      <c r="B28" s="5" t="s">
        <v>24</v>
      </c>
      <c r="C28" s="5"/>
      <c r="D28" s="5"/>
      <c r="E28" s="5"/>
    </row>
    <row r="29" spans="1:5" ht="15.75">
      <c r="A29" s="6">
        <v>23</v>
      </c>
      <c r="B29" s="5" t="s">
        <v>135</v>
      </c>
      <c r="C29" s="5"/>
      <c r="D29" s="5"/>
      <c r="E29" s="5"/>
    </row>
    <row r="30" spans="1:11" ht="15.75">
      <c r="A30" s="6">
        <v>24</v>
      </c>
      <c r="B30" s="5" t="s">
        <v>25</v>
      </c>
      <c r="C30" s="5"/>
      <c r="D30" s="5"/>
      <c r="E30" s="5"/>
      <c r="H30" s="5"/>
      <c r="I30" s="5"/>
      <c r="J30" s="5"/>
      <c r="K30" s="5"/>
    </row>
    <row r="31" spans="1:10" ht="15.75">
      <c r="A31" s="6"/>
      <c r="B31" s="13" t="s">
        <v>26</v>
      </c>
      <c r="C31" s="5"/>
      <c r="D31" s="5"/>
      <c r="E31" s="5"/>
      <c r="J31" s="5"/>
    </row>
    <row r="32" spans="1:10" ht="15.75">
      <c r="A32" s="6">
        <f>A30+1</f>
        <v>25</v>
      </c>
      <c r="B32" s="5" t="s">
        <v>27</v>
      </c>
      <c r="J32" s="5"/>
    </row>
    <row r="33" spans="1:10" ht="15.75">
      <c r="A33" s="6">
        <f aca="true" t="shared" si="1" ref="A33:A41">+A32+1</f>
        <v>26</v>
      </c>
      <c r="B33" s="5" t="s">
        <v>28</v>
      </c>
      <c r="C33" s="5"/>
      <c r="D33" s="5"/>
      <c r="E33" s="5"/>
      <c r="J33" s="5"/>
    </row>
    <row r="34" spans="1:10" ht="15.75">
      <c r="A34" s="6">
        <f t="shared" si="1"/>
        <v>27</v>
      </c>
      <c r="B34" s="2" t="s">
        <v>29</v>
      </c>
      <c r="C34" s="5"/>
      <c r="D34" s="5"/>
      <c r="E34" s="5"/>
      <c r="J34" s="11"/>
    </row>
    <row r="35" spans="1:10" ht="15.75">
      <c r="A35" s="6">
        <f t="shared" si="1"/>
        <v>28</v>
      </c>
      <c r="B35" s="2" t="s">
        <v>30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31</v>
      </c>
      <c r="C36" s="5"/>
      <c r="D36" s="5"/>
      <c r="E36" s="5"/>
      <c r="J36" s="5"/>
    </row>
    <row r="37" spans="1:10" ht="15.75">
      <c r="A37" s="6">
        <f t="shared" si="1"/>
        <v>30</v>
      </c>
      <c r="B37" s="2" t="s">
        <v>32</v>
      </c>
      <c r="C37" s="5"/>
      <c r="D37" s="5"/>
      <c r="E37" s="5"/>
      <c r="F37" s="2" t="s">
        <v>33</v>
      </c>
      <c r="J37" s="5"/>
    </row>
    <row r="38" spans="1:10" ht="15.75">
      <c r="A38" s="6">
        <f t="shared" si="1"/>
        <v>31</v>
      </c>
      <c r="B38" s="2" t="s">
        <v>34</v>
      </c>
      <c r="C38" s="5"/>
      <c r="D38" s="5"/>
      <c r="E38" s="5"/>
      <c r="J38" s="11"/>
    </row>
    <row r="39" spans="1:10" ht="15.75">
      <c r="A39" s="6">
        <f t="shared" si="1"/>
        <v>32</v>
      </c>
      <c r="B39" s="2" t="s">
        <v>35</v>
      </c>
      <c r="C39" s="5"/>
      <c r="D39" s="5"/>
      <c r="E39" s="5"/>
      <c r="J39" s="11"/>
    </row>
    <row r="40" spans="1:10" ht="15.75">
      <c r="A40" s="6">
        <f t="shared" si="1"/>
        <v>33</v>
      </c>
      <c r="B40" s="2" t="s">
        <v>36</v>
      </c>
      <c r="C40" s="5"/>
      <c r="D40" s="5"/>
      <c r="E40" s="5"/>
      <c r="J40" s="11"/>
    </row>
    <row r="41" spans="1:10" ht="15.75">
      <c r="A41" s="6">
        <f t="shared" si="1"/>
        <v>34</v>
      </c>
      <c r="B41" s="2" t="s">
        <v>37</v>
      </c>
      <c r="C41" s="5"/>
      <c r="D41" s="5"/>
      <c r="E41" s="5"/>
      <c r="J41" s="11"/>
    </row>
    <row r="42" spans="1:10" ht="15.75">
      <c r="A42" s="6"/>
      <c r="B42" s="7" t="s">
        <v>38</v>
      </c>
      <c r="C42" s="5"/>
      <c r="D42" s="5"/>
      <c r="E42" s="5"/>
      <c r="J42" s="5"/>
    </row>
    <row r="43" spans="1:10" ht="15.75">
      <c r="A43" s="6">
        <f>A41+1</f>
        <v>35</v>
      </c>
      <c r="B43" s="2" t="s">
        <v>38</v>
      </c>
      <c r="C43" s="5"/>
      <c r="D43" s="5"/>
      <c r="E43" s="5"/>
      <c r="J43" s="5"/>
    </row>
    <row r="44" spans="1:5" ht="15.75">
      <c r="A44" s="6">
        <f>A43+1</f>
        <v>36</v>
      </c>
      <c r="B44" s="2" t="s">
        <v>39</v>
      </c>
      <c r="C44" s="5"/>
      <c r="D44" s="5"/>
      <c r="E44" s="5"/>
    </row>
    <row r="45" spans="1:10" ht="15.75">
      <c r="A45" s="6"/>
      <c r="B45" s="7" t="s">
        <v>40</v>
      </c>
      <c r="J45" s="12"/>
    </row>
    <row r="46" spans="1:10" ht="15.75">
      <c r="A46" s="6">
        <f>A44+1</f>
        <v>37</v>
      </c>
      <c r="B46" s="2" t="s">
        <v>41</v>
      </c>
      <c r="C46" s="5"/>
      <c r="D46" s="5"/>
      <c r="E46" s="5"/>
      <c r="J46" s="12"/>
    </row>
    <row r="47" spans="1:2" ht="15.75">
      <c r="A47" s="6">
        <f>+A46+1</f>
        <v>38</v>
      </c>
      <c r="B47" s="2" t="s">
        <v>42</v>
      </c>
    </row>
    <row r="48" spans="1:2" ht="15.75">
      <c r="A48" s="6">
        <f>+A47+1</f>
        <v>39</v>
      </c>
      <c r="B48" s="2" t="s">
        <v>43</v>
      </c>
    </row>
    <row r="49" spans="1:5" ht="15.75">
      <c r="A49" s="6"/>
      <c r="B49" s="7" t="s">
        <v>44</v>
      </c>
      <c r="C49" s="5"/>
      <c r="D49" s="5"/>
      <c r="E49" s="5"/>
    </row>
    <row r="50" spans="1:5" ht="15.75">
      <c r="A50" s="6">
        <f>A48+1</f>
        <v>40</v>
      </c>
      <c r="B50" s="2" t="s">
        <v>45</v>
      </c>
      <c r="C50" s="5"/>
      <c r="D50" s="5"/>
      <c r="E50" s="5"/>
    </row>
    <row r="51" spans="1:5" ht="15.75">
      <c r="A51" s="6">
        <f>+A50+1</f>
        <v>41</v>
      </c>
      <c r="B51" s="2" t="s">
        <v>46</v>
      </c>
      <c r="C51" s="5"/>
      <c r="D51" s="5"/>
      <c r="E51" s="5"/>
    </row>
    <row r="52" spans="1:5" ht="15.75">
      <c r="A52" s="6">
        <f>+A51+1</f>
        <v>42</v>
      </c>
      <c r="B52" s="2" t="s">
        <v>47</v>
      </c>
      <c r="C52" s="5"/>
      <c r="D52" s="5"/>
      <c r="E52" s="5"/>
    </row>
    <row r="53" spans="1:5" ht="15.75">
      <c r="A53" s="6">
        <f>+A52+1</f>
        <v>43</v>
      </c>
      <c r="B53" s="2" t="s">
        <v>48</v>
      </c>
      <c r="C53" s="5"/>
      <c r="D53" s="5"/>
      <c r="E53" s="5"/>
    </row>
    <row r="54" spans="1:5" ht="15.75">
      <c r="A54" s="6">
        <f>+A53+1</f>
        <v>44</v>
      </c>
      <c r="B54" s="5" t="s">
        <v>49</v>
      </c>
      <c r="C54" s="5"/>
      <c r="D54" s="5"/>
      <c r="E54" s="5"/>
    </row>
    <row r="55" spans="1:5" ht="15.75">
      <c r="A55" s="6">
        <f>+A54+1</f>
        <v>45</v>
      </c>
      <c r="B55" s="5" t="s">
        <v>50</v>
      </c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7" ht="15.75">
      <c r="A60" s="5"/>
      <c r="B60" s="5"/>
      <c r="C60" s="5"/>
      <c r="D60" s="5"/>
      <c r="E60" s="5"/>
      <c r="G60" s="2" t="s">
        <v>51</v>
      </c>
    </row>
    <row r="61" spans="1:5" ht="15.75">
      <c r="A61" s="5"/>
      <c r="B61" s="5"/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5.00390625" style="135" customWidth="1"/>
    <col min="3" max="3" width="31.28125" style="135" bestFit="1" customWidth="1"/>
    <col min="4" max="4" width="10.421875" style="135" customWidth="1"/>
    <col min="5" max="5" width="11.421875" style="135" customWidth="1"/>
    <col min="6" max="6" width="11.140625" style="135" customWidth="1"/>
    <col min="7" max="7" width="9.7109375" style="135" customWidth="1"/>
    <col min="8" max="8" width="9.57421875" style="135" customWidth="1"/>
    <col min="9" max="9" width="9.140625" style="135" customWidth="1"/>
    <col min="10" max="10" width="7.28125" style="135" customWidth="1"/>
    <col min="11" max="16384" width="9.140625" style="135" customWidth="1"/>
  </cols>
  <sheetData>
    <row r="1" spans="2:8" ht="15" customHeight="1">
      <c r="B1" s="1652" t="s">
        <v>989</v>
      </c>
      <c r="C1" s="1653"/>
      <c r="D1" s="1653"/>
      <c r="E1" s="1653"/>
      <c r="F1" s="1653"/>
      <c r="G1" s="1654"/>
      <c r="H1" s="1654"/>
    </row>
    <row r="2" spans="2:8" ht="15" customHeight="1">
      <c r="B2" s="1664" t="s">
        <v>990</v>
      </c>
      <c r="C2" s="1665"/>
      <c r="D2" s="1665"/>
      <c r="E2" s="1665"/>
      <c r="F2" s="1665"/>
      <c r="G2" s="1666"/>
      <c r="H2" s="1666"/>
    </row>
    <row r="3" spans="2:8" ht="15" customHeight="1" thickBot="1">
      <c r="B3" s="1667" t="s">
        <v>55</v>
      </c>
      <c r="C3" s="1668"/>
      <c r="D3" s="1668"/>
      <c r="E3" s="1668"/>
      <c r="F3" s="1668"/>
      <c r="G3" s="1669"/>
      <c r="H3" s="1669"/>
    </row>
    <row r="4" spans="2:8" ht="15" customHeight="1" thickTop="1">
      <c r="B4" s="1169"/>
      <c r="C4" s="1170"/>
      <c r="D4" s="1670" t="s">
        <v>130</v>
      </c>
      <c r="E4" s="1670"/>
      <c r="F4" s="1670"/>
      <c r="G4" s="1671" t="s">
        <v>207</v>
      </c>
      <c r="H4" s="1672"/>
    </row>
    <row r="5" spans="2:8" ht="15" customHeight="1">
      <c r="B5" s="1171"/>
      <c r="C5" s="1172"/>
      <c r="D5" s="1173" t="s">
        <v>52</v>
      </c>
      <c r="E5" s="1173" t="s">
        <v>931</v>
      </c>
      <c r="F5" s="1173" t="s">
        <v>932</v>
      </c>
      <c r="G5" s="1173" t="s">
        <v>53</v>
      </c>
      <c r="H5" s="1174" t="s">
        <v>932</v>
      </c>
    </row>
    <row r="6" spans="2:8" ht="15" customHeight="1">
      <c r="B6" s="1148"/>
      <c r="C6" s="1149" t="s">
        <v>991</v>
      </c>
      <c r="D6" s="1149">
        <v>625.35551</v>
      </c>
      <c r="E6" s="1149">
        <v>671.8085510000001</v>
      </c>
      <c r="F6" s="1149">
        <v>602.558409</v>
      </c>
      <c r="G6" s="1175">
        <v>7.428261246151038</v>
      </c>
      <c r="H6" s="1157">
        <v>-10.308017350615728</v>
      </c>
    </row>
    <row r="7" spans="2:8" ht="15" customHeight="1">
      <c r="B7" s="1151">
        <v>1</v>
      </c>
      <c r="C7" s="1152" t="s">
        <v>992</v>
      </c>
      <c r="D7" s="1153">
        <v>34.3245</v>
      </c>
      <c r="E7" s="1153">
        <v>5.109166</v>
      </c>
      <c r="F7" s="1153">
        <v>0.24797799999999998</v>
      </c>
      <c r="G7" s="1176">
        <v>-85.11510437151306</v>
      </c>
      <c r="H7" s="1154">
        <v>-95.14640941398264</v>
      </c>
    </row>
    <row r="8" spans="2:8" ht="15" customHeight="1">
      <c r="B8" s="1151">
        <v>2</v>
      </c>
      <c r="C8" s="1152" t="s">
        <v>993</v>
      </c>
      <c r="D8" s="1153">
        <v>0</v>
      </c>
      <c r="E8" s="1153">
        <v>0</v>
      </c>
      <c r="F8" s="1153">
        <v>0</v>
      </c>
      <c r="G8" s="1177" t="s">
        <v>119</v>
      </c>
      <c r="H8" s="1154" t="s">
        <v>119</v>
      </c>
    </row>
    <row r="9" spans="2:8" ht="15" customHeight="1">
      <c r="B9" s="1151">
        <v>3</v>
      </c>
      <c r="C9" s="1152" t="s">
        <v>994</v>
      </c>
      <c r="D9" s="1153">
        <v>195.336672</v>
      </c>
      <c r="E9" s="1153">
        <v>131.300829</v>
      </c>
      <c r="F9" s="1153">
        <v>240.86402999999999</v>
      </c>
      <c r="G9" s="1176">
        <v>-32.782294458257184</v>
      </c>
      <c r="H9" s="1154">
        <v>83.44440917429395</v>
      </c>
    </row>
    <row r="10" spans="2:8" ht="15" customHeight="1">
      <c r="B10" s="1151">
        <v>4</v>
      </c>
      <c r="C10" s="1152" t="s">
        <v>950</v>
      </c>
      <c r="D10" s="1153">
        <v>0</v>
      </c>
      <c r="E10" s="1153">
        <v>0</v>
      </c>
      <c r="F10" s="1153">
        <v>0</v>
      </c>
      <c r="G10" s="1176" t="s">
        <v>119</v>
      </c>
      <c r="H10" s="1154" t="s">
        <v>119</v>
      </c>
    </row>
    <row r="11" spans="2:8" ht="15" customHeight="1">
      <c r="B11" s="1151">
        <v>5</v>
      </c>
      <c r="C11" s="1152" t="s">
        <v>995</v>
      </c>
      <c r="D11" s="1153">
        <v>3.545623</v>
      </c>
      <c r="E11" s="1153">
        <v>11.753445</v>
      </c>
      <c r="F11" s="1153">
        <v>13.279846</v>
      </c>
      <c r="G11" s="1176" t="s">
        <v>119</v>
      </c>
      <c r="H11" s="1154">
        <v>12.986839177790003</v>
      </c>
    </row>
    <row r="12" spans="2:8" ht="15" customHeight="1">
      <c r="B12" s="1151">
        <v>6</v>
      </c>
      <c r="C12" s="1152" t="s">
        <v>996</v>
      </c>
      <c r="D12" s="1153">
        <v>0</v>
      </c>
      <c r="E12" s="1153">
        <v>0.074141</v>
      </c>
      <c r="F12" s="1153">
        <v>0</v>
      </c>
      <c r="G12" s="1176" t="s">
        <v>119</v>
      </c>
      <c r="H12" s="1154" t="s">
        <v>119</v>
      </c>
    </row>
    <row r="13" spans="2:8" ht="15" customHeight="1">
      <c r="B13" s="1151">
        <v>7</v>
      </c>
      <c r="C13" s="1152" t="s">
        <v>997</v>
      </c>
      <c r="D13" s="1153">
        <v>0</v>
      </c>
      <c r="E13" s="1153">
        <v>0</v>
      </c>
      <c r="F13" s="1153">
        <v>0</v>
      </c>
      <c r="G13" s="1176" t="s">
        <v>119</v>
      </c>
      <c r="H13" s="1154" t="s">
        <v>119</v>
      </c>
    </row>
    <row r="14" spans="2:8" ht="15" customHeight="1">
      <c r="B14" s="1151">
        <v>8</v>
      </c>
      <c r="C14" s="1152" t="s">
        <v>961</v>
      </c>
      <c r="D14" s="1153">
        <v>33.452355</v>
      </c>
      <c r="E14" s="1153">
        <v>44.800802000000004</v>
      </c>
      <c r="F14" s="1153">
        <v>4.73942</v>
      </c>
      <c r="G14" s="1176">
        <v>33.92420952127287</v>
      </c>
      <c r="H14" s="1154" t="s">
        <v>119</v>
      </c>
    </row>
    <row r="15" spans="2:8" ht="15" customHeight="1">
      <c r="B15" s="1151">
        <v>9</v>
      </c>
      <c r="C15" s="1152" t="s">
        <v>998</v>
      </c>
      <c r="D15" s="1153">
        <v>15.559349</v>
      </c>
      <c r="E15" s="1153">
        <v>32.070253</v>
      </c>
      <c r="F15" s="1153">
        <v>33.690486</v>
      </c>
      <c r="G15" s="1176">
        <v>106.11564789760806</v>
      </c>
      <c r="H15" s="1154" t="s">
        <v>119</v>
      </c>
    </row>
    <row r="16" spans="2:8" ht="15" customHeight="1">
      <c r="B16" s="1151">
        <v>10</v>
      </c>
      <c r="C16" s="1152" t="s">
        <v>965</v>
      </c>
      <c r="D16" s="1153">
        <v>32.954523</v>
      </c>
      <c r="E16" s="1153">
        <v>21.663871</v>
      </c>
      <c r="F16" s="1153">
        <v>29.279177</v>
      </c>
      <c r="G16" s="1176">
        <v>-34.26131217253547</v>
      </c>
      <c r="H16" s="1154">
        <v>35.152101856588786</v>
      </c>
    </row>
    <row r="17" spans="2:8" ht="15" customHeight="1">
      <c r="B17" s="1151">
        <v>11</v>
      </c>
      <c r="C17" s="1152" t="s">
        <v>999</v>
      </c>
      <c r="D17" s="1153">
        <v>21.987423999999997</v>
      </c>
      <c r="E17" s="1153">
        <v>34.38394</v>
      </c>
      <c r="F17" s="1153">
        <v>5.540787</v>
      </c>
      <c r="G17" s="1176">
        <v>56.38002887468767</v>
      </c>
      <c r="H17" s="1154" t="s">
        <v>119</v>
      </c>
    </row>
    <row r="18" spans="2:8" ht="15" customHeight="1">
      <c r="B18" s="1151">
        <v>12</v>
      </c>
      <c r="C18" s="1152" t="s">
        <v>1000</v>
      </c>
      <c r="D18" s="1153">
        <v>1.061</v>
      </c>
      <c r="E18" s="1153">
        <v>0.34885</v>
      </c>
      <c r="F18" s="1153">
        <v>0.02226</v>
      </c>
      <c r="G18" s="1176">
        <v>-67.12064090480678</v>
      </c>
      <c r="H18" s="1154" t="s">
        <v>119</v>
      </c>
    </row>
    <row r="19" spans="2:8" ht="15" customHeight="1">
      <c r="B19" s="1151">
        <v>13</v>
      </c>
      <c r="C19" s="1152" t="s">
        <v>1001</v>
      </c>
      <c r="D19" s="1153">
        <v>0</v>
      </c>
      <c r="E19" s="1153">
        <v>10.122132</v>
      </c>
      <c r="F19" s="1153">
        <v>0</v>
      </c>
      <c r="G19" s="1176" t="s">
        <v>119</v>
      </c>
      <c r="H19" s="1154" t="s">
        <v>119</v>
      </c>
    </row>
    <row r="20" spans="2:8" ht="15" customHeight="1">
      <c r="B20" s="1151">
        <v>14</v>
      </c>
      <c r="C20" s="1152" t="s">
        <v>1002</v>
      </c>
      <c r="D20" s="1153">
        <v>4.138308</v>
      </c>
      <c r="E20" s="1153">
        <v>3.8004000000000002</v>
      </c>
      <c r="F20" s="1153">
        <v>0.04955</v>
      </c>
      <c r="G20" s="1176">
        <v>-8.165366135145092</v>
      </c>
      <c r="H20" s="1154" t="s">
        <v>119</v>
      </c>
    </row>
    <row r="21" spans="2:8" ht="15" customHeight="1">
      <c r="B21" s="1151">
        <v>15</v>
      </c>
      <c r="C21" s="1152" t="s">
        <v>1003</v>
      </c>
      <c r="D21" s="1153">
        <v>145.496067</v>
      </c>
      <c r="E21" s="1153">
        <v>252.468499</v>
      </c>
      <c r="F21" s="1153">
        <v>113.50493999999999</v>
      </c>
      <c r="G21" s="1176">
        <v>73.52255920429792</v>
      </c>
      <c r="H21" s="1154">
        <v>-55.04193970749595</v>
      </c>
    </row>
    <row r="22" spans="2:8" ht="15" customHeight="1">
      <c r="B22" s="1151">
        <v>16</v>
      </c>
      <c r="C22" s="1152" t="s">
        <v>1004</v>
      </c>
      <c r="D22" s="1153">
        <v>5.958088</v>
      </c>
      <c r="E22" s="1153">
        <v>12.785787000000001</v>
      </c>
      <c r="F22" s="1153">
        <v>10.870948</v>
      </c>
      <c r="G22" s="1176">
        <v>114.59547089603242</v>
      </c>
      <c r="H22" s="1154">
        <v>-14.976309240878166</v>
      </c>
    </row>
    <row r="23" spans="2:8" ht="15" customHeight="1">
      <c r="B23" s="1151">
        <v>17</v>
      </c>
      <c r="C23" s="1152" t="s">
        <v>1005</v>
      </c>
      <c r="D23" s="1153">
        <v>0</v>
      </c>
      <c r="E23" s="1153">
        <v>0</v>
      </c>
      <c r="F23" s="1153">
        <v>0</v>
      </c>
      <c r="G23" s="1176" t="s">
        <v>119</v>
      </c>
      <c r="H23" s="1154" t="s">
        <v>119</v>
      </c>
    </row>
    <row r="24" spans="2:8" ht="15" customHeight="1">
      <c r="B24" s="1151">
        <v>18</v>
      </c>
      <c r="C24" s="1152" t="s">
        <v>1006</v>
      </c>
      <c r="D24" s="1153">
        <v>35.674808</v>
      </c>
      <c r="E24" s="1153">
        <v>18.631680999999997</v>
      </c>
      <c r="F24" s="1153">
        <v>4.82682</v>
      </c>
      <c r="G24" s="1176">
        <v>-47.77356335036198</v>
      </c>
      <c r="H24" s="1154" t="s">
        <v>119</v>
      </c>
    </row>
    <row r="25" spans="2:8" ht="15" customHeight="1">
      <c r="B25" s="1151">
        <v>19</v>
      </c>
      <c r="C25" s="1152" t="s">
        <v>1007</v>
      </c>
      <c r="D25" s="1153">
        <v>95.866793</v>
      </c>
      <c r="E25" s="1153">
        <v>92.49475500000001</v>
      </c>
      <c r="F25" s="1153">
        <v>145.64216699999997</v>
      </c>
      <c r="G25" s="1176">
        <v>-3.517420260423222</v>
      </c>
      <c r="H25" s="1154">
        <v>57.45991975436874</v>
      </c>
    </row>
    <row r="26" spans="2:8" ht="15" customHeight="1">
      <c r="B26" s="1178"/>
      <c r="C26" s="1149" t="s">
        <v>1008</v>
      </c>
      <c r="D26" s="1179">
        <v>1091.655382</v>
      </c>
      <c r="E26" s="1179">
        <v>1205.0478589999998</v>
      </c>
      <c r="F26" s="1179">
        <v>412.047829</v>
      </c>
      <c r="G26" s="1180">
        <v>10.387204503334729</v>
      </c>
      <c r="H26" s="1181">
        <v>-65.80651748205794</v>
      </c>
    </row>
    <row r="27" spans="2:8" ht="15" customHeight="1" thickBot="1">
      <c r="B27" s="1182"/>
      <c r="C27" s="1183" t="s">
        <v>1009</v>
      </c>
      <c r="D27" s="1160">
        <v>1717.010892</v>
      </c>
      <c r="E27" s="1160">
        <v>1876.8564099999999</v>
      </c>
      <c r="F27" s="1160">
        <v>1014.606238</v>
      </c>
      <c r="G27" s="1184">
        <v>9.30952265619058</v>
      </c>
      <c r="H27" s="1185">
        <v>-45.94119014144508</v>
      </c>
    </row>
    <row r="28" spans="2:8" ht="15" customHeight="1" thickTop="1">
      <c r="B28" s="1186" t="s">
        <v>988</v>
      </c>
      <c r="C28" s="1187"/>
      <c r="D28" s="1187"/>
      <c r="E28" s="1187"/>
      <c r="F28" s="1187"/>
      <c r="G28" s="1187"/>
      <c r="H28" s="1187"/>
    </row>
    <row r="29" spans="2:8" ht="15" customHeight="1">
      <c r="B29" s="1168"/>
      <c r="C29" s="1168"/>
      <c r="D29" s="1168"/>
      <c r="E29" s="1168"/>
      <c r="F29" s="1168"/>
      <c r="G29" s="1168"/>
      <c r="H29" s="1168"/>
    </row>
    <row r="30" spans="4:7" ht="12.75">
      <c r="D30" s="1188"/>
      <c r="E30" s="1188"/>
      <c r="F30" s="1188"/>
      <c r="G30" s="118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00390625" style="135" customWidth="1"/>
    <col min="2" max="2" width="6.00390625" style="135" customWidth="1"/>
    <col min="3" max="3" width="26.28125" style="135" customWidth="1"/>
    <col min="4" max="8" width="10.7109375" style="135" customWidth="1"/>
    <col min="9" max="16384" width="9.140625" style="135" customWidth="1"/>
  </cols>
  <sheetData>
    <row r="1" spans="2:8" ht="15" customHeight="1">
      <c r="B1" s="1673" t="s">
        <v>1010</v>
      </c>
      <c r="C1" s="1673"/>
      <c r="D1" s="1673"/>
      <c r="E1" s="1673"/>
      <c r="F1" s="1673"/>
      <c r="G1" s="1673"/>
      <c r="H1" s="1673"/>
    </row>
    <row r="2" spans="2:8" ht="15" customHeight="1">
      <c r="B2" s="1674" t="s">
        <v>1011</v>
      </c>
      <c r="C2" s="1674"/>
      <c r="D2" s="1674"/>
      <c r="E2" s="1674"/>
      <c r="F2" s="1674"/>
      <c r="G2" s="1674"/>
      <c r="H2" s="1674"/>
    </row>
    <row r="3" spans="2:8" ht="15" customHeight="1" thickBot="1">
      <c r="B3" s="1675" t="s">
        <v>55</v>
      </c>
      <c r="C3" s="1675"/>
      <c r="D3" s="1675"/>
      <c r="E3" s="1675"/>
      <c r="F3" s="1675"/>
      <c r="G3" s="1675"/>
      <c r="H3" s="1675"/>
    </row>
    <row r="4" spans="2:8" ht="15" customHeight="1" thickTop="1">
      <c r="B4" s="1189"/>
      <c r="C4" s="1190"/>
      <c r="D4" s="1676" t="s">
        <v>130</v>
      </c>
      <c r="E4" s="1676"/>
      <c r="F4" s="1676"/>
      <c r="G4" s="1677" t="s">
        <v>207</v>
      </c>
      <c r="H4" s="1678"/>
    </row>
    <row r="5" spans="2:8" ht="15" customHeight="1">
      <c r="B5" s="1191"/>
      <c r="C5" s="1192"/>
      <c r="D5" s="1193" t="s">
        <v>52</v>
      </c>
      <c r="E5" s="1193" t="s">
        <v>931</v>
      </c>
      <c r="F5" s="1193" t="s">
        <v>932</v>
      </c>
      <c r="G5" s="1193" t="s">
        <v>53</v>
      </c>
      <c r="H5" s="1194" t="s">
        <v>932</v>
      </c>
    </row>
    <row r="6" spans="2:8" ht="15" customHeight="1">
      <c r="B6" s="1195"/>
      <c r="C6" s="1196" t="s">
        <v>933</v>
      </c>
      <c r="D6" s="1196">
        <v>11340.469647</v>
      </c>
      <c r="E6" s="1197">
        <v>10658.468616</v>
      </c>
      <c r="F6" s="1197">
        <v>11247.49266</v>
      </c>
      <c r="G6" s="1198">
        <v>-6.0138693742760125</v>
      </c>
      <c r="H6" s="1199">
        <v>5.526347782417673</v>
      </c>
    </row>
    <row r="7" spans="2:8" ht="15" customHeight="1">
      <c r="B7" s="1200">
        <v>1</v>
      </c>
      <c r="C7" s="1201" t="s">
        <v>1012</v>
      </c>
      <c r="D7" s="1202">
        <v>73.397201</v>
      </c>
      <c r="E7" s="1203">
        <v>60.275306</v>
      </c>
      <c r="F7" s="1203">
        <v>62.689291999999995</v>
      </c>
      <c r="G7" s="1204">
        <v>-17.877922892454706</v>
      </c>
      <c r="H7" s="1205">
        <v>4.004933629038732</v>
      </c>
    </row>
    <row r="8" spans="2:8" ht="15" customHeight="1">
      <c r="B8" s="1200">
        <v>2</v>
      </c>
      <c r="C8" s="1201" t="s">
        <v>950</v>
      </c>
      <c r="D8" s="1202">
        <v>29.43002</v>
      </c>
      <c r="E8" s="1203">
        <v>28.560335000000002</v>
      </c>
      <c r="F8" s="1203">
        <v>115.952636</v>
      </c>
      <c r="G8" s="1204">
        <v>-2.955094831739828</v>
      </c>
      <c r="H8" s="1205">
        <v>305.99186249040844</v>
      </c>
    </row>
    <row r="9" spans="2:8" ht="15" customHeight="1">
      <c r="B9" s="1200">
        <v>3</v>
      </c>
      <c r="C9" s="1201" t="s">
        <v>997</v>
      </c>
      <c r="D9" s="1202">
        <v>172.085959</v>
      </c>
      <c r="E9" s="1203">
        <v>165.168453</v>
      </c>
      <c r="F9" s="1203">
        <v>190.02345799999998</v>
      </c>
      <c r="G9" s="1204">
        <v>-4.019796873724019</v>
      </c>
      <c r="H9" s="1205">
        <v>15.048276198360938</v>
      </c>
    </row>
    <row r="10" spans="2:8" ht="15" customHeight="1">
      <c r="B10" s="1200">
        <v>4</v>
      </c>
      <c r="C10" s="1201" t="s">
        <v>1013</v>
      </c>
      <c r="D10" s="1202">
        <v>0</v>
      </c>
      <c r="E10" s="1203">
        <v>0</v>
      </c>
      <c r="F10" s="1203">
        <v>0</v>
      </c>
      <c r="G10" s="1206" t="s">
        <v>119</v>
      </c>
      <c r="H10" s="1207" t="s">
        <v>119</v>
      </c>
    </row>
    <row r="11" spans="2:8" ht="15" customHeight="1">
      <c r="B11" s="1200">
        <v>5</v>
      </c>
      <c r="C11" s="1201" t="s">
        <v>965</v>
      </c>
      <c r="D11" s="1202">
        <v>1394.4209979999998</v>
      </c>
      <c r="E11" s="1203">
        <v>1499.879661</v>
      </c>
      <c r="F11" s="1203">
        <v>1807.0680479999999</v>
      </c>
      <c r="G11" s="1204">
        <v>7.56289980940177</v>
      </c>
      <c r="H11" s="1205">
        <v>20.480868898188234</v>
      </c>
    </row>
    <row r="12" spans="2:8" ht="15" customHeight="1">
      <c r="B12" s="1200">
        <v>6</v>
      </c>
      <c r="C12" s="1201" t="s">
        <v>968</v>
      </c>
      <c r="D12" s="1202">
        <v>1325.795265</v>
      </c>
      <c r="E12" s="1203">
        <v>932.0762980000001</v>
      </c>
      <c r="F12" s="1203">
        <v>490.770623</v>
      </c>
      <c r="G12" s="1204">
        <v>-29.696814990510617</v>
      </c>
      <c r="H12" s="1205">
        <v>-47.34651829972829</v>
      </c>
    </row>
    <row r="13" spans="2:8" ht="15" customHeight="1">
      <c r="B13" s="1200">
        <v>7</v>
      </c>
      <c r="C13" s="1201" t="s">
        <v>999</v>
      </c>
      <c r="D13" s="1202">
        <v>2697.866642</v>
      </c>
      <c r="E13" s="1203">
        <v>2651.584739</v>
      </c>
      <c r="F13" s="1203">
        <v>2887.7807319999997</v>
      </c>
      <c r="G13" s="1204">
        <v>-1.71550002804031</v>
      </c>
      <c r="H13" s="1205">
        <v>8.907729386354717</v>
      </c>
    </row>
    <row r="14" spans="2:8" ht="15" customHeight="1">
      <c r="B14" s="1200">
        <v>8</v>
      </c>
      <c r="C14" s="1201" t="s">
        <v>1000</v>
      </c>
      <c r="D14" s="1202">
        <v>150.87928599999998</v>
      </c>
      <c r="E14" s="1203">
        <v>178.341265</v>
      </c>
      <c r="F14" s="1203">
        <v>135.589605</v>
      </c>
      <c r="G14" s="1204">
        <v>18.20129172668541</v>
      </c>
      <c r="H14" s="1205">
        <v>-23.971827271719746</v>
      </c>
    </row>
    <row r="15" spans="2:8" ht="15" customHeight="1">
      <c r="B15" s="1200">
        <v>9</v>
      </c>
      <c r="C15" s="1201" t="s">
        <v>1014</v>
      </c>
      <c r="D15" s="1202">
        <v>65.911156</v>
      </c>
      <c r="E15" s="1203">
        <v>65.99600699999999</v>
      </c>
      <c r="F15" s="1203">
        <v>118.13561200000001</v>
      </c>
      <c r="G15" s="1204">
        <v>0.12873541468457006</v>
      </c>
      <c r="H15" s="1205">
        <v>79.00418126811829</v>
      </c>
    </row>
    <row r="16" spans="2:8" ht="15" customHeight="1">
      <c r="B16" s="1200">
        <v>10</v>
      </c>
      <c r="C16" s="1201" t="s">
        <v>1003</v>
      </c>
      <c r="D16" s="1202">
        <v>572.323723</v>
      </c>
      <c r="E16" s="1203">
        <v>417.57118700000007</v>
      </c>
      <c r="F16" s="1203">
        <v>255.99891099999996</v>
      </c>
      <c r="G16" s="1204">
        <v>-27.03933626738724</v>
      </c>
      <c r="H16" s="1205">
        <v>-38.693348830124165</v>
      </c>
    </row>
    <row r="17" spans="2:8" ht="15" customHeight="1">
      <c r="B17" s="1200">
        <v>11</v>
      </c>
      <c r="C17" s="1201" t="s">
        <v>1004</v>
      </c>
      <c r="D17" s="1202">
        <v>138.158604</v>
      </c>
      <c r="E17" s="1203">
        <v>153.747098</v>
      </c>
      <c r="F17" s="1203">
        <v>145.508702</v>
      </c>
      <c r="G17" s="1204">
        <v>11.28304249513117</v>
      </c>
      <c r="H17" s="1205">
        <v>-5.358407480315492</v>
      </c>
    </row>
    <row r="18" spans="2:8" ht="15" customHeight="1">
      <c r="B18" s="1200">
        <v>12</v>
      </c>
      <c r="C18" s="1201" t="s">
        <v>1015</v>
      </c>
      <c r="D18" s="1202">
        <v>4720.200793</v>
      </c>
      <c r="E18" s="1203">
        <v>4505.268267</v>
      </c>
      <c r="F18" s="1203">
        <v>5037.975041000001</v>
      </c>
      <c r="G18" s="1204">
        <v>-4.553461503560229</v>
      </c>
      <c r="H18" s="1205">
        <v>11.824085546735333</v>
      </c>
    </row>
    <row r="19" spans="2:8" ht="15" customHeight="1">
      <c r="B19" s="1195"/>
      <c r="C19" s="1196" t="s">
        <v>985</v>
      </c>
      <c r="D19" s="1208">
        <v>7314.0581364</v>
      </c>
      <c r="E19" s="1209">
        <v>7823.449963000001</v>
      </c>
      <c r="F19" s="1209">
        <v>6558.1567099</v>
      </c>
      <c r="G19" s="1210">
        <v>6.964218384377247</v>
      </c>
      <c r="H19" s="1199">
        <v>-16.172952725255413</v>
      </c>
    </row>
    <row r="20" spans="2:8" ht="15" customHeight="1" thickBot="1">
      <c r="B20" s="1211"/>
      <c r="C20" s="1212" t="s">
        <v>1016</v>
      </c>
      <c r="D20" s="1212">
        <v>18654.5</v>
      </c>
      <c r="E20" s="1212">
        <v>18481.918579</v>
      </c>
      <c r="F20" s="1212">
        <v>17805.6459759</v>
      </c>
      <c r="G20" s="1213">
        <v>-0.9254172448224836</v>
      </c>
      <c r="H20" s="1214">
        <v>-3.6590293216008405</v>
      </c>
    </row>
    <row r="21" ht="13.5" thickTop="1">
      <c r="B21" s="135" t="s">
        <v>988</v>
      </c>
    </row>
    <row r="23" spans="4:5" ht="12.75">
      <c r="D23" s="1215"/>
      <c r="E23" s="1216"/>
    </row>
    <row r="24" spans="4:7" ht="12.75">
      <c r="D24" s="1188"/>
      <c r="E24" s="1188"/>
      <c r="F24" s="1188"/>
      <c r="G24" s="118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6.140625" style="135" customWidth="1"/>
    <col min="3" max="3" width="29.421875" style="135" bestFit="1" customWidth="1"/>
    <col min="4" max="6" width="11.7109375" style="135" customWidth="1"/>
    <col min="7" max="7" width="9.00390625" style="135" customWidth="1"/>
    <col min="8" max="13" width="8.421875" style="135" customWidth="1"/>
    <col min="14" max="16384" width="9.140625" style="135" customWidth="1"/>
  </cols>
  <sheetData>
    <row r="1" spans="2:13" ht="12.75">
      <c r="B1" s="1673" t="s">
        <v>1017</v>
      </c>
      <c r="C1" s="1673"/>
      <c r="D1" s="1673"/>
      <c r="E1" s="1673"/>
      <c r="F1" s="1673"/>
      <c r="G1" s="1673"/>
      <c r="H1" s="1673"/>
      <c r="I1" s="1217"/>
      <c r="J1" s="1217"/>
      <c r="K1" s="1217"/>
      <c r="L1" s="1217"/>
      <c r="M1" s="1217"/>
    </row>
    <row r="2" spans="2:13" ht="15" customHeight="1">
      <c r="B2" s="1679" t="s">
        <v>14</v>
      </c>
      <c r="C2" s="1679"/>
      <c r="D2" s="1679"/>
      <c r="E2" s="1679"/>
      <c r="F2" s="1679"/>
      <c r="G2" s="1679"/>
      <c r="H2" s="1679"/>
      <c r="I2" s="1218"/>
      <c r="J2" s="1218"/>
      <c r="K2" s="1218"/>
      <c r="L2" s="1218"/>
      <c r="M2" s="1218"/>
    </row>
    <row r="3" spans="2:13" ht="15" customHeight="1" thickBot="1">
      <c r="B3" s="1680" t="s">
        <v>55</v>
      </c>
      <c r="C3" s="1680"/>
      <c r="D3" s="1680"/>
      <c r="E3" s="1680"/>
      <c r="F3" s="1680"/>
      <c r="G3" s="1680"/>
      <c r="H3" s="1680"/>
      <c r="I3" s="1219"/>
      <c r="J3" s="1219"/>
      <c r="K3" s="1219"/>
      <c r="L3" s="1219"/>
      <c r="M3" s="1219"/>
    </row>
    <row r="4" spans="2:13" ht="15" customHeight="1" thickTop="1">
      <c r="B4" s="1220"/>
      <c r="C4" s="1221"/>
      <c r="D4" s="1681" t="s">
        <v>130</v>
      </c>
      <c r="E4" s="1681"/>
      <c r="F4" s="1681"/>
      <c r="G4" s="1682" t="s">
        <v>207</v>
      </c>
      <c r="H4" s="1683"/>
      <c r="I4" s="1222"/>
      <c r="J4" s="1222"/>
      <c r="K4" s="1222"/>
      <c r="L4" s="1222"/>
      <c r="M4" s="1222"/>
    </row>
    <row r="5" spans="2:13" ht="15" customHeight="1">
      <c r="B5" s="1223"/>
      <c r="C5" s="1224"/>
      <c r="D5" s="1225" t="s">
        <v>52</v>
      </c>
      <c r="E5" s="1225" t="s">
        <v>931</v>
      </c>
      <c r="F5" s="1225" t="s">
        <v>932</v>
      </c>
      <c r="G5" s="1225" t="s">
        <v>53</v>
      </c>
      <c r="H5" s="1226" t="s">
        <v>932</v>
      </c>
      <c r="I5" s="1227"/>
      <c r="J5" s="1227"/>
      <c r="K5" s="1227"/>
      <c r="L5" s="1227"/>
      <c r="M5" s="1227"/>
    </row>
    <row r="6" spans="2:13" ht="15" customHeight="1">
      <c r="B6" s="1228"/>
      <c r="C6" s="1229" t="s">
        <v>933</v>
      </c>
      <c r="D6" s="1230">
        <v>240356.4824</v>
      </c>
      <c r="E6" s="1230">
        <v>248774.58487500003</v>
      </c>
      <c r="F6" s="1230">
        <v>198274.344828</v>
      </c>
      <c r="G6" s="1231">
        <v>3.502340519774563</v>
      </c>
      <c r="H6" s="1232">
        <v>-20.299597755282974</v>
      </c>
      <c r="I6" s="1233"/>
      <c r="J6" s="1233"/>
      <c r="K6" s="1233"/>
      <c r="L6" s="1233"/>
      <c r="M6" s="1233"/>
    </row>
    <row r="7" spans="2:13" ht="15" customHeight="1">
      <c r="B7" s="1234">
        <v>1</v>
      </c>
      <c r="C7" s="1235" t="s">
        <v>1018</v>
      </c>
      <c r="D7" s="1236">
        <v>5496.802605999999</v>
      </c>
      <c r="E7" s="1236">
        <v>6084.220984</v>
      </c>
      <c r="F7" s="1236">
        <v>4977.724945</v>
      </c>
      <c r="G7" s="1237">
        <v>10.686546709150662</v>
      </c>
      <c r="H7" s="1238">
        <v>-18.186322323101194</v>
      </c>
      <c r="I7" s="1239"/>
      <c r="J7" s="1239"/>
      <c r="K7" s="1239"/>
      <c r="L7" s="1239"/>
      <c r="M7" s="1239"/>
    </row>
    <row r="8" spans="2:13" ht="15" customHeight="1">
      <c r="B8" s="1234">
        <v>2</v>
      </c>
      <c r="C8" s="1235" t="s">
        <v>1019</v>
      </c>
      <c r="D8" s="1236">
        <v>1172.9670520000002</v>
      </c>
      <c r="E8" s="1236">
        <v>1983.2649170000002</v>
      </c>
      <c r="F8" s="1236">
        <v>1678.3499040000002</v>
      </c>
      <c r="G8" s="1237">
        <v>69.08104226954873</v>
      </c>
      <c r="H8" s="1238">
        <v>-15.374396551179444</v>
      </c>
      <c r="I8" s="1239"/>
      <c r="J8" s="1239"/>
      <c r="K8" s="1239"/>
      <c r="L8" s="1239"/>
      <c r="M8" s="1239"/>
    </row>
    <row r="9" spans="2:13" ht="15" customHeight="1">
      <c r="B9" s="1234">
        <v>3</v>
      </c>
      <c r="C9" s="1235" t="s">
        <v>1020</v>
      </c>
      <c r="D9" s="1236">
        <v>2896.5230239999996</v>
      </c>
      <c r="E9" s="1236">
        <v>3272.002174</v>
      </c>
      <c r="F9" s="1236">
        <v>2675.1816400000002</v>
      </c>
      <c r="G9" s="1237">
        <v>12.963099098086104</v>
      </c>
      <c r="H9" s="1238">
        <v>-18.240224249924353</v>
      </c>
      <c r="I9" s="1239"/>
      <c r="J9" s="1239"/>
      <c r="K9" s="1239"/>
      <c r="L9" s="1239"/>
      <c r="M9" s="1239"/>
    </row>
    <row r="10" spans="2:13" ht="15" customHeight="1">
      <c r="B10" s="1234">
        <v>4</v>
      </c>
      <c r="C10" s="1235" t="s">
        <v>1021</v>
      </c>
      <c r="D10" s="1236">
        <v>284.29679</v>
      </c>
      <c r="E10" s="1236">
        <v>298.20077</v>
      </c>
      <c r="F10" s="1236">
        <v>56.28723600000001</v>
      </c>
      <c r="G10" s="1237">
        <v>4.8906566971790255</v>
      </c>
      <c r="H10" s="1238">
        <v>-81.1243827438809</v>
      </c>
      <c r="I10" s="1239"/>
      <c r="J10" s="1239"/>
      <c r="K10" s="1239"/>
      <c r="L10" s="1239"/>
      <c r="M10" s="1239"/>
    </row>
    <row r="11" spans="2:13" ht="15" customHeight="1">
      <c r="B11" s="1234">
        <v>5</v>
      </c>
      <c r="C11" s="1235" t="s">
        <v>1022</v>
      </c>
      <c r="D11" s="1236">
        <v>764.952436</v>
      </c>
      <c r="E11" s="1236">
        <v>1073.8738150000001</v>
      </c>
      <c r="F11" s="1236">
        <v>992.950169</v>
      </c>
      <c r="G11" s="1237">
        <v>40.38439051392211</v>
      </c>
      <c r="H11" s="1238">
        <v>-7.535675502060741</v>
      </c>
      <c r="I11" s="1239"/>
      <c r="J11" s="1239"/>
      <c r="K11" s="1239"/>
      <c r="L11" s="1239"/>
      <c r="M11" s="1239"/>
    </row>
    <row r="12" spans="2:13" ht="15" customHeight="1">
      <c r="B12" s="1234">
        <v>6</v>
      </c>
      <c r="C12" s="1235" t="s">
        <v>1023</v>
      </c>
      <c r="D12" s="1236">
        <v>5108.101382000001</v>
      </c>
      <c r="E12" s="1236">
        <v>6768.299475</v>
      </c>
      <c r="F12" s="1236">
        <v>5351.308277</v>
      </c>
      <c r="G12" s="1237">
        <v>32.501275304562824</v>
      </c>
      <c r="H12" s="1238">
        <v>-20.9357047990256</v>
      </c>
      <c r="I12" s="1239"/>
      <c r="J12" s="1239"/>
      <c r="K12" s="1239"/>
      <c r="L12" s="1239"/>
      <c r="M12" s="1239"/>
    </row>
    <row r="13" spans="2:13" ht="15" customHeight="1">
      <c r="B13" s="1234">
        <v>7</v>
      </c>
      <c r="C13" s="1235" t="s">
        <v>1024</v>
      </c>
      <c r="D13" s="1236">
        <v>6392.432144</v>
      </c>
      <c r="E13" s="1236">
        <v>3673.941606</v>
      </c>
      <c r="F13" s="1236">
        <v>1424.228357</v>
      </c>
      <c r="G13" s="1237">
        <v>-42.526701523951296</v>
      </c>
      <c r="H13" s="1238">
        <v>-61.23432243250521</v>
      </c>
      <c r="I13" s="1239"/>
      <c r="J13" s="1239"/>
      <c r="K13" s="1239"/>
      <c r="L13" s="1239"/>
      <c r="M13" s="1239"/>
    </row>
    <row r="14" spans="2:13" ht="15" customHeight="1">
      <c r="B14" s="1234">
        <v>8</v>
      </c>
      <c r="C14" s="1235" t="s">
        <v>941</v>
      </c>
      <c r="D14" s="1236">
        <v>1940.783825</v>
      </c>
      <c r="E14" s="1236">
        <v>2039.255583</v>
      </c>
      <c r="F14" s="1236">
        <v>1897.489279</v>
      </c>
      <c r="G14" s="1237">
        <v>5.073813823649303</v>
      </c>
      <c r="H14" s="1238">
        <v>-6.951865434711422</v>
      </c>
      <c r="I14" s="1239"/>
      <c r="J14" s="1239"/>
      <c r="K14" s="1239"/>
      <c r="L14" s="1239"/>
      <c r="M14" s="1239"/>
    </row>
    <row r="15" spans="2:13" ht="15" customHeight="1">
      <c r="B15" s="1234">
        <v>9</v>
      </c>
      <c r="C15" s="1235" t="s">
        <v>1025</v>
      </c>
      <c r="D15" s="1236">
        <v>5870.486779999999</v>
      </c>
      <c r="E15" s="1236">
        <v>4548.783942</v>
      </c>
      <c r="F15" s="1236">
        <v>5335.992801</v>
      </c>
      <c r="G15" s="1237">
        <v>-22.51436529084559</v>
      </c>
      <c r="H15" s="1238">
        <v>17.305918879362764</v>
      </c>
      <c r="I15" s="1239"/>
      <c r="J15" s="1239"/>
      <c r="K15" s="1239"/>
      <c r="L15" s="1239"/>
      <c r="M15" s="1239"/>
    </row>
    <row r="16" spans="2:13" ht="15" customHeight="1">
      <c r="B16" s="1234">
        <v>10</v>
      </c>
      <c r="C16" s="1235" t="s">
        <v>1026</v>
      </c>
      <c r="D16" s="1236">
        <v>4417.751405</v>
      </c>
      <c r="E16" s="1236">
        <v>4929.188715</v>
      </c>
      <c r="F16" s="1236">
        <v>4986.564445</v>
      </c>
      <c r="G16" s="1237">
        <v>11.576869387017936</v>
      </c>
      <c r="H16" s="1238">
        <v>1.1639994594931977</v>
      </c>
      <c r="I16" s="1239"/>
      <c r="J16" s="1239"/>
      <c r="K16" s="1239"/>
      <c r="L16" s="1239"/>
      <c r="M16" s="1239"/>
    </row>
    <row r="17" spans="2:13" ht="15" customHeight="1">
      <c r="B17" s="1234">
        <v>11</v>
      </c>
      <c r="C17" s="1235" t="s">
        <v>1027</v>
      </c>
      <c r="D17" s="1236">
        <v>148.666091</v>
      </c>
      <c r="E17" s="1236">
        <v>155.851133</v>
      </c>
      <c r="F17" s="1236">
        <v>172.220098</v>
      </c>
      <c r="G17" s="1237">
        <v>4.833006606731871</v>
      </c>
      <c r="H17" s="1238">
        <v>10.502948990431776</v>
      </c>
      <c r="I17" s="1239"/>
      <c r="J17" s="1239"/>
      <c r="K17" s="1239"/>
      <c r="L17" s="1239"/>
      <c r="M17" s="1239"/>
    </row>
    <row r="18" spans="2:13" ht="15" customHeight="1">
      <c r="B18" s="1234">
        <v>12</v>
      </c>
      <c r="C18" s="1235" t="s">
        <v>1028</v>
      </c>
      <c r="D18" s="1236">
        <v>906.755206</v>
      </c>
      <c r="E18" s="1236">
        <v>1257.700256</v>
      </c>
      <c r="F18" s="1236">
        <v>1181.566597</v>
      </c>
      <c r="G18" s="1237">
        <v>38.703395103529175</v>
      </c>
      <c r="H18" s="1238">
        <v>-6.053402520735446</v>
      </c>
      <c r="I18" s="1239"/>
      <c r="J18" s="1239"/>
      <c r="K18" s="1239"/>
      <c r="L18" s="1239"/>
      <c r="M18" s="1239"/>
    </row>
    <row r="19" spans="2:13" ht="15" customHeight="1">
      <c r="B19" s="1234">
        <v>13</v>
      </c>
      <c r="C19" s="1235" t="s">
        <v>1029</v>
      </c>
      <c r="D19" s="1236">
        <v>719.2269139999999</v>
      </c>
      <c r="E19" s="1236">
        <v>633.5919960000001</v>
      </c>
      <c r="F19" s="1236">
        <v>704.639813</v>
      </c>
      <c r="G19" s="1237">
        <v>-11.906523008675919</v>
      </c>
      <c r="H19" s="1238">
        <v>11.213496611153516</v>
      </c>
      <c r="I19" s="1239"/>
      <c r="J19" s="1239"/>
      <c r="K19" s="1239"/>
      <c r="L19" s="1239"/>
      <c r="M19" s="1239"/>
    </row>
    <row r="20" spans="2:13" ht="15" customHeight="1">
      <c r="B20" s="1234">
        <v>14</v>
      </c>
      <c r="C20" s="1235" t="s">
        <v>1030</v>
      </c>
      <c r="D20" s="1236">
        <v>2172.8058730000002</v>
      </c>
      <c r="E20" s="1236">
        <v>2687.334155</v>
      </c>
      <c r="F20" s="1236">
        <v>2660.550891</v>
      </c>
      <c r="G20" s="1237">
        <v>23.68036134261682</v>
      </c>
      <c r="H20" s="1238">
        <v>-0.9966480703625109</v>
      </c>
      <c r="I20" s="1239"/>
      <c r="J20" s="1239"/>
      <c r="K20" s="1239"/>
      <c r="L20" s="1239"/>
      <c r="M20" s="1239"/>
    </row>
    <row r="21" spans="2:13" ht="15" customHeight="1">
      <c r="B21" s="1234">
        <v>15</v>
      </c>
      <c r="C21" s="1235" t="s">
        <v>1031</v>
      </c>
      <c r="D21" s="1236">
        <v>4456.949577</v>
      </c>
      <c r="E21" s="1236">
        <v>6136.922284</v>
      </c>
      <c r="F21" s="1236">
        <v>5448.557189</v>
      </c>
      <c r="G21" s="1237">
        <v>37.69332988799033</v>
      </c>
      <c r="H21" s="1238">
        <v>-11.216780385091155</v>
      </c>
      <c r="I21" s="1239"/>
      <c r="J21" s="1239"/>
      <c r="K21" s="1239"/>
      <c r="L21" s="1239"/>
      <c r="M21" s="1239"/>
    </row>
    <row r="22" spans="2:13" ht="15" customHeight="1">
      <c r="B22" s="1234">
        <v>16</v>
      </c>
      <c r="C22" s="1235" t="s">
        <v>1032</v>
      </c>
      <c r="D22" s="1236">
        <v>1203.741638</v>
      </c>
      <c r="E22" s="1236">
        <v>1306.481922</v>
      </c>
      <c r="F22" s="1236">
        <v>1146.7330510000002</v>
      </c>
      <c r="G22" s="1237">
        <v>8.53507769081591</v>
      </c>
      <c r="H22" s="1238">
        <v>-12.227407690069796</v>
      </c>
      <c r="I22" s="1239"/>
      <c r="J22" s="1239"/>
      <c r="K22" s="1239"/>
      <c r="L22" s="1239"/>
      <c r="M22" s="1239"/>
    </row>
    <row r="23" spans="2:13" ht="15" customHeight="1">
      <c r="B23" s="1234">
        <v>17</v>
      </c>
      <c r="C23" s="1235" t="s">
        <v>944</v>
      </c>
      <c r="D23" s="1236">
        <v>1469.62792</v>
      </c>
      <c r="E23" s="1236">
        <v>2180.4578119999996</v>
      </c>
      <c r="F23" s="1236">
        <v>3383.212528</v>
      </c>
      <c r="G23" s="1237">
        <v>48.36801766803666</v>
      </c>
      <c r="H23" s="1238">
        <v>55.1606506386284</v>
      </c>
      <c r="I23" s="1239"/>
      <c r="J23" s="1239"/>
      <c r="K23" s="1239"/>
      <c r="L23" s="1239"/>
      <c r="M23" s="1239"/>
    </row>
    <row r="24" spans="2:13" ht="15" customHeight="1">
      <c r="B24" s="1234">
        <v>18</v>
      </c>
      <c r="C24" s="1235" t="s">
        <v>1033</v>
      </c>
      <c r="D24" s="1236">
        <v>1758.3322520000002</v>
      </c>
      <c r="E24" s="1236">
        <v>1926.4234210000002</v>
      </c>
      <c r="F24" s="1236">
        <v>1996.856956</v>
      </c>
      <c r="G24" s="1237">
        <v>9.559693215477694</v>
      </c>
      <c r="H24" s="1238">
        <v>3.6561814101822847</v>
      </c>
      <c r="I24" s="1239"/>
      <c r="J24" s="1239"/>
      <c r="K24" s="1239"/>
      <c r="L24" s="1239"/>
      <c r="M24" s="1239"/>
    </row>
    <row r="25" spans="2:13" ht="15" customHeight="1">
      <c r="B25" s="1234">
        <v>19</v>
      </c>
      <c r="C25" s="1235" t="s">
        <v>1034</v>
      </c>
      <c r="D25" s="1236">
        <v>6592.159254999999</v>
      </c>
      <c r="E25" s="1236">
        <v>8512.235342</v>
      </c>
      <c r="F25" s="1236">
        <v>7850.056888000001</v>
      </c>
      <c r="G25" s="1237">
        <v>29.126664158540592</v>
      </c>
      <c r="H25" s="1238">
        <v>-7.7791370585439665</v>
      </c>
      <c r="I25" s="1239"/>
      <c r="J25" s="1239"/>
      <c r="K25" s="1239"/>
      <c r="L25" s="1239"/>
      <c r="M25" s="1239"/>
    </row>
    <row r="26" spans="2:13" ht="15" customHeight="1">
      <c r="B26" s="1234">
        <v>20</v>
      </c>
      <c r="C26" s="1235" t="s">
        <v>1035</v>
      </c>
      <c r="D26" s="1236">
        <v>472.788301</v>
      </c>
      <c r="E26" s="1236">
        <v>502.648411</v>
      </c>
      <c r="F26" s="1236">
        <v>300.42364200000003</v>
      </c>
      <c r="G26" s="1237">
        <v>6.315746378842817</v>
      </c>
      <c r="H26" s="1238">
        <v>-40.2318528367933</v>
      </c>
      <c r="I26" s="1239"/>
      <c r="J26" s="1239"/>
      <c r="K26" s="1239"/>
      <c r="L26" s="1239"/>
      <c r="M26" s="1239"/>
    </row>
    <row r="27" spans="2:13" ht="15" customHeight="1">
      <c r="B27" s="1234">
        <v>21</v>
      </c>
      <c r="C27" s="1235" t="s">
        <v>1036</v>
      </c>
      <c r="D27" s="1236">
        <v>838.9627839999999</v>
      </c>
      <c r="E27" s="1236">
        <v>849.0205060000001</v>
      </c>
      <c r="F27" s="1236">
        <v>832.2140569999999</v>
      </c>
      <c r="G27" s="1237">
        <v>1.19882814730434</v>
      </c>
      <c r="H27" s="1238">
        <v>-1.979510374747079</v>
      </c>
      <c r="I27" s="1239"/>
      <c r="J27" s="1239"/>
      <c r="K27" s="1239"/>
      <c r="L27" s="1239"/>
      <c r="M27" s="1239"/>
    </row>
    <row r="28" spans="2:13" ht="15" customHeight="1">
      <c r="B28" s="1234">
        <v>22</v>
      </c>
      <c r="C28" s="1235" t="s">
        <v>956</v>
      </c>
      <c r="D28" s="1236">
        <v>907.920289</v>
      </c>
      <c r="E28" s="1236">
        <v>1198.313477</v>
      </c>
      <c r="F28" s="1236">
        <v>1712.314756</v>
      </c>
      <c r="G28" s="1237">
        <v>31.984436466316254</v>
      </c>
      <c r="H28" s="1238">
        <v>42.89372429381433</v>
      </c>
      <c r="I28" s="1239"/>
      <c r="J28" s="1239"/>
      <c r="K28" s="1239"/>
      <c r="L28" s="1239"/>
      <c r="M28" s="1239"/>
    </row>
    <row r="29" spans="2:13" ht="15" customHeight="1">
      <c r="B29" s="1234">
        <v>23</v>
      </c>
      <c r="C29" s="1235" t="s">
        <v>1037</v>
      </c>
      <c r="D29" s="1236">
        <v>14481.437372</v>
      </c>
      <c r="E29" s="1236">
        <v>17657.955496</v>
      </c>
      <c r="F29" s="1236">
        <v>11600.364727</v>
      </c>
      <c r="G29" s="1237">
        <v>21.93510245151373</v>
      </c>
      <c r="H29" s="1238">
        <v>-34.30516500266526</v>
      </c>
      <c r="I29" s="1239"/>
      <c r="J29" s="1239"/>
      <c r="K29" s="1239"/>
      <c r="L29" s="1239"/>
      <c r="M29" s="1239"/>
    </row>
    <row r="30" spans="2:13" ht="15" customHeight="1">
      <c r="B30" s="1234">
        <v>24</v>
      </c>
      <c r="C30" s="1235" t="s">
        <v>1038</v>
      </c>
      <c r="D30" s="1236">
        <v>4548.39026</v>
      </c>
      <c r="E30" s="1236">
        <v>2749.112312</v>
      </c>
      <c r="F30" s="1236">
        <v>5375.935149</v>
      </c>
      <c r="G30" s="1237">
        <v>-39.558565671539355</v>
      </c>
      <c r="H30" s="1238">
        <v>95.55167409981027</v>
      </c>
      <c r="I30" s="1239"/>
      <c r="J30" s="1239"/>
      <c r="K30" s="1239"/>
      <c r="L30" s="1239"/>
      <c r="M30" s="1239"/>
    </row>
    <row r="31" spans="2:13" ht="15" customHeight="1">
      <c r="B31" s="1234">
        <v>25</v>
      </c>
      <c r="C31" s="1235" t="s">
        <v>1039</v>
      </c>
      <c r="D31" s="1236">
        <v>9689.568812999998</v>
      </c>
      <c r="E31" s="1236">
        <v>11384.413197000002</v>
      </c>
      <c r="F31" s="1236">
        <v>11718.656414000001</v>
      </c>
      <c r="G31" s="1237">
        <v>17.491432453899478</v>
      </c>
      <c r="H31" s="1238">
        <v>2.9359722913788744</v>
      </c>
      <c r="I31" s="1239"/>
      <c r="J31" s="1239"/>
      <c r="K31" s="1239"/>
      <c r="L31" s="1239"/>
      <c r="M31" s="1239"/>
    </row>
    <row r="32" spans="2:13" ht="15" customHeight="1">
      <c r="B32" s="1234">
        <v>26</v>
      </c>
      <c r="C32" s="1235" t="s">
        <v>1040</v>
      </c>
      <c r="D32" s="1236">
        <v>56.172936</v>
      </c>
      <c r="E32" s="1236">
        <v>26.908592000000002</v>
      </c>
      <c r="F32" s="1236">
        <v>17.11637</v>
      </c>
      <c r="G32" s="1237">
        <v>-52.09687455183044</v>
      </c>
      <c r="H32" s="1238">
        <v>-36.39068889223191</v>
      </c>
      <c r="I32" s="1239"/>
      <c r="J32" s="1239"/>
      <c r="K32" s="1239"/>
      <c r="L32" s="1239"/>
      <c r="M32" s="1239"/>
    </row>
    <row r="33" spans="2:13" ht="15" customHeight="1">
      <c r="B33" s="1234">
        <v>27</v>
      </c>
      <c r="C33" s="1235" t="s">
        <v>1041</v>
      </c>
      <c r="D33" s="1236">
        <v>10045.872926</v>
      </c>
      <c r="E33" s="1236">
        <v>11762.889691</v>
      </c>
      <c r="F33" s="1236">
        <v>9995.264875</v>
      </c>
      <c r="G33" s="1237">
        <v>17.091762733292597</v>
      </c>
      <c r="H33" s="1238">
        <v>-15.027130768321669</v>
      </c>
      <c r="I33" s="1239"/>
      <c r="J33" s="1239"/>
      <c r="K33" s="1239"/>
      <c r="L33" s="1239"/>
      <c r="M33" s="1239"/>
    </row>
    <row r="34" spans="2:13" ht="15" customHeight="1">
      <c r="B34" s="1234">
        <v>28</v>
      </c>
      <c r="C34" s="1235" t="s">
        <v>1042</v>
      </c>
      <c r="D34" s="1236">
        <v>161.83552</v>
      </c>
      <c r="E34" s="1236">
        <v>314.770026</v>
      </c>
      <c r="F34" s="1236">
        <v>284.42741</v>
      </c>
      <c r="G34" s="1237">
        <v>94.49996267815618</v>
      </c>
      <c r="H34" s="1238">
        <v>-9.639614160720626</v>
      </c>
      <c r="I34" s="1239"/>
      <c r="J34" s="1239"/>
      <c r="K34" s="1239"/>
      <c r="L34" s="1239"/>
      <c r="M34" s="1239"/>
    </row>
    <row r="35" spans="2:13" ht="15" customHeight="1">
      <c r="B35" s="1234">
        <v>29</v>
      </c>
      <c r="C35" s="1235" t="s">
        <v>963</v>
      </c>
      <c r="D35" s="1236">
        <v>2822.5564550000004</v>
      </c>
      <c r="E35" s="1236">
        <v>3431.1980529999996</v>
      </c>
      <c r="F35" s="1236">
        <v>3037.4049339999997</v>
      </c>
      <c r="G35" s="1237">
        <v>21.563487133156343</v>
      </c>
      <c r="H35" s="1238">
        <v>-11.476840244056874</v>
      </c>
      <c r="I35" s="1239"/>
      <c r="J35" s="1239"/>
      <c r="K35" s="1239"/>
      <c r="L35" s="1239"/>
      <c r="M35" s="1239"/>
    </row>
    <row r="36" spans="2:13" ht="15" customHeight="1">
      <c r="B36" s="1234">
        <v>30</v>
      </c>
      <c r="C36" s="1235" t="s">
        <v>1043</v>
      </c>
      <c r="D36" s="1236">
        <v>86646.781411</v>
      </c>
      <c r="E36" s="1236">
        <v>74197.147086</v>
      </c>
      <c r="F36" s="1236">
        <v>30841.404624000003</v>
      </c>
      <c r="G36" s="1237">
        <v>-14.368259411675623</v>
      </c>
      <c r="H36" s="1238">
        <v>-58.43316645550735</v>
      </c>
      <c r="I36" s="1239"/>
      <c r="J36" s="1239"/>
      <c r="K36" s="1239"/>
      <c r="L36" s="1239"/>
      <c r="M36" s="1239"/>
    </row>
    <row r="37" spans="2:13" ht="15" customHeight="1">
      <c r="B37" s="1234">
        <v>31</v>
      </c>
      <c r="C37" s="1235" t="s">
        <v>1044</v>
      </c>
      <c r="D37" s="1236">
        <v>553.564205</v>
      </c>
      <c r="E37" s="1236">
        <v>1008.7537340000001</v>
      </c>
      <c r="F37" s="1236">
        <v>771.350847</v>
      </c>
      <c r="G37" s="1237">
        <v>82.22885889090318</v>
      </c>
      <c r="H37" s="1238">
        <v>-23.534275908811665</v>
      </c>
      <c r="I37" s="1239"/>
      <c r="J37" s="1239"/>
      <c r="K37" s="1239"/>
      <c r="L37" s="1239"/>
      <c r="M37" s="1239"/>
    </row>
    <row r="38" spans="2:13" ht="15" customHeight="1">
      <c r="B38" s="1234">
        <v>32</v>
      </c>
      <c r="C38" s="1235" t="s">
        <v>966</v>
      </c>
      <c r="D38" s="1236">
        <v>1335.804818</v>
      </c>
      <c r="E38" s="1236">
        <v>1241.923649</v>
      </c>
      <c r="F38" s="1236">
        <v>1309.725901</v>
      </c>
      <c r="G38" s="1237">
        <v>-7.028060367424132</v>
      </c>
      <c r="H38" s="1238">
        <v>5.459454134285508</v>
      </c>
      <c r="I38" s="1239"/>
      <c r="J38" s="1239"/>
      <c r="K38" s="1239"/>
      <c r="L38" s="1239"/>
      <c r="M38" s="1239"/>
    </row>
    <row r="39" spans="2:13" ht="15" customHeight="1">
      <c r="B39" s="1234">
        <v>33</v>
      </c>
      <c r="C39" s="1235" t="s">
        <v>1045</v>
      </c>
      <c r="D39" s="1236">
        <v>681.4861980000001</v>
      </c>
      <c r="E39" s="1236">
        <v>650.5596629999999</v>
      </c>
      <c r="F39" s="1236">
        <v>776.4635119999999</v>
      </c>
      <c r="G39" s="1237">
        <v>-4.538101445159441</v>
      </c>
      <c r="H39" s="1238">
        <v>19.35315946571376</v>
      </c>
      <c r="I39" s="1239"/>
      <c r="J39" s="1239"/>
      <c r="K39" s="1239"/>
      <c r="L39" s="1239"/>
      <c r="M39" s="1239"/>
    </row>
    <row r="40" spans="2:13" ht="15" customHeight="1">
      <c r="B40" s="1234">
        <v>34</v>
      </c>
      <c r="C40" s="1235" t="s">
        <v>1046</v>
      </c>
      <c r="D40" s="1236">
        <v>157.285405</v>
      </c>
      <c r="E40" s="1236">
        <v>90.46747199999999</v>
      </c>
      <c r="F40" s="1236">
        <v>147.494167</v>
      </c>
      <c r="G40" s="1237">
        <v>-42.481966460905895</v>
      </c>
      <c r="H40" s="1238">
        <v>63.03557924112221</v>
      </c>
      <c r="I40" s="1239"/>
      <c r="J40" s="1239"/>
      <c r="K40" s="1239"/>
      <c r="L40" s="1239"/>
      <c r="M40" s="1239"/>
    </row>
    <row r="41" spans="2:13" ht="15" customHeight="1">
      <c r="B41" s="1234">
        <v>35</v>
      </c>
      <c r="C41" s="1235" t="s">
        <v>999</v>
      </c>
      <c r="D41" s="1236">
        <v>2485.056372</v>
      </c>
      <c r="E41" s="1236">
        <v>2940.210923</v>
      </c>
      <c r="F41" s="1236">
        <v>2900.2106229999995</v>
      </c>
      <c r="G41" s="1237">
        <v>18.315663021909103</v>
      </c>
      <c r="H41" s="1238">
        <v>-1.3604568191722421</v>
      </c>
      <c r="I41" s="1239"/>
      <c r="J41" s="1239"/>
      <c r="K41" s="1239"/>
      <c r="L41" s="1239"/>
      <c r="M41" s="1239"/>
    </row>
    <row r="42" spans="2:13" ht="15" customHeight="1">
      <c r="B42" s="1234">
        <v>36</v>
      </c>
      <c r="C42" s="1235" t="s">
        <v>1047</v>
      </c>
      <c r="D42" s="1236">
        <v>7728.1338</v>
      </c>
      <c r="E42" s="1236">
        <v>9911.000216</v>
      </c>
      <c r="F42" s="1237" t="s">
        <v>1048</v>
      </c>
      <c r="G42" s="1237">
        <v>28.245711998412872</v>
      </c>
      <c r="H42" s="1238">
        <v>35.51095895768671</v>
      </c>
      <c r="I42" s="1239"/>
      <c r="J42" s="1239"/>
      <c r="K42" s="1239"/>
      <c r="L42" s="1239"/>
      <c r="M42" s="1239"/>
    </row>
    <row r="43" spans="2:13" ht="15" customHeight="1">
      <c r="B43" s="1234">
        <v>37</v>
      </c>
      <c r="C43" s="1235" t="s">
        <v>1049</v>
      </c>
      <c r="D43" s="1236">
        <v>603.3994129999999</v>
      </c>
      <c r="E43" s="1236">
        <v>724.662939</v>
      </c>
      <c r="F43" s="1236">
        <v>706.5073140000001</v>
      </c>
      <c r="G43" s="1237">
        <v>20.096725881302802</v>
      </c>
      <c r="H43" s="1238">
        <v>-2.505388922614685</v>
      </c>
      <c r="I43" s="1239"/>
      <c r="J43" s="1239"/>
      <c r="K43" s="1239"/>
      <c r="L43" s="1239"/>
      <c r="M43" s="1239"/>
    </row>
    <row r="44" spans="2:13" ht="15" customHeight="1">
      <c r="B44" s="1234">
        <v>38</v>
      </c>
      <c r="C44" s="1235" t="s">
        <v>1050</v>
      </c>
      <c r="D44" s="1236">
        <v>1711.8177709999998</v>
      </c>
      <c r="E44" s="1236">
        <v>2250.3322980000003</v>
      </c>
      <c r="F44" s="1236">
        <v>2543.72974</v>
      </c>
      <c r="G44" s="1237">
        <v>31.458636317662155</v>
      </c>
      <c r="H44" s="1238">
        <v>13.037960760762275</v>
      </c>
      <c r="I44" s="1239"/>
      <c r="J44" s="1239"/>
      <c r="K44" s="1239"/>
      <c r="L44" s="1239"/>
      <c r="M44" s="1239"/>
    </row>
    <row r="45" spans="2:13" ht="15" customHeight="1">
      <c r="B45" s="1234">
        <v>39</v>
      </c>
      <c r="C45" s="1235" t="s">
        <v>1051</v>
      </c>
      <c r="D45" s="1236">
        <v>347.59147700000005</v>
      </c>
      <c r="E45" s="1236">
        <v>517.655261</v>
      </c>
      <c r="F45" s="1236">
        <v>490.813303</v>
      </c>
      <c r="G45" s="1237">
        <v>48.92633889294126</v>
      </c>
      <c r="H45" s="1238">
        <v>-5.185296088394239</v>
      </c>
      <c r="I45" s="1239"/>
      <c r="J45" s="1239"/>
      <c r="K45" s="1239"/>
      <c r="L45" s="1239"/>
      <c r="M45" s="1239"/>
    </row>
    <row r="46" spans="2:13" ht="15" customHeight="1">
      <c r="B46" s="1234">
        <v>40</v>
      </c>
      <c r="C46" s="1235" t="s">
        <v>1052</v>
      </c>
      <c r="D46" s="1236">
        <v>21.561901000000002</v>
      </c>
      <c r="E46" s="1236">
        <v>17.925631000000003</v>
      </c>
      <c r="F46" s="1236">
        <v>54.016831</v>
      </c>
      <c r="G46" s="1237">
        <v>-16.864329355746506</v>
      </c>
      <c r="H46" s="1238">
        <v>201.33851912939633</v>
      </c>
      <c r="I46" s="1239"/>
      <c r="J46" s="1239"/>
      <c r="K46" s="1239"/>
      <c r="L46" s="1239"/>
      <c r="M46" s="1239"/>
    </row>
    <row r="47" spans="2:13" ht="15" customHeight="1">
      <c r="B47" s="1234">
        <v>41</v>
      </c>
      <c r="C47" s="1235" t="s">
        <v>1053</v>
      </c>
      <c r="D47" s="1236">
        <v>53.396045</v>
      </c>
      <c r="E47" s="1236">
        <v>9.378521000000001</v>
      </c>
      <c r="F47" s="1236">
        <v>76.290008</v>
      </c>
      <c r="G47" s="1237">
        <v>-82.43592573195261</v>
      </c>
      <c r="H47" s="1238">
        <v>713.4545734876532</v>
      </c>
      <c r="I47" s="1239"/>
      <c r="J47" s="1239"/>
      <c r="K47" s="1239"/>
      <c r="L47" s="1239"/>
      <c r="M47" s="1239"/>
    </row>
    <row r="48" spans="2:13" ht="15" customHeight="1">
      <c r="B48" s="1234">
        <v>42</v>
      </c>
      <c r="C48" s="1235" t="s">
        <v>1004</v>
      </c>
      <c r="D48" s="1236">
        <v>34.870702</v>
      </c>
      <c r="E48" s="1236">
        <v>46.477813</v>
      </c>
      <c r="F48" s="1236">
        <v>30.752068</v>
      </c>
      <c r="G48" s="1237">
        <v>33.28614089845394</v>
      </c>
      <c r="H48" s="1238">
        <v>-33.83495045259551</v>
      </c>
      <c r="I48" s="1239"/>
      <c r="J48" s="1239"/>
      <c r="K48" s="1239"/>
      <c r="L48" s="1239"/>
      <c r="M48" s="1239"/>
    </row>
    <row r="49" spans="2:13" ht="15" customHeight="1">
      <c r="B49" s="1234">
        <v>43</v>
      </c>
      <c r="C49" s="1235" t="s">
        <v>1054</v>
      </c>
      <c r="D49" s="1236">
        <v>2413.768555</v>
      </c>
      <c r="E49" s="1236">
        <v>2629.76114</v>
      </c>
      <c r="F49" s="1236">
        <v>2752.24131</v>
      </c>
      <c r="G49" s="1237">
        <v>8.94835524112625</v>
      </c>
      <c r="H49" s="1238">
        <v>4.657463681283232</v>
      </c>
      <c r="I49" s="1239"/>
      <c r="J49" s="1239"/>
      <c r="K49" s="1239"/>
      <c r="L49" s="1239"/>
      <c r="M49" s="1239"/>
    </row>
    <row r="50" spans="2:13" ht="15" customHeight="1">
      <c r="B50" s="1234">
        <v>44</v>
      </c>
      <c r="C50" s="1235" t="s">
        <v>980</v>
      </c>
      <c r="D50" s="1236">
        <v>6812.4072830000005</v>
      </c>
      <c r="E50" s="1236">
        <v>5357.444248</v>
      </c>
      <c r="F50" s="1236">
        <v>4292.413501</v>
      </c>
      <c r="G50" s="1237">
        <v>-21.357546232310327</v>
      </c>
      <c r="H50" s="1238">
        <v>-19.87945553325335</v>
      </c>
      <c r="I50" s="1239"/>
      <c r="J50" s="1239"/>
      <c r="K50" s="1239"/>
      <c r="L50" s="1239"/>
      <c r="M50" s="1239"/>
    </row>
    <row r="51" spans="2:13" ht="15" customHeight="1">
      <c r="B51" s="1234">
        <v>45</v>
      </c>
      <c r="C51" s="1235" t="s">
        <v>1055</v>
      </c>
      <c r="D51" s="1236">
        <v>1408.841685</v>
      </c>
      <c r="E51" s="1236">
        <v>1329.271707</v>
      </c>
      <c r="F51" s="1236">
        <v>1852.1153909999998</v>
      </c>
      <c r="G51" s="1237">
        <v>-5.647900601407883</v>
      </c>
      <c r="H51" s="1238">
        <v>39.33309354638959</v>
      </c>
      <c r="I51" s="1239"/>
      <c r="J51" s="1239"/>
      <c r="K51" s="1239"/>
      <c r="L51" s="1239"/>
      <c r="M51" s="1239"/>
    </row>
    <row r="52" spans="2:13" ht="15" customHeight="1">
      <c r="B52" s="1234">
        <v>46</v>
      </c>
      <c r="C52" s="1235" t="s">
        <v>1056</v>
      </c>
      <c r="D52" s="1236">
        <v>2296.483245</v>
      </c>
      <c r="E52" s="1236">
        <v>2791.112995</v>
      </c>
      <c r="F52" s="1236">
        <v>2127.024448</v>
      </c>
      <c r="G52" s="1237">
        <v>21.53857429950463</v>
      </c>
      <c r="H52" s="1238">
        <v>-23.792965322065</v>
      </c>
      <c r="I52" s="1239"/>
      <c r="J52" s="1239"/>
      <c r="K52" s="1239"/>
      <c r="L52" s="1239"/>
      <c r="M52" s="1239"/>
    </row>
    <row r="53" spans="2:13" ht="15" customHeight="1">
      <c r="B53" s="1234">
        <v>47</v>
      </c>
      <c r="C53" s="1235" t="s">
        <v>1005</v>
      </c>
      <c r="D53" s="1236">
        <v>4376.875318</v>
      </c>
      <c r="E53" s="1236">
        <v>4413.9626610000005</v>
      </c>
      <c r="F53" s="1236">
        <v>5035.145761</v>
      </c>
      <c r="G53" s="1237">
        <v>0.8473474866299568</v>
      </c>
      <c r="H53" s="1238">
        <v>14.07313898435352</v>
      </c>
      <c r="I53" s="1239"/>
      <c r="J53" s="1239"/>
      <c r="K53" s="1239"/>
      <c r="L53" s="1239"/>
      <c r="M53" s="1239"/>
    </row>
    <row r="54" spans="2:13" ht="15" customHeight="1">
      <c r="B54" s="1234">
        <v>48</v>
      </c>
      <c r="C54" s="1235" t="s">
        <v>1057</v>
      </c>
      <c r="D54" s="1236">
        <v>22248.821107000003</v>
      </c>
      <c r="E54" s="1236">
        <v>28486.846515</v>
      </c>
      <c r="F54" s="1236">
        <v>28597.670744000003</v>
      </c>
      <c r="G54" s="1237">
        <v>28.037554789981073</v>
      </c>
      <c r="H54" s="1238">
        <v>0.38903649423478726</v>
      </c>
      <c r="I54" s="1239"/>
      <c r="J54" s="1239"/>
      <c r="K54" s="1239"/>
      <c r="L54" s="1239"/>
      <c r="M54" s="1239"/>
    </row>
    <row r="55" spans="2:13" ht="15" customHeight="1">
      <c r="B55" s="1234">
        <v>49</v>
      </c>
      <c r="C55" s="1235" t="s">
        <v>1058</v>
      </c>
      <c r="D55" s="1236">
        <v>639.667863</v>
      </c>
      <c r="E55" s="1236">
        <v>814.43034</v>
      </c>
      <c r="F55" s="1236">
        <v>743.889902</v>
      </c>
      <c r="G55" s="1237">
        <v>27.320815552680017</v>
      </c>
      <c r="H55" s="1238">
        <v>-8.661322464975953</v>
      </c>
      <c r="I55" s="1239"/>
      <c r="J55" s="1239"/>
      <c r="K55" s="1239"/>
      <c r="L55" s="1239"/>
      <c r="M55" s="1239"/>
    </row>
    <row r="56" spans="2:13" ht="15" customHeight="1">
      <c r="B56" s="1240"/>
      <c r="C56" s="1241" t="s">
        <v>985</v>
      </c>
      <c r="D56" s="1242">
        <v>64055.811172999995</v>
      </c>
      <c r="E56" s="1242">
        <v>71147.155902</v>
      </c>
      <c r="F56" s="1242">
        <v>59943.23438399999</v>
      </c>
      <c r="G56" s="1231">
        <v>11.070572051375493</v>
      </c>
      <c r="H56" s="1232">
        <v>-15.747532527417675</v>
      </c>
      <c r="I56" s="1233"/>
      <c r="J56" s="1233"/>
      <c r="K56" s="1233"/>
      <c r="L56" s="1233"/>
      <c r="M56" s="1233"/>
    </row>
    <row r="57" spans="2:13" ht="15" customHeight="1" thickBot="1">
      <c r="B57" s="1243"/>
      <c r="C57" s="1244" t="s">
        <v>986</v>
      </c>
      <c r="D57" s="1245">
        <v>304412.293573</v>
      </c>
      <c r="E57" s="1245">
        <v>319921.740777</v>
      </c>
      <c r="F57" s="1245">
        <v>258217.579212</v>
      </c>
      <c r="G57" s="1246">
        <v>5.094882017398135</v>
      </c>
      <c r="H57" s="1247">
        <v>-19.28726738456035</v>
      </c>
      <c r="I57" s="1233"/>
      <c r="J57" s="1233"/>
      <c r="K57" s="1233"/>
      <c r="L57" s="1233"/>
      <c r="M57" s="1233"/>
    </row>
    <row r="58" ht="13.5" thickTop="1">
      <c r="B58" s="135" t="s">
        <v>1059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6.140625" style="135" customWidth="1"/>
    <col min="3" max="3" width="41.140625" style="135" bestFit="1" customWidth="1"/>
    <col min="4" max="8" width="10.7109375" style="135" customWidth="1"/>
    <col min="9" max="16384" width="9.140625" style="135" customWidth="1"/>
  </cols>
  <sheetData>
    <row r="1" spans="2:8" ht="12.75">
      <c r="B1" s="1673" t="s">
        <v>1060</v>
      </c>
      <c r="C1" s="1673"/>
      <c r="D1" s="1673"/>
      <c r="E1" s="1673"/>
      <c r="F1" s="1673"/>
      <c r="G1" s="1673"/>
      <c r="H1" s="1673"/>
    </row>
    <row r="2" spans="2:8" ht="15" customHeight="1">
      <c r="B2" s="1684" t="s">
        <v>15</v>
      </c>
      <c r="C2" s="1684"/>
      <c r="D2" s="1684"/>
      <c r="E2" s="1684"/>
      <c r="F2" s="1684"/>
      <c r="G2" s="1684"/>
      <c r="H2" s="1684"/>
    </row>
    <row r="3" spans="2:8" ht="15" customHeight="1" thickBot="1">
      <c r="B3" s="1685" t="s">
        <v>55</v>
      </c>
      <c r="C3" s="1685"/>
      <c r="D3" s="1685"/>
      <c r="E3" s="1685"/>
      <c r="F3" s="1685"/>
      <c r="G3" s="1685"/>
      <c r="H3" s="1685"/>
    </row>
    <row r="4" spans="2:8" ht="15" customHeight="1" thickTop="1">
      <c r="B4" s="1248"/>
      <c r="C4" s="1249"/>
      <c r="D4" s="1686" t="s">
        <v>130</v>
      </c>
      <c r="E4" s="1686"/>
      <c r="F4" s="1686"/>
      <c r="G4" s="1687" t="s">
        <v>207</v>
      </c>
      <c r="H4" s="1688"/>
    </row>
    <row r="5" spans="2:8" ht="15" customHeight="1">
      <c r="B5" s="1250"/>
      <c r="C5" s="1251"/>
      <c r="D5" s="1252" t="s">
        <v>52</v>
      </c>
      <c r="E5" s="1252" t="s">
        <v>931</v>
      </c>
      <c r="F5" s="1252" t="s">
        <v>932</v>
      </c>
      <c r="G5" s="1253" t="s">
        <v>53</v>
      </c>
      <c r="H5" s="1254" t="s">
        <v>932</v>
      </c>
    </row>
    <row r="6" spans="2:8" ht="15" customHeight="1">
      <c r="B6" s="1228"/>
      <c r="C6" s="1229" t="s">
        <v>991</v>
      </c>
      <c r="D6" s="1230">
        <v>36341.037451000004</v>
      </c>
      <c r="E6" s="1230">
        <v>48952.474405999994</v>
      </c>
      <c r="F6" s="1230">
        <v>50235.38401600002</v>
      </c>
      <c r="G6" s="1255">
        <v>34.70301851454977</v>
      </c>
      <c r="H6" s="1232">
        <v>2.6207247449023328</v>
      </c>
    </row>
    <row r="7" spans="2:8" ht="15" customHeight="1">
      <c r="B7" s="1234">
        <v>1</v>
      </c>
      <c r="C7" s="1235" t="s">
        <v>1061</v>
      </c>
      <c r="D7" s="1236">
        <v>714.0473270000001</v>
      </c>
      <c r="E7" s="1236">
        <v>1018.9514190000001</v>
      </c>
      <c r="F7" s="1236">
        <v>1111.985487</v>
      </c>
      <c r="G7" s="1256">
        <v>42.70082394692585</v>
      </c>
      <c r="H7" s="1238">
        <v>9.13037327052389</v>
      </c>
    </row>
    <row r="8" spans="2:8" ht="15" customHeight="1">
      <c r="B8" s="1234">
        <v>2</v>
      </c>
      <c r="C8" s="1235" t="s">
        <v>1062</v>
      </c>
      <c r="D8" s="1236">
        <v>313.465688</v>
      </c>
      <c r="E8" s="1236">
        <v>412.85759700000006</v>
      </c>
      <c r="F8" s="1236">
        <v>385.327081</v>
      </c>
      <c r="G8" s="1256">
        <v>31.70742853361358</v>
      </c>
      <c r="H8" s="1238">
        <v>-6.668283737552258</v>
      </c>
    </row>
    <row r="9" spans="2:8" ht="15" customHeight="1">
      <c r="B9" s="1234">
        <v>3</v>
      </c>
      <c r="C9" s="1235" t="s">
        <v>1063</v>
      </c>
      <c r="D9" s="1236">
        <v>170.591703</v>
      </c>
      <c r="E9" s="1236">
        <v>399.04337599999997</v>
      </c>
      <c r="F9" s="1236">
        <v>168.18817800000002</v>
      </c>
      <c r="G9" s="1256">
        <v>133.9172239812859</v>
      </c>
      <c r="H9" s="1238">
        <v>-57.85215640316755</v>
      </c>
    </row>
    <row r="10" spans="2:8" ht="15" customHeight="1">
      <c r="B10" s="1234">
        <v>4</v>
      </c>
      <c r="C10" s="1235" t="s">
        <v>1064</v>
      </c>
      <c r="D10" s="1236">
        <v>619.6912780000001</v>
      </c>
      <c r="E10" s="1236">
        <v>797.1941330000001</v>
      </c>
      <c r="F10" s="1236">
        <v>717.8068529999999</v>
      </c>
      <c r="G10" s="1256">
        <v>28.643755576627626</v>
      </c>
      <c r="H10" s="1238">
        <v>-9.958337212198245</v>
      </c>
    </row>
    <row r="11" spans="2:8" ht="15" customHeight="1">
      <c r="B11" s="1234">
        <v>5</v>
      </c>
      <c r="C11" s="1235" t="s">
        <v>1024</v>
      </c>
      <c r="D11" s="1236">
        <v>3089.2618879999995</v>
      </c>
      <c r="E11" s="1236">
        <v>4884.67741</v>
      </c>
      <c r="F11" s="1236">
        <v>10744.34311</v>
      </c>
      <c r="G11" s="1257" t="s">
        <v>119</v>
      </c>
      <c r="H11" s="1238" t="s">
        <v>119</v>
      </c>
    </row>
    <row r="12" spans="2:8" ht="15" customHeight="1">
      <c r="B12" s="1234">
        <v>6</v>
      </c>
      <c r="C12" s="1235" t="s">
        <v>1065</v>
      </c>
      <c r="D12" s="1236">
        <v>191.44240100000002</v>
      </c>
      <c r="E12" s="1236">
        <v>207.761233</v>
      </c>
      <c r="F12" s="1236">
        <v>212.91420699999998</v>
      </c>
      <c r="G12" s="1256">
        <v>8.52414716633227</v>
      </c>
      <c r="H12" s="1238">
        <v>2.480238457190893</v>
      </c>
    </row>
    <row r="13" spans="2:8" ht="15" customHeight="1">
      <c r="B13" s="1234">
        <v>7</v>
      </c>
      <c r="C13" s="1235" t="s">
        <v>1030</v>
      </c>
      <c r="D13" s="1236">
        <v>93.326096</v>
      </c>
      <c r="E13" s="1236">
        <v>147.94137999999998</v>
      </c>
      <c r="F13" s="1236">
        <v>114.948993</v>
      </c>
      <c r="G13" s="1256">
        <v>58.520913593128284</v>
      </c>
      <c r="H13" s="1238">
        <v>-22.30098637717181</v>
      </c>
    </row>
    <row r="14" spans="2:8" ht="15" customHeight="1">
      <c r="B14" s="1234">
        <v>8</v>
      </c>
      <c r="C14" s="1235" t="s">
        <v>1066</v>
      </c>
      <c r="D14" s="1236">
        <v>4315.471816</v>
      </c>
      <c r="E14" s="1236">
        <v>5651.657592</v>
      </c>
      <c r="F14" s="1236">
        <v>4772.798934</v>
      </c>
      <c r="G14" s="1256">
        <v>30.96268109192536</v>
      </c>
      <c r="H14" s="1238">
        <v>-15.550458315875957</v>
      </c>
    </row>
    <row r="15" spans="2:8" ht="15" customHeight="1">
      <c r="B15" s="1234">
        <v>9</v>
      </c>
      <c r="C15" s="1235" t="s">
        <v>1067</v>
      </c>
      <c r="D15" s="1236">
        <v>142.242483</v>
      </c>
      <c r="E15" s="1236">
        <v>168.97137700000002</v>
      </c>
      <c r="F15" s="1236">
        <v>122.88177200000001</v>
      </c>
      <c r="G15" s="1256">
        <v>18.791076643396337</v>
      </c>
      <c r="H15" s="1238">
        <v>-27.27657536933016</v>
      </c>
    </row>
    <row r="16" spans="2:8" ht="15" customHeight="1">
      <c r="B16" s="1234">
        <v>10</v>
      </c>
      <c r="C16" s="1235" t="s">
        <v>1068</v>
      </c>
      <c r="D16" s="1236">
        <v>253.39405899999997</v>
      </c>
      <c r="E16" s="1236">
        <v>359.91200000000003</v>
      </c>
      <c r="F16" s="1236">
        <v>429.73044699999997</v>
      </c>
      <c r="G16" s="1256">
        <v>42.03647923726581</v>
      </c>
      <c r="H16" s="1238">
        <v>19.39875497343793</v>
      </c>
    </row>
    <row r="17" spans="2:8" ht="15" customHeight="1">
      <c r="B17" s="1234">
        <v>11</v>
      </c>
      <c r="C17" s="1235" t="s">
        <v>948</v>
      </c>
      <c r="D17" s="1236">
        <v>0</v>
      </c>
      <c r="E17" s="1236">
        <v>0</v>
      </c>
      <c r="F17" s="1236">
        <v>0</v>
      </c>
      <c r="G17" s="1258" t="s">
        <v>119</v>
      </c>
      <c r="H17" s="1238" t="s">
        <v>119</v>
      </c>
    </row>
    <row r="18" spans="2:8" ht="15" customHeight="1">
      <c r="B18" s="1234">
        <v>12</v>
      </c>
      <c r="C18" s="1235" t="s">
        <v>1069</v>
      </c>
      <c r="D18" s="1236">
        <v>344.823374</v>
      </c>
      <c r="E18" s="1236">
        <v>646.377398</v>
      </c>
      <c r="F18" s="1236">
        <v>721.54069</v>
      </c>
      <c r="G18" s="1256">
        <v>87.45173521792637</v>
      </c>
      <c r="H18" s="1238">
        <v>11.628391127624198</v>
      </c>
    </row>
    <row r="19" spans="2:8" ht="15" customHeight="1">
      <c r="B19" s="1234">
        <v>13</v>
      </c>
      <c r="C19" s="1235" t="s">
        <v>1070</v>
      </c>
      <c r="D19" s="1236">
        <v>461.473667</v>
      </c>
      <c r="E19" s="1236">
        <v>1361.1082869999998</v>
      </c>
      <c r="F19" s="1236">
        <v>876.0824250000001</v>
      </c>
      <c r="G19" s="1256">
        <v>194.9482027541129</v>
      </c>
      <c r="H19" s="1238">
        <v>-35.63462706329109</v>
      </c>
    </row>
    <row r="20" spans="2:8" ht="15" customHeight="1">
      <c r="B20" s="1234">
        <v>14</v>
      </c>
      <c r="C20" s="1235" t="s">
        <v>1039</v>
      </c>
      <c r="D20" s="1236">
        <v>257.962292</v>
      </c>
      <c r="E20" s="1236">
        <v>276.840733</v>
      </c>
      <c r="F20" s="1236">
        <v>254.773682</v>
      </c>
      <c r="G20" s="1256">
        <v>7.3182947994585135</v>
      </c>
      <c r="H20" s="1238">
        <v>-7.971027514943046</v>
      </c>
    </row>
    <row r="21" spans="2:8" ht="15" customHeight="1">
      <c r="B21" s="1234">
        <v>15</v>
      </c>
      <c r="C21" s="1235" t="s">
        <v>1071</v>
      </c>
      <c r="D21" s="1236">
        <v>485.511042</v>
      </c>
      <c r="E21" s="1236">
        <v>460.48186100000004</v>
      </c>
      <c r="F21" s="1236">
        <v>525.848388</v>
      </c>
      <c r="G21" s="1256">
        <v>-5.155223843498064</v>
      </c>
      <c r="H21" s="1238">
        <v>14.195244706935355</v>
      </c>
    </row>
    <row r="22" spans="2:8" ht="15" customHeight="1">
      <c r="B22" s="1234">
        <v>16</v>
      </c>
      <c r="C22" s="1235" t="s">
        <v>1072</v>
      </c>
      <c r="D22" s="1236">
        <v>414.393808</v>
      </c>
      <c r="E22" s="1236">
        <v>558.909594</v>
      </c>
      <c r="F22" s="1236">
        <v>324.288587</v>
      </c>
      <c r="G22" s="1256">
        <v>34.8740215732181</v>
      </c>
      <c r="H22" s="1238">
        <v>-41.978346680518776</v>
      </c>
    </row>
    <row r="23" spans="2:8" ht="15" customHeight="1">
      <c r="B23" s="1234">
        <v>17</v>
      </c>
      <c r="C23" s="1235" t="s">
        <v>1073</v>
      </c>
      <c r="D23" s="1236">
        <v>3128.7703290000004</v>
      </c>
      <c r="E23" s="1236">
        <v>6456.582790999999</v>
      </c>
      <c r="F23" s="1236">
        <v>4119.990415</v>
      </c>
      <c r="G23" s="1256">
        <v>106.36167286409977</v>
      </c>
      <c r="H23" s="1238">
        <v>-36.189304027155615</v>
      </c>
    </row>
    <row r="24" spans="2:8" ht="15" customHeight="1">
      <c r="B24" s="1234">
        <v>18</v>
      </c>
      <c r="C24" s="1235" t="s">
        <v>1074</v>
      </c>
      <c r="D24" s="1236">
        <v>195.98743199999998</v>
      </c>
      <c r="E24" s="1236">
        <v>304.98669600000005</v>
      </c>
      <c r="F24" s="1236">
        <v>234.82093099999997</v>
      </c>
      <c r="G24" s="1256">
        <v>55.61543558568596</v>
      </c>
      <c r="H24" s="1238">
        <v>-23.006172374154986</v>
      </c>
    </row>
    <row r="25" spans="2:8" ht="15" customHeight="1">
      <c r="B25" s="1234">
        <v>19</v>
      </c>
      <c r="C25" s="1235" t="s">
        <v>1075</v>
      </c>
      <c r="D25" s="1236">
        <v>119.794173</v>
      </c>
      <c r="E25" s="1236">
        <v>209.084907</v>
      </c>
      <c r="F25" s="1236">
        <v>148.479392</v>
      </c>
      <c r="G25" s="1256">
        <v>74.53679236969228</v>
      </c>
      <c r="H25" s="1238">
        <v>-28.986078368631368</v>
      </c>
    </row>
    <row r="26" spans="2:8" ht="15" customHeight="1">
      <c r="B26" s="1234">
        <v>20</v>
      </c>
      <c r="C26" s="1235" t="s">
        <v>1044</v>
      </c>
      <c r="D26" s="1236">
        <v>80.867418</v>
      </c>
      <c r="E26" s="1236">
        <v>365.952358</v>
      </c>
      <c r="F26" s="1236">
        <v>108.544258</v>
      </c>
      <c r="G26" s="1256">
        <v>352.5337485116689</v>
      </c>
      <c r="H26" s="1238">
        <v>-70.33923798354101</v>
      </c>
    </row>
    <row r="27" spans="2:8" ht="15" customHeight="1">
      <c r="B27" s="1234">
        <v>21</v>
      </c>
      <c r="C27" s="1235" t="s">
        <v>1076</v>
      </c>
      <c r="D27" s="1236">
        <v>144.348732</v>
      </c>
      <c r="E27" s="1236">
        <v>287.99280300000004</v>
      </c>
      <c r="F27" s="1236">
        <v>181.5845</v>
      </c>
      <c r="G27" s="1256">
        <v>99.51183429862064</v>
      </c>
      <c r="H27" s="1238">
        <v>-36.94825075194675</v>
      </c>
    </row>
    <row r="28" spans="2:8" ht="15" customHeight="1">
      <c r="B28" s="1234">
        <v>22</v>
      </c>
      <c r="C28" s="1235" t="s">
        <v>1077</v>
      </c>
      <c r="D28" s="1236">
        <v>97.732137</v>
      </c>
      <c r="E28" s="1236">
        <v>39.080847000000006</v>
      </c>
      <c r="F28" s="1236">
        <v>0</v>
      </c>
      <c r="G28" s="1257">
        <v>-60.01228643961811</v>
      </c>
      <c r="H28" s="1238" t="s">
        <v>119</v>
      </c>
    </row>
    <row r="29" spans="2:8" ht="15" customHeight="1">
      <c r="B29" s="1234">
        <v>23</v>
      </c>
      <c r="C29" s="1235" t="s">
        <v>1078</v>
      </c>
      <c r="D29" s="1236">
        <v>948.6165570000001</v>
      </c>
      <c r="E29" s="1236">
        <v>1094.526095</v>
      </c>
      <c r="F29" s="1236">
        <v>1016.7922409999999</v>
      </c>
      <c r="G29" s="1256">
        <v>15.381297840872477</v>
      </c>
      <c r="H29" s="1238">
        <v>-7.102055798861514</v>
      </c>
    </row>
    <row r="30" spans="2:8" ht="15" customHeight="1">
      <c r="B30" s="1234">
        <v>24</v>
      </c>
      <c r="C30" s="1235" t="s">
        <v>1079</v>
      </c>
      <c r="D30" s="1236">
        <v>348.54927100000003</v>
      </c>
      <c r="E30" s="1236">
        <v>396.817065</v>
      </c>
      <c r="F30" s="1236">
        <v>486.66411700000003</v>
      </c>
      <c r="G30" s="1256">
        <v>13.84819823651273</v>
      </c>
      <c r="H30" s="1238">
        <v>22.64193249854314</v>
      </c>
    </row>
    <row r="31" spans="2:8" ht="15" customHeight="1">
      <c r="B31" s="1234">
        <v>25</v>
      </c>
      <c r="C31" s="1235" t="s">
        <v>999</v>
      </c>
      <c r="D31" s="1236">
        <v>4562.975415999999</v>
      </c>
      <c r="E31" s="1236">
        <v>3427.2375599999996</v>
      </c>
      <c r="F31" s="1236">
        <v>3977.4190309999994</v>
      </c>
      <c r="G31" s="1256">
        <v>-24.890290927659905</v>
      </c>
      <c r="H31" s="1238">
        <v>16.05320498996865</v>
      </c>
    </row>
    <row r="32" spans="2:8" ht="15" customHeight="1">
      <c r="B32" s="1234">
        <v>26</v>
      </c>
      <c r="C32" s="1235" t="s">
        <v>1080</v>
      </c>
      <c r="D32" s="1236">
        <v>33.602638999999996</v>
      </c>
      <c r="E32" s="1236">
        <v>30.589669</v>
      </c>
      <c r="F32" s="1236">
        <v>25.183815000000003</v>
      </c>
      <c r="G32" s="1256">
        <v>-8.966468377677103</v>
      </c>
      <c r="H32" s="1238">
        <v>-17.672155916430484</v>
      </c>
    </row>
    <row r="33" spans="2:8" ht="15" customHeight="1">
      <c r="B33" s="1234">
        <v>27</v>
      </c>
      <c r="C33" s="1235" t="s">
        <v>974</v>
      </c>
      <c r="D33" s="1236">
        <v>1514.718451</v>
      </c>
      <c r="E33" s="1236">
        <v>1379.0981140000001</v>
      </c>
      <c r="F33" s="1236">
        <v>1742.378158</v>
      </c>
      <c r="G33" s="1256">
        <v>-8.953501352707818</v>
      </c>
      <c r="H33" s="1238">
        <v>26.341856341629352</v>
      </c>
    </row>
    <row r="34" spans="2:8" ht="15" customHeight="1">
      <c r="B34" s="1234">
        <v>28</v>
      </c>
      <c r="C34" s="1235" t="s">
        <v>1081</v>
      </c>
      <c r="D34" s="1236">
        <v>180.83328799999998</v>
      </c>
      <c r="E34" s="1236">
        <v>129.719423</v>
      </c>
      <c r="F34" s="1236">
        <v>41.885628000000004</v>
      </c>
      <c r="G34" s="1256">
        <v>-28.265738883208257</v>
      </c>
      <c r="H34" s="1238">
        <v>-67.71059643088299</v>
      </c>
    </row>
    <row r="35" spans="2:8" ht="15" customHeight="1">
      <c r="B35" s="1234">
        <v>29</v>
      </c>
      <c r="C35" s="1235" t="s">
        <v>1082</v>
      </c>
      <c r="D35" s="1236">
        <v>580.9813230000001</v>
      </c>
      <c r="E35" s="1236">
        <v>478.20555100000007</v>
      </c>
      <c r="F35" s="1236">
        <v>340.99014000000005</v>
      </c>
      <c r="G35" s="1256">
        <v>-17.69003028691165</v>
      </c>
      <c r="H35" s="1238">
        <v>-28.693813928563117</v>
      </c>
    </row>
    <row r="36" spans="2:8" ht="15" customHeight="1">
      <c r="B36" s="1234">
        <v>30</v>
      </c>
      <c r="C36" s="1235" t="s">
        <v>1083</v>
      </c>
      <c r="D36" s="1236">
        <v>15.703195000000001</v>
      </c>
      <c r="E36" s="1236">
        <v>511.129856</v>
      </c>
      <c r="F36" s="1236">
        <v>27.211706</v>
      </c>
      <c r="G36" s="1257">
        <v>3154.9417873241714</v>
      </c>
      <c r="H36" s="1259">
        <v>-94.67616581567874</v>
      </c>
    </row>
    <row r="37" spans="2:8" ht="15" customHeight="1">
      <c r="B37" s="1234">
        <v>31</v>
      </c>
      <c r="C37" s="1235" t="s">
        <v>1084</v>
      </c>
      <c r="D37" s="1236">
        <v>369.318784</v>
      </c>
      <c r="E37" s="1236">
        <v>348.310875</v>
      </c>
      <c r="F37" s="1236">
        <v>283.85385</v>
      </c>
      <c r="G37" s="1256">
        <v>-5.688286085118264</v>
      </c>
      <c r="H37" s="1238">
        <v>-18.505602215262442</v>
      </c>
    </row>
    <row r="38" spans="2:8" ht="15" customHeight="1">
      <c r="B38" s="1234">
        <v>32</v>
      </c>
      <c r="C38" s="1235" t="s">
        <v>1085</v>
      </c>
      <c r="D38" s="1236">
        <v>7642.9788419999995</v>
      </c>
      <c r="E38" s="1236">
        <v>10642.504699000001</v>
      </c>
      <c r="F38" s="1236">
        <v>11261.537995</v>
      </c>
      <c r="G38" s="1256">
        <v>39.24550779228758</v>
      </c>
      <c r="H38" s="1238">
        <v>5.816612851091037</v>
      </c>
    </row>
    <row r="39" spans="2:8" ht="15" customHeight="1">
      <c r="B39" s="1234">
        <v>33</v>
      </c>
      <c r="C39" s="1235" t="s">
        <v>1086</v>
      </c>
      <c r="D39" s="1236">
        <v>179.35376000000002</v>
      </c>
      <c r="E39" s="1236">
        <v>288.29409799999996</v>
      </c>
      <c r="F39" s="1236">
        <v>175.544896</v>
      </c>
      <c r="G39" s="1256">
        <v>60.74048182764608</v>
      </c>
      <c r="H39" s="1238">
        <v>-39.10909130023188</v>
      </c>
    </row>
    <row r="40" spans="2:8" ht="15" customHeight="1">
      <c r="B40" s="1234">
        <v>34</v>
      </c>
      <c r="C40" s="1235" t="s">
        <v>1087</v>
      </c>
      <c r="D40" s="1236">
        <v>318.36668999999995</v>
      </c>
      <c r="E40" s="1236">
        <v>393.822207</v>
      </c>
      <c r="F40" s="1236">
        <v>377.474671</v>
      </c>
      <c r="G40" s="1256">
        <v>23.70082027111569</v>
      </c>
      <c r="H40" s="1238">
        <v>-4.15099395347201</v>
      </c>
    </row>
    <row r="41" spans="2:8" ht="15" customHeight="1">
      <c r="B41" s="1234">
        <v>35</v>
      </c>
      <c r="C41" s="1235" t="s">
        <v>1088</v>
      </c>
      <c r="D41" s="1236">
        <v>788.8201220000001</v>
      </c>
      <c r="E41" s="1236">
        <v>892.4367459999999</v>
      </c>
      <c r="F41" s="1236">
        <v>861.631335</v>
      </c>
      <c r="G41" s="1256">
        <v>13.135646658871593</v>
      </c>
      <c r="H41" s="1238">
        <v>-3.4518313077171143</v>
      </c>
    </row>
    <row r="42" spans="2:8" ht="15" customHeight="1">
      <c r="B42" s="1234">
        <v>36</v>
      </c>
      <c r="C42" s="1235" t="s">
        <v>1089</v>
      </c>
      <c r="D42" s="1236">
        <v>114.187445</v>
      </c>
      <c r="E42" s="1236">
        <v>147.620465</v>
      </c>
      <c r="F42" s="1236">
        <v>82.77782099999999</v>
      </c>
      <c r="G42" s="1256">
        <v>29.279068289863233</v>
      </c>
      <c r="H42" s="1238">
        <v>-43.92524031136198</v>
      </c>
    </row>
    <row r="43" spans="2:8" ht="15" customHeight="1">
      <c r="B43" s="1234">
        <v>37</v>
      </c>
      <c r="C43" s="1235" t="s">
        <v>1090</v>
      </c>
      <c r="D43" s="1236">
        <v>2370.989486</v>
      </c>
      <c r="E43" s="1236">
        <v>3049.368818</v>
      </c>
      <c r="F43" s="1236">
        <v>2644.1914970000003</v>
      </c>
      <c r="G43" s="1256">
        <v>28.611655007566753</v>
      </c>
      <c r="H43" s="1238">
        <v>-13.287252057156692</v>
      </c>
    </row>
    <row r="44" spans="2:8" ht="15" customHeight="1">
      <c r="B44" s="1234">
        <v>38</v>
      </c>
      <c r="C44" s="1235" t="s">
        <v>1091</v>
      </c>
      <c r="D44" s="1236">
        <v>305.168797</v>
      </c>
      <c r="E44" s="1236">
        <v>182.19123799999997</v>
      </c>
      <c r="F44" s="1236">
        <v>203.62176399999998</v>
      </c>
      <c r="G44" s="1256">
        <v>-40.29820879753968</v>
      </c>
      <c r="H44" s="1238">
        <v>11.762654579469967</v>
      </c>
    </row>
    <row r="45" spans="2:8" ht="15" customHeight="1">
      <c r="B45" s="1234">
        <v>39</v>
      </c>
      <c r="C45" s="1235" t="s">
        <v>1092</v>
      </c>
      <c r="D45" s="1236">
        <v>95.893285</v>
      </c>
      <c r="E45" s="1236">
        <v>98.34972</v>
      </c>
      <c r="F45" s="1236">
        <v>102.433415</v>
      </c>
      <c r="G45" s="1256">
        <v>2.5616340080538436</v>
      </c>
      <c r="H45" s="1238">
        <v>4.152218226955796</v>
      </c>
    </row>
    <row r="46" spans="2:8" ht="15" customHeight="1">
      <c r="B46" s="1234">
        <v>40</v>
      </c>
      <c r="C46" s="1235" t="s">
        <v>1093</v>
      </c>
      <c r="D46" s="1236">
        <v>335.38095699999997</v>
      </c>
      <c r="E46" s="1236">
        <v>445.886415</v>
      </c>
      <c r="F46" s="1236">
        <v>306.91360599999996</v>
      </c>
      <c r="G46" s="1256">
        <v>32.94923450289994</v>
      </c>
      <c r="H46" s="1238">
        <v>-31.16776029159803</v>
      </c>
    </row>
    <row r="47" spans="2:8" ht="15" customHeight="1">
      <c r="B47" s="1234"/>
      <c r="C47" s="1241" t="s">
        <v>1094</v>
      </c>
      <c r="D47" s="1242">
        <v>11909.501541999998</v>
      </c>
      <c r="E47" s="1242">
        <v>22748.600842999997</v>
      </c>
      <c r="F47" s="1242">
        <v>20064.434822000003</v>
      </c>
      <c r="G47" s="1260">
        <v>91.01219948437705</v>
      </c>
      <c r="H47" s="1261">
        <v>-11.799257631380627</v>
      </c>
    </row>
    <row r="48" spans="2:8" ht="15" customHeight="1" thickBot="1">
      <c r="B48" s="1262"/>
      <c r="C48" s="1244" t="s">
        <v>1095</v>
      </c>
      <c r="D48" s="1245">
        <v>48250.538993</v>
      </c>
      <c r="E48" s="1245">
        <v>71701.07524899999</v>
      </c>
      <c r="F48" s="1245">
        <v>70299.81883799999</v>
      </c>
      <c r="G48" s="1263">
        <v>48.60160476010867</v>
      </c>
      <c r="H48" s="1264">
        <v>-1.9543032041483173</v>
      </c>
    </row>
    <row r="49" spans="2:8" ht="15" customHeight="1" thickTop="1">
      <c r="B49" s="1186" t="s">
        <v>988</v>
      </c>
      <c r="C49" s="1186"/>
      <c r="D49" s="1186"/>
      <c r="E49" s="1265"/>
      <c r="F49" s="1265"/>
      <c r="G49" s="1265"/>
      <c r="H49" s="1266"/>
    </row>
    <row r="50" spans="2:8" ht="15" customHeight="1">
      <c r="B50" s="1267"/>
      <c r="C50" s="1268"/>
      <c r="D50" s="1268"/>
      <c r="E50" s="1269"/>
      <c r="F50" s="1269"/>
      <c r="G50" s="1269"/>
      <c r="H50" s="1239"/>
    </row>
    <row r="51" spans="2:8" ht="15" customHeight="1">
      <c r="B51" s="1267"/>
      <c r="C51" s="1268"/>
      <c r="D51" s="1268"/>
      <c r="E51" s="1269"/>
      <c r="F51" s="1269"/>
      <c r="G51" s="1269"/>
      <c r="H51" s="1239"/>
    </row>
    <row r="52" spans="2:8" ht="15" customHeight="1">
      <c r="B52" s="1267"/>
      <c r="C52" s="1268"/>
      <c r="D52" s="1268"/>
      <c r="E52" s="1269"/>
      <c r="F52" s="1269"/>
      <c r="G52" s="1269"/>
      <c r="H52" s="1239"/>
    </row>
    <row r="53" spans="2:9" ht="15" customHeight="1">
      <c r="B53" s="1267"/>
      <c r="C53" s="1268"/>
      <c r="D53" s="1270"/>
      <c r="E53" s="1271"/>
      <c r="F53" s="1271"/>
      <c r="G53" s="1271"/>
      <c r="H53" s="1272"/>
      <c r="I53" s="1216"/>
    </row>
    <row r="54" spans="2:8" ht="15" customHeight="1">
      <c r="B54" s="1267"/>
      <c r="C54" s="1268"/>
      <c r="D54" s="1268"/>
      <c r="E54" s="1269"/>
      <c r="F54" s="1269"/>
      <c r="G54" s="1269"/>
      <c r="H54" s="1239"/>
    </row>
    <row r="55" spans="2:8" ht="15" customHeight="1">
      <c r="B55" s="1267"/>
      <c r="C55" s="1268"/>
      <c r="D55" s="1268"/>
      <c r="E55" s="1269"/>
      <c r="F55" s="1269"/>
      <c r="G55" s="1269"/>
      <c r="H55" s="1239"/>
    </row>
    <row r="56" spans="2:8" ht="15" customHeight="1">
      <c r="B56" s="1268"/>
      <c r="C56" s="1273"/>
      <c r="D56" s="1273"/>
      <c r="E56" s="1274"/>
      <c r="F56" s="1274"/>
      <c r="G56" s="1274"/>
      <c r="H56" s="1233"/>
    </row>
    <row r="57" spans="2:8" ht="15" customHeight="1">
      <c r="B57" s="1268"/>
      <c r="C57" s="1273"/>
      <c r="D57" s="1273"/>
      <c r="E57" s="1274"/>
      <c r="F57" s="1274"/>
      <c r="G57" s="1274"/>
      <c r="H57" s="123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210" customWidth="1"/>
    <col min="2" max="2" width="4.7109375" style="210" customWidth="1"/>
    <col min="3" max="3" width="30.00390625" style="210" bestFit="1" customWidth="1"/>
    <col min="4" max="8" width="10.7109375" style="210" customWidth="1"/>
    <col min="9" max="16384" width="9.140625" style="210" customWidth="1"/>
  </cols>
  <sheetData>
    <row r="1" spans="2:8" ht="12.75">
      <c r="B1" s="1673" t="s">
        <v>1096</v>
      </c>
      <c r="C1" s="1673"/>
      <c r="D1" s="1673"/>
      <c r="E1" s="1673"/>
      <c r="F1" s="1673"/>
      <c r="G1" s="1673"/>
      <c r="H1" s="1673"/>
    </row>
    <row r="2" spans="2:8" ht="15" customHeight="1">
      <c r="B2" s="1689" t="s">
        <v>16</v>
      </c>
      <c r="C2" s="1689"/>
      <c r="D2" s="1689"/>
      <c r="E2" s="1689"/>
      <c r="F2" s="1689"/>
      <c r="G2" s="1689"/>
      <c r="H2" s="1689"/>
    </row>
    <row r="3" spans="2:8" ht="15" customHeight="1" thickBot="1">
      <c r="B3" s="1690" t="s">
        <v>55</v>
      </c>
      <c r="C3" s="1690"/>
      <c r="D3" s="1690"/>
      <c r="E3" s="1690"/>
      <c r="F3" s="1690"/>
      <c r="G3" s="1690"/>
      <c r="H3" s="1690"/>
    </row>
    <row r="4" spans="2:8" ht="15" customHeight="1" thickTop="1">
      <c r="B4" s="1275"/>
      <c r="C4" s="1276"/>
      <c r="D4" s="1691" t="s">
        <v>130</v>
      </c>
      <c r="E4" s="1691"/>
      <c r="F4" s="1691"/>
      <c r="G4" s="1692" t="s">
        <v>207</v>
      </c>
      <c r="H4" s="1693"/>
    </row>
    <row r="5" spans="2:8" ht="15" customHeight="1">
      <c r="B5" s="1277"/>
      <c r="C5" s="1278"/>
      <c r="D5" s="1279" t="s">
        <v>52</v>
      </c>
      <c r="E5" s="1279" t="s">
        <v>53</v>
      </c>
      <c r="F5" s="1279" t="s">
        <v>79</v>
      </c>
      <c r="G5" s="1279" t="s">
        <v>53</v>
      </c>
      <c r="H5" s="1280" t="s">
        <v>79</v>
      </c>
    </row>
    <row r="6" spans="2:8" ht="15" customHeight="1">
      <c r="B6" s="1281"/>
      <c r="C6" s="1282" t="s">
        <v>933</v>
      </c>
      <c r="D6" s="1283">
        <v>82094.94784600002</v>
      </c>
      <c r="E6" s="1283">
        <v>82298.84611799999</v>
      </c>
      <c r="F6" s="1283">
        <v>76020.19920000002</v>
      </c>
      <c r="G6" s="1284">
        <v>0.2483688428457782</v>
      </c>
      <c r="H6" s="1285">
        <v>-7.6290825621025675</v>
      </c>
    </row>
    <row r="7" spans="2:8" ht="15" customHeight="1">
      <c r="B7" s="1286">
        <v>1</v>
      </c>
      <c r="C7" s="1287" t="s">
        <v>1097</v>
      </c>
      <c r="D7" s="1288">
        <v>1324.99375</v>
      </c>
      <c r="E7" s="1288">
        <v>6856.652647000001</v>
      </c>
      <c r="F7" s="1288">
        <v>6777.676128000001</v>
      </c>
      <c r="G7" s="1289">
        <v>417.48565961160193</v>
      </c>
      <c r="H7" s="1290">
        <v>-1.1518232447512844</v>
      </c>
    </row>
    <row r="8" spans="2:8" ht="15" customHeight="1">
      <c r="B8" s="1286">
        <v>2</v>
      </c>
      <c r="C8" s="1287" t="s">
        <v>1062</v>
      </c>
      <c r="D8" s="1288">
        <v>14.797295</v>
      </c>
      <c r="E8" s="1288">
        <v>24.583244</v>
      </c>
      <c r="F8" s="1288">
        <v>31.035828</v>
      </c>
      <c r="G8" s="1289">
        <v>66.13336423988304</v>
      </c>
      <c r="H8" s="1290">
        <v>26.247894704213962</v>
      </c>
    </row>
    <row r="9" spans="2:8" ht="15" customHeight="1">
      <c r="B9" s="1286">
        <v>3</v>
      </c>
      <c r="C9" s="1287" t="s">
        <v>1098</v>
      </c>
      <c r="D9" s="1288">
        <v>5052.101968999999</v>
      </c>
      <c r="E9" s="1288">
        <v>1901.13627</v>
      </c>
      <c r="F9" s="1288">
        <v>1140.627394</v>
      </c>
      <c r="G9" s="1289">
        <v>-62.3694002681362</v>
      </c>
      <c r="H9" s="1290">
        <v>-40.00285976344031</v>
      </c>
    </row>
    <row r="10" spans="2:8" ht="15" customHeight="1">
      <c r="B10" s="1286">
        <v>4</v>
      </c>
      <c r="C10" s="1287" t="s">
        <v>1099</v>
      </c>
      <c r="D10" s="1288">
        <v>3.1117919999999994</v>
      </c>
      <c r="E10" s="1288">
        <v>1.5778910000000002</v>
      </c>
      <c r="F10" s="1288">
        <v>2.2258329999999997</v>
      </c>
      <c r="G10" s="1289">
        <v>-49.29317255137874</v>
      </c>
      <c r="H10" s="1290">
        <v>41.06379971747094</v>
      </c>
    </row>
    <row r="11" spans="2:8" ht="15" customHeight="1">
      <c r="B11" s="1286">
        <v>5</v>
      </c>
      <c r="C11" s="1287" t="s">
        <v>1063</v>
      </c>
      <c r="D11" s="1288">
        <v>502.41851600000007</v>
      </c>
      <c r="E11" s="1288">
        <v>337.412338</v>
      </c>
      <c r="F11" s="1288">
        <v>155.182513</v>
      </c>
      <c r="G11" s="1289">
        <v>-32.84237597644591</v>
      </c>
      <c r="H11" s="1290">
        <v>-54.00805023318382</v>
      </c>
    </row>
    <row r="12" spans="2:8" ht="15" customHeight="1">
      <c r="B12" s="1286">
        <v>6</v>
      </c>
      <c r="C12" s="1287" t="s">
        <v>1024</v>
      </c>
      <c r="D12" s="1288">
        <v>1381.939006</v>
      </c>
      <c r="E12" s="1288">
        <v>644.7158330000001</v>
      </c>
      <c r="F12" s="1288">
        <v>0.026745</v>
      </c>
      <c r="G12" s="1289">
        <v>-53.34701240786889</v>
      </c>
      <c r="H12" s="1290">
        <v>-99.99585166074245</v>
      </c>
    </row>
    <row r="13" spans="2:8" ht="15" customHeight="1">
      <c r="B13" s="1286">
        <v>7</v>
      </c>
      <c r="C13" s="1287" t="s">
        <v>1100</v>
      </c>
      <c r="D13" s="1288">
        <v>21.517789</v>
      </c>
      <c r="E13" s="1288">
        <v>26.068651999999997</v>
      </c>
      <c r="F13" s="1288">
        <v>24.109455</v>
      </c>
      <c r="G13" s="1289">
        <v>21.149305813901222</v>
      </c>
      <c r="H13" s="1290">
        <v>-7.515528612680072</v>
      </c>
    </row>
    <row r="14" spans="2:8" ht="15" customHeight="1">
      <c r="B14" s="1286">
        <v>8</v>
      </c>
      <c r="C14" s="1287" t="s">
        <v>1101</v>
      </c>
      <c r="D14" s="1288">
        <v>23.875459999999997</v>
      </c>
      <c r="E14" s="1288">
        <v>40.31481</v>
      </c>
      <c r="F14" s="1288">
        <v>16.290175</v>
      </c>
      <c r="G14" s="1289">
        <v>68.85458960790706</v>
      </c>
      <c r="H14" s="1290">
        <v>-59.59257900508523</v>
      </c>
    </row>
    <row r="15" spans="2:8" ht="15" customHeight="1">
      <c r="B15" s="1286">
        <v>9</v>
      </c>
      <c r="C15" s="1287" t="s">
        <v>1102</v>
      </c>
      <c r="D15" s="1288">
        <v>6.893680000000001</v>
      </c>
      <c r="E15" s="1288">
        <v>24.422676</v>
      </c>
      <c r="F15" s="1288">
        <v>14.388888</v>
      </c>
      <c r="G15" s="1289">
        <v>254.2763226607559</v>
      </c>
      <c r="H15" s="1290">
        <v>-41.08390087965791</v>
      </c>
    </row>
    <row r="16" spans="2:8" ht="15" customHeight="1">
      <c r="B16" s="1286">
        <v>10</v>
      </c>
      <c r="C16" s="1287" t="s">
        <v>1103</v>
      </c>
      <c r="D16" s="1288">
        <v>888.1412619999999</v>
      </c>
      <c r="E16" s="1288">
        <v>950.784298</v>
      </c>
      <c r="F16" s="1288">
        <v>804.6410490000001</v>
      </c>
      <c r="G16" s="1289">
        <v>7.053273919391458</v>
      </c>
      <c r="H16" s="1290">
        <v>-15.370810109865744</v>
      </c>
    </row>
    <row r="17" spans="2:8" ht="15" customHeight="1">
      <c r="B17" s="1286">
        <v>11</v>
      </c>
      <c r="C17" s="1287" t="s">
        <v>1104</v>
      </c>
      <c r="D17" s="1288">
        <v>2138.060095</v>
      </c>
      <c r="E17" s="1288">
        <v>2040.943462</v>
      </c>
      <c r="F17" s="1288">
        <v>1086.006797</v>
      </c>
      <c r="G17" s="1289">
        <v>-4.542277984941293</v>
      </c>
      <c r="H17" s="1290">
        <v>-46.78898180080993</v>
      </c>
    </row>
    <row r="18" spans="2:8" ht="15" customHeight="1">
      <c r="B18" s="1286">
        <v>12</v>
      </c>
      <c r="C18" s="1287" t="s">
        <v>1065</v>
      </c>
      <c r="D18" s="1288">
        <v>569.3941120000001</v>
      </c>
      <c r="E18" s="1288">
        <v>731.226495</v>
      </c>
      <c r="F18" s="1288">
        <v>578.30911</v>
      </c>
      <c r="G18" s="1289">
        <v>28.421857477865842</v>
      </c>
      <c r="H18" s="1290">
        <v>-20.912451346555756</v>
      </c>
    </row>
    <row r="19" spans="2:8" ht="15" customHeight="1">
      <c r="B19" s="1286">
        <v>13</v>
      </c>
      <c r="C19" s="1287" t="s">
        <v>1105</v>
      </c>
      <c r="D19" s="1288">
        <v>6.418858</v>
      </c>
      <c r="E19" s="1288">
        <v>10.007018</v>
      </c>
      <c r="F19" s="1288">
        <v>9.695153000000001</v>
      </c>
      <c r="G19" s="1289">
        <v>55.900286312611996</v>
      </c>
      <c r="H19" s="1290">
        <v>-3.1164628663603793</v>
      </c>
    </row>
    <row r="20" spans="2:8" ht="15" customHeight="1">
      <c r="B20" s="1286">
        <v>14</v>
      </c>
      <c r="C20" s="1287" t="s">
        <v>1106</v>
      </c>
      <c r="D20" s="1288">
        <v>2667.2633859999996</v>
      </c>
      <c r="E20" s="1288">
        <v>3400.399716</v>
      </c>
      <c r="F20" s="1288">
        <v>1745.696489</v>
      </c>
      <c r="G20" s="1289">
        <v>27.48646173632889</v>
      </c>
      <c r="H20" s="1290">
        <v>-48.6620210916404</v>
      </c>
    </row>
    <row r="21" spans="2:8" ht="15" customHeight="1">
      <c r="B21" s="1286">
        <v>15</v>
      </c>
      <c r="C21" s="1287" t="s">
        <v>1107</v>
      </c>
      <c r="D21" s="1288">
        <v>10794.418744</v>
      </c>
      <c r="E21" s="1288">
        <v>8234.698396</v>
      </c>
      <c r="F21" s="1288">
        <v>7990.144723</v>
      </c>
      <c r="G21" s="1289">
        <v>-23.713368998426176</v>
      </c>
      <c r="H21" s="1290">
        <v>-2.9697951429379827</v>
      </c>
    </row>
    <row r="22" spans="2:8" ht="15" customHeight="1">
      <c r="B22" s="1286">
        <v>16</v>
      </c>
      <c r="C22" s="1287" t="s">
        <v>1108</v>
      </c>
      <c r="D22" s="1288">
        <v>0.39461</v>
      </c>
      <c r="E22" s="1288">
        <v>0</v>
      </c>
      <c r="F22" s="1288">
        <v>0.134528</v>
      </c>
      <c r="G22" s="1289" t="s">
        <v>119</v>
      </c>
      <c r="H22" s="1291" t="s">
        <v>119</v>
      </c>
    </row>
    <row r="23" spans="2:8" ht="15" customHeight="1">
      <c r="B23" s="1286">
        <v>17</v>
      </c>
      <c r="C23" s="1287" t="s">
        <v>1109</v>
      </c>
      <c r="D23" s="1288">
        <v>2.102738</v>
      </c>
      <c r="E23" s="1288">
        <v>2.270847</v>
      </c>
      <c r="F23" s="1288">
        <v>5.396075</v>
      </c>
      <c r="G23" s="1289">
        <v>7.99476682306593</v>
      </c>
      <c r="H23" s="1290">
        <v>137.62389099750004</v>
      </c>
    </row>
    <row r="24" spans="2:8" ht="15" customHeight="1">
      <c r="B24" s="1286">
        <v>18</v>
      </c>
      <c r="C24" s="1287" t="s">
        <v>1110</v>
      </c>
      <c r="D24" s="1288">
        <v>10.135601000000001</v>
      </c>
      <c r="E24" s="1288">
        <v>15.048089000000001</v>
      </c>
      <c r="F24" s="1288">
        <v>15.286987</v>
      </c>
      <c r="G24" s="1289">
        <v>48.46765376813866</v>
      </c>
      <c r="H24" s="1290">
        <v>1.5875637099169069</v>
      </c>
    </row>
    <row r="25" spans="2:8" ht="15" customHeight="1">
      <c r="B25" s="1286">
        <v>19</v>
      </c>
      <c r="C25" s="1287" t="s">
        <v>1111</v>
      </c>
      <c r="D25" s="1288">
        <v>1328.547579</v>
      </c>
      <c r="E25" s="1288">
        <v>2759.296467</v>
      </c>
      <c r="F25" s="1288">
        <v>356.89372899999995</v>
      </c>
      <c r="G25" s="1289">
        <v>107.69270973922721</v>
      </c>
      <c r="H25" s="1290">
        <v>-87.06577081265839</v>
      </c>
    </row>
    <row r="26" spans="2:8" ht="15" customHeight="1">
      <c r="B26" s="1286">
        <v>20</v>
      </c>
      <c r="C26" s="1287" t="s">
        <v>1066</v>
      </c>
      <c r="D26" s="1288">
        <v>966.316145</v>
      </c>
      <c r="E26" s="1288">
        <v>933.2323279999998</v>
      </c>
      <c r="F26" s="1288">
        <v>1185.5915770000001</v>
      </c>
      <c r="G26" s="1289">
        <v>-3.4237052926400366</v>
      </c>
      <c r="H26" s="1290">
        <v>27.041417386475317</v>
      </c>
    </row>
    <row r="27" spans="2:8" ht="15" customHeight="1">
      <c r="B27" s="1286">
        <v>21</v>
      </c>
      <c r="C27" s="1287" t="s">
        <v>1067</v>
      </c>
      <c r="D27" s="1288">
        <v>7.980869</v>
      </c>
      <c r="E27" s="1288">
        <v>10.59717</v>
      </c>
      <c r="F27" s="1288">
        <v>9.619719</v>
      </c>
      <c r="G27" s="1289">
        <v>32.78215693052974</v>
      </c>
      <c r="H27" s="1290">
        <v>-9.22369840249803</v>
      </c>
    </row>
    <row r="28" spans="2:8" ht="15" customHeight="1">
      <c r="B28" s="1286">
        <v>22</v>
      </c>
      <c r="C28" s="1287" t="s">
        <v>1112</v>
      </c>
      <c r="D28" s="1288">
        <v>9.757419</v>
      </c>
      <c r="E28" s="1288">
        <v>7.421265</v>
      </c>
      <c r="F28" s="1288">
        <v>4.92507</v>
      </c>
      <c r="G28" s="1289">
        <v>-23.94233557050282</v>
      </c>
      <c r="H28" s="1290">
        <v>-33.635707659004225</v>
      </c>
    </row>
    <row r="29" spans="2:8" ht="15" customHeight="1">
      <c r="B29" s="1286">
        <v>23</v>
      </c>
      <c r="C29" s="1287" t="s">
        <v>1113</v>
      </c>
      <c r="D29" s="1288">
        <v>3.000469</v>
      </c>
      <c r="E29" s="1288">
        <v>1.9618929999999999</v>
      </c>
      <c r="F29" s="1288">
        <v>0.657675</v>
      </c>
      <c r="G29" s="1289">
        <v>-34.61378871103152</v>
      </c>
      <c r="H29" s="1290">
        <v>-66.47752961043237</v>
      </c>
    </row>
    <row r="30" spans="2:8" ht="15" customHeight="1">
      <c r="B30" s="1286">
        <v>24</v>
      </c>
      <c r="C30" s="1287" t="s">
        <v>1069</v>
      </c>
      <c r="D30" s="1288">
        <v>127.76604799999998</v>
      </c>
      <c r="E30" s="1288">
        <v>128.187274</v>
      </c>
      <c r="F30" s="1288">
        <v>74.64831</v>
      </c>
      <c r="G30" s="1289">
        <v>0.32968539498068594</v>
      </c>
      <c r="H30" s="1290">
        <v>-41.766208399127045</v>
      </c>
    </row>
    <row r="31" spans="2:8" ht="15" customHeight="1">
      <c r="B31" s="1286">
        <v>25</v>
      </c>
      <c r="C31" s="1287" t="s">
        <v>1114</v>
      </c>
      <c r="D31" s="1288">
        <v>17086.877397999997</v>
      </c>
      <c r="E31" s="1288">
        <v>3612.0385480000004</v>
      </c>
      <c r="F31" s="1288">
        <v>14138.468076000001</v>
      </c>
      <c r="G31" s="1289">
        <v>-78.86074521478812</v>
      </c>
      <c r="H31" s="1290">
        <v>291.4262787651734</v>
      </c>
    </row>
    <row r="32" spans="2:8" ht="15" customHeight="1">
      <c r="B32" s="1286">
        <v>26</v>
      </c>
      <c r="C32" s="1287" t="s">
        <v>1036</v>
      </c>
      <c r="D32" s="1288">
        <v>31.981651</v>
      </c>
      <c r="E32" s="1288">
        <v>47.297974</v>
      </c>
      <c r="F32" s="1288">
        <v>48.271833</v>
      </c>
      <c r="G32" s="1289">
        <v>47.89097035672111</v>
      </c>
      <c r="H32" s="1290">
        <v>2.058986712623252</v>
      </c>
    </row>
    <row r="33" spans="2:8" ht="15" customHeight="1">
      <c r="B33" s="1286">
        <v>27</v>
      </c>
      <c r="C33" s="1287" t="s">
        <v>1037</v>
      </c>
      <c r="D33" s="1288">
        <v>0</v>
      </c>
      <c r="E33" s="1288">
        <v>0</v>
      </c>
      <c r="F33" s="1288">
        <v>0.003302</v>
      </c>
      <c r="G33" s="1289" t="s">
        <v>119</v>
      </c>
      <c r="H33" s="1290" t="s">
        <v>119</v>
      </c>
    </row>
    <row r="34" spans="2:8" ht="15" customHeight="1">
      <c r="B34" s="1286">
        <v>28</v>
      </c>
      <c r="C34" s="1287" t="s">
        <v>1115</v>
      </c>
      <c r="D34" s="1288">
        <v>0.004421</v>
      </c>
      <c r="E34" s="1288">
        <v>41.078621000000005</v>
      </c>
      <c r="F34" s="1288">
        <v>1.198458</v>
      </c>
      <c r="G34" s="1289" t="s">
        <v>119</v>
      </c>
      <c r="H34" s="1290">
        <v>-97.08252621235752</v>
      </c>
    </row>
    <row r="35" spans="2:8" ht="15" customHeight="1">
      <c r="B35" s="1286">
        <v>29</v>
      </c>
      <c r="C35" s="1287" t="s">
        <v>1070</v>
      </c>
      <c r="D35" s="1288">
        <v>2487.226208</v>
      </c>
      <c r="E35" s="1288">
        <v>2856.61782</v>
      </c>
      <c r="F35" s="1288">
        <v>2630.9396030000003</v>
      </c>
      <c r="G35" s="1289">
        <v>14.851548717678995</v>
      </c>
      <c r="H35" s="1290">
        <v>-7.900189357496885</v>
      </c>
    </row>
    <row r="36" spans="2:8" ht="15" customHeight="1">
      <c r="B36" s="1286">
        <v>30</v>
      </c>
      <c r="C36" s="1287" t="s">
        <v>1039</v>
      </c>
      <c r="D36" s="1288">
        <v>1558.2682250000003</v>
      </c>
      <c r="E36" s="1288">
        <v>1949.7085780000002</v>
      </c>
      <c r="F36" s="1288">
        <v>7261.881225</v>
      </c>
      <c r="G36" s="1289">
        <v>25.12021657888839</v>
      </c>
      <c r="H36" s="1290">
        <v>272.4598284554503</v>
      </c>
    </row>
    <row r="37" spans="2:8" ht="15" customHeight="1">
      <c r="B37" s="1286">
        <v>31</v>
      </c>
      <c r="C37" s="1287" t="s">
        <v>1072</v>
      </c>
      <c r="D37" s="1288">
        <v>250.778824</v>
      </c>
      <c r="E37" s="1288">
        <v>311.538948</v>
      </c>
      <c r="F37" s="1288">
        <v>319.73319299999997</v>
      </c>
      <c r="G37" s="1289">
        <v>24.228570431449185</v>
      </c>
      <c r="H37" s="1290">
        <v>2.6302473743988912</v>
      </c>
    </row>
    <row r="38" spans="2:8" ht="15" customHeight="1">
      <c r="B38" s="1286">
        <v>32</v>
      </c>
      <c r="C38" s="1287" t="s">
        <v>1116</v>
      </c>
      <c r="D38" s="1288">
        <v>3686.850404</v>
      </c>
      <c r="E38" s="1288">
        <v>3596.23333</v>
      </c>
      <c r="F38" s="1288">
        <v>3545.932348</v>
      </c>
      <c r="G38" s="1289">
        <v>-2.4578451542727606</v>
      </c>
      <c r="H38" s="1290">
        <v>-1.3987129694946816</v>
      </c>
    </row>
    <row r="39" spans="2:8" ht="15" customHeight="1">
      <c r="B39" s="1286">
        <v>33</v>
      </c>
      <c r="C39" s="1287" t="s">
        <v>1074</v>
      </c>
      <c r="D39" s="1288">
        <v>2271.780885</v>
      </c>
      <c r="E39" s="1288">
        <v>643.583244</v>
      </c>
      <c r="F39" s="1288">
        <v>366.218482</v>
      </c>
      <c r="G39" s="1289">
        <v>-71.67054057680392</v>
      </c>
      <c r="H39" s="1290">
        <v>-43.09695203935422</v>
      </c>
    </row>
    <row r="40" spans="2:8" ht="15" customHeight="1">
      <c r="B40" s="1286">
        <v>34</v>
      </c>
      <c r="C40" s="1287" t="s">
        <v>1117</v>
      </c>
      <c r="D40" s="1288">
        <v>1089.679875</v>
      </c>
      <c r="E40" s="1288">
        <v>1657.5099839999998</v>
      </c>
      <c r="F40" s="1288">
        <v>945.0597</v>
      </c>
      <c r="G40" s="1289">
        <v>52.10980968149016</v>
      </c>
      <c r="H40" s="1290">
        <v>-42.98316697198247</v>
      </c>
    </row>
    <row r="41" spans="2:8" ht="15" customHeight="1">
      <c r="B41" s="1286">
        <v>35</v>
      </c>
      <c r="C41" s="1287" t="s">
        <v>1118</v>
      </c>
      <c r="D41" s="1288">
        <v>297.029668</v>
      </c>
      <c r="E41" s="1288">
        <v>355.81593599999997</v>
      </c>
      <c r="F41" s="1288">
        <v>406.184984</v>
      </c>
      <c r="G41" s="1289">
        <v>19.79137922343837</v>
      </c>
      <c r="H41" s="1290">
        <v>14.155928080747898</v>
      </c>
    </row>
    <row r="42" spans="2:8" ht="15" customHeight="1">
      <c r="B42" s="1286">
        <v>36</v>
      </c>
      <c r="C42" s="1287" t="s">
        <v>1075</v>
      </c>
      <c r="D42" s="1288">
        <v>45.858409</v>
      </c>
      <c r="E42" s="1288">
        <v>83.86434899999999</v>
      </c>
      <c r="F42" s="1288">
        <v>22.537599</v>
      </c>
      <c r="G42" s="1289">
        <v>82.87670860975572</v>
      </c>
      <c r="H42" s="1290">
        <v>-73.1261265737602</v>
      </c>
    </row>
    <row r="43" spans="2:8" ht="15" customHeight="1">
      <c r="B43" s="1286">
        <v>37</v>
      </c>
      <c r="C43" s="1287" t="s">
        <v>1043</v>
      </c>
      <c r="D43" s="1288">
        <v>773.5864809999999</v>
      </c>
      <c r="E43" s="1288">
        <v>1408.958272</v>
      </c>
      <c r="F43" s="1288">
        <v>1183.868625</v>
      </c>
      <c r="G43" s="1289">
        <v>82.13325938409207</v>
      </c>
      <c r="H43" s="1290">
        <v>-15.975607757388573</v>
      </c>
    </row>
    <row r="44" spans="2:8" ht="15" customHeight="1">
      <c r="B44" s="1286">
        <v>38</v>
      </c>
      <c r="C44" s="1287" t="s">
        <v>1119</v>
      </c>
      <c r="D44" s="1288">
        <v>33.192023</v>
      </c>
      <c r="E44" s="1288">
        <v>155.609241</v>
      </c>
      <c r="F44" s="1288">
        <v>122.76764600000001</v>
      </c>
      <c r="G44" s="1289">
        <v>368.8151758631886</v>
      </c>
      <c r="H44" s="1290">
        <v>-21.105170097192342</v>
      </c>
    </row>
    <row r="45" spans="2:8" ht="15" customHeight="1">
      <c r="B45" s="1286">
        <v>39</v>
      </c>
      <c r="C45" s="1287" t="s">
        <v>1120</v>
      </c>
      <c r="D45" s="1288">
        <v>4765.023962</v>
      </c>
      <c r="E45" s="1288">
        <v>4488.811994</v>
      </c>
      <c r="F45" s="1288">
        <v>5060.365292</v>
      </c>
      <c r="G45" s="1289">
        <v>-5.796654333802493</v>
      </c>
      <c r="H45" s="1290">
        <v>12.732841089445742</v>
      </c>
    </row>
    <row r="46" spans="2:8" ht="15" customHeight="1">
      <c r="B46" s="1286">
        <v>40</v>
      </c>
      <c r="C46" s="1287" t="s">
        <v>1121</v>
      </c>
      <c r="D46" s="1288">
        <v>83.59480400000001</v>
      </c>
      <c r="E46" s="1288">
        <v>379.54685900000004</v>
      </c>
      <c r="F46" s="1288">
        <v>82.597195</v>
      </c>
      <c r="G46" s="1289">
        <v>354.0316393349041</v>
      </c>
      <c r="H46" s="1290">
        <v>-78.23794531784019</v>
      </c>
    </row>
    <row r="47" spans="2:8" ht="15" customHeight="1">
      <c r="B47" s="1286">
        <v>41</v>
      </c>
      <c r="C47" s="1287" t="s">
        <v>1078</v>
      </c>
      <c r="D47" s="1288">
        <v>7.271406000000001</v>
      </c>
      <c r="E47" s="1288">
        <v>17.120677999999998</v>
      </c>
      <c r="F47" s="1288">
        <v>2.038861</v>
      </c>
      <c r="G47" s="1289">
        <v>135.45209825995133</v>
      </c>
      <c r="H47" s="1290">
        <v>-88.09123680732738</v>
      </c>
    </row>
    <row r="48" spans="2:8" ht="15" customHeight="1">
      <c r="B48" s="1286">
        <v>42</v>
      </c>
      <c r="C48" s="1287" t="s">
        <v>1079</v>
      </c>
      <c r="D48" s="1288">
        <v>460.888981</v>
      </c>
      <c r="E48" s="1288">
        <v>594.850629</v>
      </c>
      <c r="F48" s="1288">
        <v>500.78057199999995</v>
      </c>
      <c r="G48" s="1289">
        <v>29.065925531424227</v>
      </c>
      <c r="H48" s="1290">
        <v>-15.814063634452353</v>
      </c>
    </row>
    <row r="49" spans="2:8" ht="15" customHeight="1">
      <c r="B49" s="1286">
        <v>43</v>
      </c>
      <c r="C49" s="1287" t="s">
        <v>999</v>
      </c>
      <c r="D49" s="1288">
        <v>363.70227700000004</v>
      </c>
      <c r="E49" s="1288">
        <v>586.897187</v>
      </c>
      <c r="F49" s="1288">
        <v>1080.26233</v>
      </c>
      <c r="G49" s="1289">
        <v>61.367476673785006</v>
      </c>
      <c r="H49" s="1290">
        <v>84.06330000010718</v>
      </c>
    </row>
    <row r="50" spans="2:8" ht="15" customHeight="1">
      <c r="B50" s="1286">
        <v>44</v>
      </c>
      <c r="C50" s="1287" t="s">
        <v>1122</v>
      </c>
      <c r="D50" s="1288">
        <v>80.06652000000001</v>
      </c>
      <c r="E50" s="1288">
        <v>116.99015099999998</v>
      </c>
      <c r="F50" s="1288">
        <v>151.796506</v>
      </c>
      <c r="G50" s="1289">
        <v>46.116193135407855</v>
      </c>
      <c r="H50" s="1290">
        <v>29.75152583570903</v>
      </c>
    </row>
    <row r="51" spans="2:8" ht="15" customHeight="1">
      <c r="B51" s="1286">
        <v>45</v>
      </c>
      <c r="C51" s="1287" t="s">
        <v>1123</v>
      </c>
      <c r="D51" s="1288">
        <v>6894.141116</v>
      </c>
      <c r="E51" s="1288">
        <v>16815.002864</v>
      </c>
      <c r="F51" s="1288">
        <v>5115.382726</v>
      </c>
      <c r="G51" s="1289">
        <v>143.9027948670147</v>
      </c>
      <c r="H51" s="1290">
        <v>-69.57846057254172</v>
      </c>
    </row>
    <row r="52" spans="2:8" ht="15" customHeight="1">
      <c r="B52" s="1286">
        <v>46</v>
      </c>
      <c r="C52" s="1287" t="s">
        <v>1124</v>
      </c>
      <c r="D52" s="1288">
        <v>414.648883</v>
      </c>
      <c r="E52" s="1288">
        <v>250.034931</v>
      </c>
      <c r="F52" s="1288">
        <v>195.260987</v>
      </c>
      <c r="G52" s="1289">
        <v>-39.699600975411286</v>
      </c>
      <c r="H52" s="1290">
        <v>-21.90651673385588</v>
      </c>
    </row>
    <row r="53" spans="2:8" ht="15" customHeight="1">
      <c r="B53" s="1286">
        <v>47</v>
      </c>
      <c r="C53" s="1287" t="s">
        <v>1083</v>
      </c>
      <c r="D53" s="1288">
        <v>2.013841</v>
      </c>
      <c r="E53" s="1288">
        <v>1.880808</v>
      </c>
      <c r="F53" s="1288">
        <v>14.930265</v>
      </c>
      <c r="G53" s="1289">
        <v>-6.605933636270194</v>
      </c>
      <c r="H53" s="1290">
        <v>693.8218574144729</v>
      </c>
    </row>
    <row r="54" spans="2:8" ht="15" customHeight="1">
      <c r="B54" s="1286">
        <v>48</v>
      </c>
      <c r="C54" s="1287" t="s">
        <v>1084</v>
      </c>
      <c r="D54" s="1288">
        <v>631.4649820000001</v>
      </c>
      <c r="E54" s="1288">
        <v>522.63561</v>
      </c>
      <c r="F54" s="1288">
        <v>375.18944700000003</v>
      </c>
      <c r="G54" s="1289">
        <v>-17.23442710240424</v>
      </c>
      <c r="H54" s="1290">
        <v>-28.2120391681692</v>
      </c>
    </row>
    <row r="55" spans="2:8" ht="15" customHeight="1">
      <c r="B55" s="1286">
        <v>49</v>
      </c>
      <c r="C55" s="1287" t="s">
        <v>1125</v>
      </c>
      <c r="D55" s="1288">
        <v>115.99059</v>
      </c>
      <c r="E55" s="1288">
        <v>117.31787899999999</v>
      </c>
      <c r="F55" s="1288">
        <v>97.05764000000002</v>
      </c>
      <c r="G55" s="1289">
        <v>1.1443074821845443</v>
      </c>
      <c r="H55" s="1290">
        <v>-17.269523769688988</v>
      </c>
    </row>
    <row r="56" spans="2:8" ht="15" customHeight="1">
      <c r="B56" s="1286">
        <v>50</v>
      </c>
      <c r="C56" s="1287" t="s">
        <v>1126</v>
      </c>
      <c r="D56" s="1288">
        <v>271.854367</v>
      </c>
      <c r="E56" s="1288">
        <v>361.489601</v>
      </c>
      <c r="F56" s="1288">
        <v>301.819659</v>
      </c>
      <c r="G56" s="1289">
        <v>32.97178374920128</v>
      </c>
      <c r="H56" s="1290">
        <v>-16.506682857524297</v>
      </c>
    </row>
    <row r="57" spans="2:8" ht="15" customHeight="1">
      <c r="B57" s="1286">
        <v>51</v>
      </c>
      <c r="C57" s="1287" t="s">
        <v>1127</v>
      </c>
      <c r="D57" s="1288">
        <v>2267.2030369999998</v>
      </c>
      <c r="E57" s="1288">
        <v>2689.3773629999996</v>
      </c>
      <c r="F57" s="1288">
        <v>2583.078905</v>
      </c>
      <c r="G57" s="1289">
        <v>18.62093156679201</v>
      </c>
      <c r="H57" s="1290">
        <v>-3.9525304058268773</v>
      </c>
    </row>
    <row r="58" spans="2:8" ht="15" customHeight="1">
      <c r="B58" s="1286">
        <v>52</v>
      </c>
      <c r="C58" s="1287" t="s">
        <v>1128</v>
      </c>
      <c r="D58" s="1288">
        <v>105.11206100000001</v>
      </c>
      <c r="E58" s="1288">
        <v>201.08903200000003</v>
      </c>
      <c r="F58" s="1288">
        <v>59.215937000000004</v>
      </c>
      <c r="G58" s="1289">
        <v>91.30918953249335</v>
      </c>
      <c r="H58" s="1290">
        <v>-70.55237851062907</v>
      </c>
    </row>
    <row r="59" spans="2:8" ht="15" customHeight="1">
      <c r="B59" s="1286">
        <v>53</v>
      </c>
      <c r="C59" s="1287" t="s">
        <v>1129</v>
      </c>
      <c r="D59" s="1288">
        <v>107.76641700000002</v>
      </c>
      <c r="E59" s="1288">
        <v>86.243519</v>
      </c>
      <c r="F59" s="1288">
        <v>68.949139</v>
      </c>
      <c r="G59" s="1289">
        <v>-19.971804388745724</v>
      </c>
      <c r="H59" s="1290">
        <v>-20.052961892707557</v>
      </c>
    </row>
    <row r="60" spans="2:8" ht="15" customHeight="1">
      <c r="B60" s="1286">
        <v>54</v>
      </c>
      <c r="C60" s="1287" t="s">
        <v>1054</v>
      </c>
      <c r="D60" s="1288">
        <v>619.500387</v>
      </c>
      <c r="E60" s="1288">
        <v>631.286317</v>
      </c>
      <c r="F60" s="1288">
        <v>382.217224</v>
      </c>
      <c r="G60" s="1289">
        <v>1.902489529841091</v>
      </c>
      <c r="H60" s="1290">
        <v>-39.45422010469459</v>
      </c>
    </row>
    <row r="61" spans="2:8" ht="15" customHeight="1">
      <c r="B61" s="1286">
        <v>55</v>
      </c>
      <c r="C61" s="1287" t="s">
        <v>1130</v>
      </c>
      <c r="D61" s="1288">
        <v>1365.950348</v>
      </c>
      <c r="E61" s="1288">
        <v>1698.0685119999998</v>
      </c>
      <c r="F61" s="1288">
        <v>1449.944418</v>
      </c>
      <c r="G61" s="1289">
        <v>24.3140729446192</v>
      </c>
      <c r="H61" s="1290">
        <v>-14.612136804053748</v>
      </c>
    </row>
    <row r="62" spans="2:8" ht="15" customHeight="1">
      <c r="B62" s="1286">
        <v>56</v>
      </c>
      <c r="C62" s="1287" t="s">
        <v>1087</v>
      </c>
      <c r="D62" s="1288">
        <v>49.506264</v>
      </c>
      <c r="E62" s="1288">
        <v>73.073311</v>
      </c>
      <c r="F62" s="1288">
        <v>46.618431</v>
      </c>
      <c r="G62" s="1289">
        <v>47.60417186802866</v>
      </c>
      <c r="H62" s="1290">
        <v>-36.203204204062956</v>
      </c>
    </row>
    <row r="63" spans="2:8" ht="15" customHeight="1">
      <c r="B63" s="1286">
        <v>57</v>
      </c>
      <c r="C63" s="1287" t="s">
        <v>1088</v>
      </c>
      <c r="D63" s="1288">
        <v>2898.3538000000003</v>
      </c>
      <c r="E63" s="1288">
        <v>3151.5534319999997</v>
      </c>
      <c r="F63" s="1288">
        <v>2714.4826350000003</v>
      </c>
      <c r="G63" s="1289">
        <v>8.735980817800765</v>
      </c>
      <c r="H63" s="1290">
        <v>-13.868424141634534</v>
      </c>
    </row>
    <row r="64" spans="2:8" ht="15" customHeight="1">
      <c r="B64" s="1286">
        <v>58</v>
      </c>
      <c r="C64" s="1287" t="s">
        <v>1131</v>
      </c>
      <c r="D64" s="1288">
        <v>256.083391</v>
      </c>
      <c r="E64" s="1288">
        <v>308.584446</v>
      </c>
      <c r="F64" s="1288">
        <v>302.363023</v>
      </c>
      <c r="G64" s="1289">
        <v>20.501546310748438</v>
      </c>
      <c r="H64" s="1290">
        <v>-2.0161168460188748</v>
      </c>
    </row>
    <row r="65" spans="2:8" ht="15" customHeight="1">
      <c r="B65" s="1286">
        <v>59</v>
      </c>
      <c r="C65" s="1287" t="s">
        <v>1132</v>
      </c>
      <c r="D65" s="1288">
        <v>0.200659</v>
      </c>
      <c r="E65" s="1288">
        <v>0.53794</v>
      </c>
      <c r="F65" s="1288">
        <v>0.822776</v>
      </c>
      <c r="G65" s="1289">
        <v>168.08665447350978</v>
      </c>
      <c r="H65" s="1290">
        <v>52.94939956128937</v>
      </c>
    </row>
    <row r="66" spans="2:8" ht="15" customHeight="1">
      <c r="B66" s="1286">
        <v>60</v>
      </c>
      <c r="C66" s="1287" t="s">
        <v>1090</v>
      </c>
      <c r="D66" s="1288">
        <v>1080.1677650000001</v>
      </c>
      <c r="E66" s="1288">
        <v>1358.6685360000001</v>
      </c>
      <c r="F66" s="1288">
        <v>636.479185</v>
      </c>
      <c r="G66" s="1289">
        <v>25.783103331175596</v>
      </c>
      <c r="H66" s="1290">
        <v>-53.15419705870042</v>
      </c>
    </row>
    <row r="67" spans="2:8" ht="15" customHeight="1">
      <c r="B67" s="1286">
        <v>61</v>
      </c>
      <c r="C67" s="1287" t="s">
        <v>1133</v>
      </c>
      <c r="D67" s="1288">
        <v>243.03563099999997</v>
      </c>
      <c r="E67" s="1288">
        <v>288.91927799999996</v>
      </c>
      <c r="F67" s="1288">
        <v>301.70738800000004</v>
      </c>
      <c r="G67" s="1289">
        <v>18.879390981152056</v>
      </c>
      <c r="H67" s="1290">
        <v>4.42618785721875</v>
      </c>
    </row>
    <row r="68" spans="2:8" ht="15" customHeight="1">
      <c r="B68" s="1286">
        <v>62</v>
      </c>
      <c r="C68" s="1287" t="s">
        <v>1093</v>
      </c>
      <c r="D68" s="1288">
        <v>1246.2014759999997</v>
      </c>
      <c r="E68" s="1288">
        <v>1361.139127</v>
      </c>
      <c r="F68" s="1288">
        <v>1140.79917</v>
      </c>
      <c r="G68" s="1289">
        <v>9.223039228690524</v>
      </c>
      <c r="H68" s="1290">
        <v>-16.18790854140218</v>
      </c>
    </row>
    <row r="69" spans="2:8" ht="15" customHeight="1">
      <c r="B69" s="1286">
        <v>63</v>
      </c>
      <c r="C69" s="1287" t="s">
        <v>1134</v>
      </c>
      <c r="D69" s="1288">
        <v>255.94862899999998</v>
      </c>
      <c r="E69" s="1288">
        <v>241.052096</v>
      </c>
      <c r="F69" s="1288">
        <v>180.32686800000002</v>
      </c>
      <c r="G69" s="1289">
        <v>-5.820126116010556</v>
      </c>
      <c r="H69" s="1290">
        <v>-25.191744443491586</v>
      </c>
    </row>
    <row r="70" spans="2:8" ht="15" customHeight="1">
      <c r="B70" s="1286">
        <v>64</v>
      </c>
      <c r="C70" s="1287" t="s">
        <v>1135</v>
      </c>
      <c r="D70" s="1288">
        <v>44.794588</v>
      </c>
      <c r="E70" s="1288">
        <v>153.860094</v>
      </c>
      <c r="F70" s="1288">
        <v>153.437597</v>
      </c>
      <c r="G70" s="1289">
        <v>243.47920333590298</v>
      </c>
      <c r="H70" s="1290">
        <v>-0.2745981683853671</v>
      </c>
    </row>
    <row r="71" spans="2:8" ht="15" customHeight="1">
      <c r="B71" s="1292"/>
      <c r="C71" s="1293" t="s">
        <v>985</v>
      </c>
      <c r="D71" s="1294">
        <v>23095.169924999966</v>
      </c>
      <c r="E71" s="1294">
        <v>31996.851377000014</v>
      </c>
      <c r="F71" s="1294">
        <v>31263.5</v>
      </c>
      <c r="G71" s="1295">
        <v>38.543476756861594</v>
      </c>
      <c r="H71" s="1285">
        <v>-2.2924944281464406</v>
      </c>
    </row>
    <row r="72" spans="2:8" ht="15" customHeight="1" thickBot="1">
      <c r="B72" s="1296"/>
      <c r="C72" s="1297" t="s">
        <v>986</v>
      </c>
      <c r="D72" s="1298">
        <v>105190.17771</v>
      </c>
      <c r="E72" s="1298">
        <v>114295.697495</v>
      </c>
      <c r="F72" s="1298">
        <v>107283.7</v>
      </c>
      <c r="G72" s="1299">
        <v>8.656307186405996</v>
      </c>
      <c r="H72" s="1300">
        <v>-6.135115412639877</v>
      </c>
    </row>
    <row r="73" ht="13.5" thickTop="1">
      <c r="B73" s="135" t="s">
        <v>988</v>
      </c>
    </row>
    <row r="75" spans="4:6" ht="12.75">
      <c r="D75" s="1301"/>
      <c r="E75" s="1301"/>
      <c r="F75" s="1301"/>
    </row>
    <row r="77" ht="12.75">
      <c r="D77" s="23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9.140625" style="0" customWidth="1"/>
    <col min="3" max="3" width="12.140625" style="0" customWidth="1"/>
    <col min="4" max="4" width="11.7109375" style="0" customWidth="1"/>
    <col min="5" max="5" width="12.8515625" style="0" customWidth="1"/>
    <col min="6" max="6" width="13.140625" style="0" customWidth="1"/>
    <col min="7" max="8" width="12.57421875" style="0" customWidth="1"/>
  </cols>
  <sheetData>
    <row r="1" spans="2:8" ht="15">
      <c r="B1" s="1673" t="s">
        <v>1136</v>
      </c>
      <c r="C1" s="1673"/>
      <c r="D1" s="1673"/>
      <c r="E1" s="1673"/>
      <c r="F1" s="1673"/>
      <c r="G1" s="1673"/>
      <c r="H1" s="1673"/>
    </row>
    <row r="2" spans="2:12" ht="23.25">
      <c r="B2" s="1694" t="s">
        <v>1137</v>
      </c>
      <c r="C2" s="1694"/>
      <c r="D2" s="1694"/>
      <c r="E2" s="1694"/>
      <c r="F2" s="1694"/>
      <c r="G2" s="1694"/>
      <c r="H2" s="1694"/>
      <c r="I2" s="1302"/>
      <c r="J2" s="1302"/>
      <c r="K2" s="1302"/>
      <c r="L2" s="1302"/>
    </row>
    <row r="3" spans="2:12" ht="18.75">
      <c r="B3" s="1695" t="s">
        <v>1138</v>
      </c>
      <c r="C3" s="1695"/>
      <c r="D3" s="1695"/>
      <c r="E3" s="1695"/>
      <c r="F3" s="1695"/>
      <c r="G3" s="1695"/>
      <c r="H3" s="1695"/>
      <c r="I3" s="1303"/>
      <c r="J3" s="1303"/>
      <c r="K3" s="1303"/>
      <c r="L3" s="1303"/>
    </row>
    <row r="4" spans="2:12" ht="18.75">
      <c r="B4" s="1696" t="s">
        <v>1139</v>
      </c>
      <c r="C4" s="1696"/>
      <c r="D4" s="1696"/>
      <c r="E4" s="1696"/>
      <c r="F4" s="1696"/>
      <c r="G4" s="1696"/>
      <c r="H4" s="1696"/>
      <c r="I4" s="1303"/>
      <c r="J4" s="1303"/>
      <c r="K4" s="1303"/>
      <c r="L4" s="1303"/>
    </row>
    <row r="5" spans="2:8" ht="15.75" thickBot="1">
      <c r="B5" s="1697" t="s">
        <v>1140</v>
      </c>
      <c r="C5" s="1697"/>
      <c r="D5" s="1697"/>
      <c r="E5" s="1697"/>
      <c r="F5" s="1697"/>
      <c r="G5" s="1697"/>
      <c r="H5" s="1697"/>
    </row>
    <row r="6" spans="2:8" ht="15.75" customHeight="1" thickTop="1">
      <c r="B6" s="1698" t="s">
        <v>1141</v>
      </c>
      <c r="C6" s="1700" t="s">
        <v>1142</v>
      </c>
      <c r="D6" s="1701"/>
      <c r="E6" s="1702" t="s">
        <v>1143</v>
      </c>
      <c r="F6" s="1700" t="s">
        <v>1144</v>
      </c>
      <c r="G6" s="1701"/>
      <c r="H6" s="1704" t="s">
        <v>1143</v>
      </c>
    </row>
    <row r="7" spans="2:8" ht="15" customHeight="1">
      <c r="B7" s="1699"/>
      <c r="C7" s="1304" t="s">
        <v>53</v>
      </c>
      <c r="D7" s="1305" t="s">
        <v>54</v>
      </c>
      <c r="E7" s="1703"/>
      <c r="F7" s="1305" t="s">
        <v>53</v>
      </c>
      <c r="G7" s="1304" t="s">
        <v>54</v>
      </c>
      <c r="H7" s="1705"/>
    </row>
    <row r="8" spans="2:8" ht="15">
      <c r="B8" s="1306" t="s">
        <v>1145</v>
      </c>
      <c r="C8" s="1307">
        <v>13075.136094</v>
      </c>
      <c r="D8" s="1307">
        <v>3964.377637999999</v>
      </c>
      <c r="E8" s="1307">
        <v>-69.68002772973662</v>
      </c>
      <c r="F8" s="1307">
        <v>211392.796694</v>
      </c>
      <c r="G8" s="1307">
        <v>68503.417707</v>
      </c>
      <c r="H8" s="1308">
        <v>-67.59425165931194</v>
      </c>
    </row>
    <row r="9" spans="2:8" ht="15">
      <c r="B9" s="1306" t="s">
        <v>1146</v>
      </c>
      <c r="C9" s="1307">
        <v>1903.264961</v>
      </c>
      <c r="D9" s="1307">
        <v>2171.857054</v>
      </c>
      <c r="E9" s="1307">
        <v>14.112175577428701</v>
      </c>
      <c r="F9" s="1307">
        <v>54017.537171</v>
      </c>
      <c r="G9" s="1307">
        <v>60314.66144</v>
      </c>
      <c r="H9" s="1308">
        <v>11.657555302948339</v>
      </c>
    </row>
    <row r="10" spans="2:8" ht="15">
      <c r="B10" s="1306" t="s">
        <v>1147</v>
      </c>
      <c r="C10" s="1307">
        <v>2728.869022</v>
      </c>
      <c r="D10" s="1307">
        <v>2871.052466</v>
      </c>
      <c r="E10" s="1307">
        <v>5.210343290708536</v>
      </c>
      <c r="F10" s="1307">
        <v>63176.301583</v>
      </c>
      <c r="G10" s="1307">
        <v>108245.34577000001</v>
      </c>
      <c r="H10" s="1308">
        <v>71.33852893840111</v>
      </c>
    </row>
    <row r="11" spans="2:8" ht="15">
      <c r="B11" s="1306" t="s">
        <v>1148</v>
      </c>
      <c r="C11" s="1307">
        <v>17362.002665</v>
      </c>
      <c r="D11" s="1307">
        <v>13889.804563999998</v>
      </c>
      <c r="E11" s="1307">
        <v>-19.998834051555548</v>
      </c>
      <c r="F11" s="1307">
        <v>67136.392709</v>
      </c>
      <c r="G11" s="1307">
        <v>72840.832605</v>
      </c>
      <c r="H11" s="1308">
        <v>8.496792374183187</v>
      </c>
    </row>
    <row r="12" spans="2:8" ht="15">
      <c r="B12" s="1306" t="s">
        <v>1149</v>
      </c>
      <c r="C12" s="1307">
        <v>13263.993252</v>
      </c>
      <c r="D12" s="1307">
        <v>14717.486323000001</v>
      </c>
      <c r="E12" s="1307">
        <v>10.9581861463993</v>
      </c>
      <c r="F12" s="1307">
        <v>60103.87311</v>
      </c>
      <c r="G12" s="1307">
        <v>67032.271976</v>
      </c>
      <c r="H12" s="1308">
        <v>11.527375038410412</v>
      </c>
    </row>
    <row r="13" spans="2:8" ht="15">
      <c r="B13" s="1306" t="s">
        <v>1150</v>
      </c>
      <c r="C13" s="1307">
        <v>1491.144263</v>
      </c>
      <c r="D13" s="1307">
        <v>1143.0932090000001</v>
      </c>
      <c r="E13" s="1307">
        <v>-23.34120598765969</v>
      </c>
      <c r="F13" s="1307">
        <v>15266.098813</v>
      </c>
      <c r="G13" s="1307">
        <v>16828.304688</v>
      </c>
      <c r="H13" s="1308">
        <v>10.23317020370449</v>
      </c>
    </row>
    <row r="14" spans="2:8" ht="15">
      <c r="B14" s="1306" t="s">
        <v>1151</v>
      </c>
      <c r="C14" s="1307">
        <v>5069.555993</v>
      </c>
      <c r="D14" s="1307">
        <v>3190.844881</v>
      </c>
      <c r="E14" s="1307">
        <v>-37.05869142374812</v>
      </c>
      <c r="F14" s="1307">
        <v>16150.417657</v>
      </c>
      <c r="G14" s="1307">
        <v>18397.307466</v>
      </c>
      <c r="H14" s="1308">
        <v>13.912270609460919</v>
      </c>
    </row>
    <row r="15" spans="2:8" ht="15">
      <c r="B15" s="1306" t="s">
        <v>1152</v>
      </c>
      <c r="C15" s="1307">
        <v>308.534528</v>
      </c>
      <c r="D15" s="1307">
        <v>259.709285</v>
      </c>
      <c r="E15" s="1307">
        <v>-15.824887838809403</v>
      </c>
      <c r="F15" s="1307">
        <v>4333.027686</v>
      </c>
      <c r="G15" s="1307">
        <v>8695.46715</v>
      </c>
      <c r="H15" s="1308">
        <v>100.6787812156158</v>
      </c>
    </row>
    <row r="16" spans="2:8" ht="15">
      <c r="B16" s="1306" t="s">
        <v>1153</v>
      </c>
      <c r="C16" s="1307">
        <v>411.36108</v>
      </c>
      <c r="D16" s="1307">
        <v>254.25256000000002</v>
      </c>
      <c r="E16" s="1307">
        <v>-38.19236375011462</v>
      </c>
      <c r="F16" s="1307">
        <v>4472.579899</v>
      </c>
      <c r="G16" s="1307">
        <v>8955.398127</v>
      </c>
      <c r="H16" s="1308">
        <v>100.22891327223218</v>
      </c>
    </row>
    <row r="17" spans="2:8" ht="15">
      <c r="B17" s="1306" t="s">
        <v>1154</v>
      </c>
      <c r="C17" s="1307">
        <v>0.819735</v>
      </c>
      <c r="D17" s="1307">
        <v>0.6490199999999999</v>
      </c>
      <c r="E17" s="1307">
        <v>-20.825632673973914</v>
      </c>
      <c r="F17" s="1307">
        <v>429.692406</v>
      </c>
      <c r="G17" s="1307">
        <v>1472.909745</v>
      </c>
      <c r="H17" s="1308">
        <v>242.78235417546568</v>
      </c>
    </row>
    <row r="18" spans="2:8" ht="15">
      <c r="B18" s="1306" t="s">
        <v>1155</v>
      </c>
      <c r="C18" s="1307">
        <v>1252.788437</v>
      </c>
      <c r="D18" s="1307">
        <v>0</v>
      </c>
      <c r="E18" s="1307" t="s">
        <v>119</v>
      </c>
      <c r="F18" s="1307">
        <v>9439.792495</v>
      </c>
      <c r="G18" s="1307">
        <v>0</v>
      </c>
      <c r="H18" s="1308" t="s">
        <v>119</v>
      </c>
    </row>
    <row r="19" spans="2:8" ht="15">
      <c r="B19" s="1306" t="s">
        <v>1156</v>
      </c>
      <c r="C19" s="1307" t="s">
        <v>119</v>
      </c>
      <c r="D19" s="1307">
        <v>0</v>
      </c>
      <c r="E19" s="1307" t="s">
        <v>119</v>
      </c>
      <c r="F19" s="1307" t="s">
        <v>119</v>
      </c>
      <c r="G19" s="1307">
        <v>797.1398650000001</v>
      </c>
      <c r="H19" s="1308" t="s">
        <v>119</v>
      </c>
    </row>
    <row r="20" spans="2:8" ht="15">
      <c r="B20" s="1306" t="s">
        <v>1157</v>
      </c>
      <c r="C20" s="1307" t="s">
        <v>119</v>
      </c>
      <c r="D20" s="1307">
        <v>267.504956</v>
      </c>
      <c r="E20" s="1307" t="s">
        <v>119</v>
      </c>
      <c r="F20" s="1307" t="s">
        <v>119</v>
      </c>
      <c r="G20" s="1307">
        <v>3718.025761</v>
      </c>
      <c r="H20" s="1308" t="s">
        <v>119</v>
      </c>
    </row>
    <row r="21" spans="2:8" ht="15.75" customHeight="1" thickBot="1">
      <c r="B21" s="1309"/>
      <c r="C21" s="1310">
        <v>56867.47003</v>
      </c>
      <c r="D21" s="1310">
        <v>42730.631956000005</v>
      </c>
      <c r="E21" s="1311">
        <v>-24.859270276209244</v>
      </c>
      <c r="F21" s="1310">
        <v>505918.510223</v>
      </c>
      <c r="G21" s="1310">
        <v>435801.0823</v>
      </c>
      <c r="H21" s="1312">
        <v>-13.859448240517068</v>
      </c>
    </row>
    <row r="22" ht="15.75" thickTop="1"/>
    <row r="23" spans="3:9" ht="15">
      <c r="C23" s="1313"/>
      <c r="D23" s="1313"/>
      <c r="F23" s="1313"/>
      <c r="G23" s="1313"/>
      <c r="I23" s="1313"/>
    </row>
    <row r="24" spans="3:9" ht="15">
      <c r="C24" s="1314"/>
      <c r="D24" s="1314"/>
      <c r="F24" s="1313"/>
      <c r="G24" s="1314"/>
      <c r="I24" s="1313"/>
    </row>
    <row r="25" spans="6:9" ht="15">
      <c r="F25" s="1313"/>
      <c r="I25" s="1313"/>
    </row>
    <row r="26" spans="6:9" ht="15">
      <c r="F26" s="1313"/>
      <c r="I26" s="1313"/>
    </row>
    <row r="27" spans="6:9" ht="15">
      <c r="F27" s="1313"/>
      <c r="I27" s="1313"/>
    </row>
    <row r="28" spans="6:9" ht="15">
      <c r="F28" s="1313"/>
      <c r="I28" s="1313"/>
    </row>
    <row r="29" spans="6:9" ht="15">
      <c r="F29" s="1313"/>
      <c r="I29" s="1313"/>
    </row>
    <row r="30" spans="6:9" ht="15">
      <c r="F30" s="1313"/>
      <c r="I30" s="1313"/>
    </row>
    <row r="31" spans="6:9" ht="15">
      <c r="F31" s="1313"/>
      <c r="I31" s="1313"/>
    </row>
    <row r="32" spans="6:9" ht="15">
      <c r="F32" s="1313"/>
      <c r="I32" s="1313"/>
    </row>
    <row r="33" spans="6:9" ht="15">
      <c r="F33" s="1313"/>
      <c r="I33" s="1313"/>
    </row>
    <row r="34" spans="6:9" ht="15">
      <c r="F34" s="1313"/>
      <c r="I34" s="1313"/>
    </row>
  </sheetData>
  <sheetProtection/>
  <mergeCells count="10">
    <mergeCell ref="B1:H1"/>
    <mergeCell ref="B2:H2"/>
    <mergeCell ref="B3:H3"/>
    <mergeCell ref="B4:H4"/>
    <mergeCell ref="B5:H5"/>
    <mergeCell ref="B6:B7"/>
    <mergeCell ref="C6:D6"/>
    <mergeCell ref="E6:E7"/>
    <mergeCell ref="F6:G6"/>
    <mergeCell ref="H6:H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I13" sqref="I13"/>
    </sheetView>
  </sheetViews>
  <sheetFormatPr defaultColWidth="9.140625" defaultRowHeight="21" customHeight="1"/>
  <cols>
    <col min="1" max="11" width="12.7109375" style="1315" customWidth="1"/>
    <col min="12" max="16384" width="9.140625" style="1315" customWidth="1"/>
  </cols>
  <sheetData>
    <row r="1" spans="1:11" ht="12.75">
      <c r="A1" s="1706" t="s">
        <v>1158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07" t="s">
        <v>1159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</row>
    <row r="3" spans="1:11" ht="15.75" customHeight="1" thickBot="1">
      <c r="A3" s="1708" t="s">
        <v>55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</row>
    <row r="4" spans="1:11" ht="21" customHeight="1" thickTop="1">
      <c r="A4" s="1316" t="s">
        <v>617</v>
      </c>
      <c r="B4" s="1317" t="s">
        <v>1160</v>
      </c>
      <c r="C4" s="1317" t="s">
        <v>1161</v>
      </c>
      <c r="D4" s="1317" t="s">
        <v>1162</v>
      </c>
      <c r="E4" s="1317" t="s">
        <v>1163</v>
      </c>
      <c r="F4" s="1318" t="s">
        <v>1164</v>
      </c>
      <c r="G4" s="1318" t="s">
        <v>760</v>
      </c>
      <c r="H4" s="1318" t="s">
        <v>761</v>
      </c>
      <c r="I4" s="1319" t="s">
        <v>52</v>
      </c>
      <c r="J4" s="1319" t="s">
        <v>903</v>
      </c>
      <c r="K4" s="1320" t="s">
        <v>79</v>
      </c>
    </row>
    <row r="5" spans="1:11" ht="21" customHeight="1">
      <c r="A5" s="1321" t="s">
        <v>208</v>
      </c>
      <c r="B5" s="1322">
        <v>957.5</v>
      </c>
      <c r="C5" s="1322">
        <v>2133.8</v>
      </c>
      <c r="D5" s="1322">
        <v>3417.43</v>
      </c>
      <c r="E5" s="1322">
        <v>3939.5</v>
      </c>
      <c r="F5" s="1322">
        <v>2628.646</v>
      </c>
      <c r="G5" s="1322">
        <v>3023.9850000000006</v>
      </c>
      <c r="H5" s="1322">
        <v>3350.8</v>
      </c>
      <c r="I5" s="1323">
        <v>5513.375582999998</v>
      </c>
      <c r="J5" s="1322">
        <v>6551.1245</v>
      </c>
      <c r="K5" s="1324">
        <v>9220.529767999999</v>
      </c>
    </row>
    <row r="6" spans="1:11" ht="21" customHeight="1">
      <c r="A6" s="1321" t="s">
        <v>209</v>
      </c>
      <c r="B6" s="1322">
        <v>1207.954</v>
      </c>
      <c r="C6" s="1322">
        <v>1655.209</v>
      </c>
      <c r="D6" s="1322">
        <v>2820.1</v>
      </c>
      <c r="E6" s="1322">
        <v>4235.2</v>
      </c>
      <c r="F6" s="1322">
        <v>4914.036</v>
      </c>
      <c r="G6" s="1322">
        <v>5135.26</v>
      </c>
      <c r="H6" s="1322">
        <v>3193.1</v>
      </c>
      <c r="I6" s="1323">
        <v>6800.915908000001</v>
      </c>
      <c r="J6" s="1323">
        <v>6873.778996</v>
      </c>
      <c r="K6" s="1324">
        <v>2674.870955</v>
      </c>
    </row>
    <row r="7" spans="1:11" ht="21" customHeight="1">
      <c r="A7" s="1321" t="s">
        <v>210</v>
      </c>
      <c r="B7" s="1322">
        <v>865.719</v>
      </c>
      <c r="C7" s="1322">
        <v>2411.6</v>
      </c>
      <c r="D7" s="1322">
        <v>1543.517</v>
      </c>
      <c r="E7" s="1322">
        <v>4145.5</v>
      </c>
      <c r="F7" s="1322">
        <v>4589.347</v>
      </c>
      <c r="G7" s="1322">
        <v>3823.28</v>
      </c>
      <c r="H7" s="1322">
        <v>2878.583504</v>
      </c>
      <c r="I7" s="1323">
        <v>5499.626733</v>
      </c>
      <c r="J7" s="1323">
        <v>4687.56</v>
      </c>
      <c r="K7" s="1324">
        <v>1943.288387</v>
      </c>
    </row>
    <row r="8" spans="1:11" ht="21" customHeight="1">
      <c r="A8" s="1321" t="s">
        <v>211</v>
      </c>
      <c r="B8" s="1322">
        <v>1188.259</v>
      </c>
      <c r="C8" s="1322">
        <v>2065.7</v>
      </c>
      <c r="D8" s="1322">
        <v>1571.367</v>
      </c>
      <c r="E8" s="1322">
        <v>3894.8</v>
      </c>
      <c r="F8" s="1322">
        <v>2064.913</v>
      </c>
      <c r="G8" s="1322">
        <v>3673.03</v>
      </c>
      <c r="H8" s="1322">
        <v>4227.3</v>
      </c>
      <c r="I8" s="1323">
        <v>4878.920368</v>
      </c>
      <c r="J8" s="1323">
        <v>6661.43</v>
      </c>
      <c r="K8" s="1324">
        <v>1729.7318549999995</v>
      </c>
    </row>
    <row r="9" spans="1:11" ht="21" customHeight="1">
      <c r="A9" s="1321" t="s">
        <v>212</v>
      </c>
      <c r="B9" s="1322">
        <v>1661.361</v>
      </c>
      <c r="C9" s="1322">
        <v>2859.9</v>
      </c>
      <c r="D9" s="1322">
        <v>2301.56</v>
      </c>
      <c r="E9" s="1322">
        <v>4767.4</v>
      </c>
      <c r="F9" s="1322">
        <v>3784.984</v>
      </c>
      <c r="G9" s="1322">
        <v>5468.766</v>
      </c>
      <c r="H9" s="1322">
        <v>3117</v>
      </c>
      <c r="I9" s="1323">
        <v>6215.803716</v>
      </c>
      <c r="J9" s="1323">
        <v>6053</v>
      </c>
      <c r="K9" s="1324">
        <v>6048.755077999999</v>
      </c>
    </row>
    <row r="10" spans="1:11" ht="21" customHeight="1">
      <c r="A10" s="1321" t="s">
        <v>213</v>
      </c>
      <c r="B10" s="1322">
        <v>1643.985</v>
      </c>
      <c r="C10" s="1322">
        <v>3805.5</v>
      </c>
      <c r="D10" s="1322">
        <v>2016.824</v>
      </c>
      <c r="E10" s="1322">
        <v>4917.8</v>
      </c>
      <c r="F10" s="1322">
        <v>4026.84</v>
      </c>
      <c r="G10" s="1322">
        <v>5113.109</v>
      </c>
      <c r="H10" s="1322">
        <v>3147.629993000001</v>
      </c>
      <c r="I10" s="1323">
        <v>7250.6900829999995</v>
      </c>
      <c r="J10" s="1323">
        <v>6521.12</v>
      </c>
      <c r="K10" s="1324">
        <v>5194.902522</v>
      </c>
    </row>
    <row r="11" spans="1:11" ht="21" customHeight="1">
      <c r="A11" s="1321" t="s">
        <v>214</v>
      </c>
      <c r="B11" s="1322">
        <v>716.981</v>
      </c>
      <c r="C11" s="1322">
        <v>2962.1</v>
      </c>
      <c r="D11" s="1322">
        <v>2007.5</v>
      </c>
      <c r="E11" s="1322">
        <v>5107.5</v>
      </c>
      <c r="F11" s="1322">
        <v>5404.078</v>
      </c>
      <c r="G11" s="1322">
        <v>5923.4</v>
      </c>
      <c r="H11" s="1322">
        <v>3693.200732</v>
      </c>
      <c r="I11" s="1325">
        <v>7103.718668</v>
      </c>
      <c r="J11" s="1325">
        <v>5399.75</v>
      </c>
      <c r="K11" s="1326">
        <v>5664.369971</v>
      </c>
    </row>
    <row r="12" spans="1:11" ht="21" customHeight="1">
      <c r="A12" s="1321" t="s">
        <v>215</v>
      </c>
      <c r="B12" s="1322">
        <v>1428.479</v>
      </c>
      <c r="C12" s="1322">
        <v>1963.1</v>
      </c>
      <c r="D12" s="1322">
        <v>2480.095</v>
      </c>
      <c r="E12" s="1322">
        <v>3755.8</v>
      </c>
      <c r="F12" s="1322">
        <v>4548.177</v>
      </c>
      <c r="G12" s="1322">
        <v>5524.553</v>
      </c>
      <c r="H12" s="1322">
        <v>2894.6</v>
      </c>
      <c r="I12" s="1325">
        <v>6370.281666999998</v>
      </c>
      <c r="J12" s="1325">
        <v>7039.43</v>
      </c>
      <c r="K12" s="1326">
        <v>7382.366038000001</v>
      </c>
    </row>
    <row r="13" spans="1:11" ht="21" customHeight="1">
      <c r="A13" s="1321" t="s">
        <v>216</v>
      </c>
      <c r="B13" s="1322">
        <v>2052.853</v>
      </c>
      <c r="C13" s="1322">
        <v>3442.1</v>
      </c>
      <c r="D13" s="1322">
        <v>3768.18</v>
      </c>
      <c r="E13" s="1322">
        <v>4382.1</v>
      </c>
      <c r="F13" s="1322">
        <v>4505.977</v>
      </c>
      <c r="G13" s="1322">
        <v>4638.701</v>
      </c>
      <c r="H13" s="1322">
        <v>3614.076429</v>
      </c>
      <c r="I13" s="1325">
        <v>7574.0239679999995</v>
      </c>
      <c r="J13" s="1325">
        <v>6503.97</v>
      </c>
      <c r="K13" s="1326"/>
    </row>
    <row r="14" spans="1:11" ht="21" customHeight="1">
      <c r="A14" s="1321" t="s">
        <v>217</v>
      </c>
      <c r="B14" s="1322">
        <v>2714.843</v>
      </c>
      <c r="C14" s="1322">
        <v>3420.2</v>
      </c>
      <c r="D14" s="1322">
        <v>3495.035</v>
      </c>
      <c r="E14" s="1322">
        <v>3427.2</v>
      </c>
      <c r="F14" s="1322">
        <v>3263.921</v>
      </c>
      <c r="G14" s="1322">
        <v>5139.568</v>
      </c>
      <c r="H14" s="1322">
        <v>3358.239235000001</v>
      </c>
      <c r="I14" s="1325">
        <v>5302.327289999998</v>
      </c>
      <c r="J14" s="1325">
        <v>4403.9783418</v>
      </c>
      <c r="K14" s="1326"/>
    </row>
    <row r="15" spans="1:11" ht="21" customHeight="1">
      <c r="A15" s="1321" t="s">
        <v>218</v>
      </c>
      <c r="B15" s="1322">
        <v>1711.2</v>
      </c>
      <c r="C15" s="1322">
        <v>2205.73</v>
      </c>
      <c r="D15" s="1322">
        <v>3452.1</v>
      </c>
      <c r="E15" s="1322">
        <v>3016.2</v>
      </c>
      <c r="F15" s="1322">
        <v>4066.715</v>
      </c>
      <c r="G15" s="1322">
        <v>5497.373</v>
      </c>
      <c r="H15" s="1322">
        <v>3799.3208210000007</v>
      </c>
      <c r="I15" s="1325">
        <v>5892.200164999999</v>
      </c>
      <c r="J15" s="1325">
        <v>7150.519439000001</v>
      </c>
      <c r="K15" s="1326"/>
    </row>
    <row r="16" spans="1:11" ht="21" customHeight="1">
      <c r="A16" s="1321" t="s">
        <v>219</v>
      </c>
      <c r="B16" s="1322">
        <v>1571.796</v>
      </c>
      <c r="C16" s="1322">
        <v>3091.435</v>
      </c>
      <c r="D16" s="1322">
        <v>4253.095</v>
      </c>
      <c r="E16" s="1322">
        <v>2113.92</v>
      </c>
      <c r="F16" s="1327">
        <v>3970.419</v>
      </c>
      <c r="G16" s="1327">
        <v>7717.93</v>
      </c>
      <c r="H16" s="1322">
        <v>4485.520859</v>
      </c>
      <c r="I16" s="1325">
        <v>6628.0436819999995</v>
      </c>
      <c r="J16" s="1325">
        <v>10623.366396</v>
      </c>
      <c r="K16" s="1326"/>
    </row>
    <row r="17" spans="1:11" ht="21" customHeight="1" thickBot="1">
      <c r="A17" s="1328" t="s">
        <v>439</v>
      </c>
      <c r="B17" s="1329">
        <v>17720.93</v>
      </c>
      <c r="C17" s="1329">
        <v>32016.374</v>
      </c>
      <c r="D17" s="1329">
        <v>33126.803</v>
      </c>
      <c r="E17" s="1329">
        <v>47702.92</v>
      </c>
      <c r="F17" s="1329">
        <v>47768.05300000001</v>
      </c>
      <c r="G17" s="1329">
        <v>60678.955</v>
      </c>
      <c r="H17" s="1329">
        <v>41759.371573</v>
      </c>
      <c r="I17" s="1330">
        <v>75029.92783100001</v>
      </c>
      <c r="J17" s="1330">
        <v>78469.0276728</v>
      </c>
      <c r="K17" s="1331">
        <v>39858.814574</v>
      </c>
    </row>
    <row r="18" spans="1:9" ht="21" customHeight="1" thickTop="1">
      <c r="A18" s="1332" t="s">
        <v>1165</v>
      </c>
      <c r="B18" s="1332"/>
      <c r="C18" s="1332"/>
      <c r="D18" s="1333"/>
      <c r="E18" s="1332"/>
      <c r="F18" s="1332"/>
      <c r="G18" s="1333"/>
      <c r="H18" s="1334"/>
      <c r="I18" s="1334"/>
    </row>
    <row r="19" spans="1:9" ht="21" customHeight="1">
      <c r="A19" s="1332" t="s">
        <v>988</v>
      </c>
      <c r="B19" s="1332"/>
      <c r="C19" s="1332"/>
      <c r="D19" s="1333"/>
      <c r="E19" s="1332"/>
      <c r="F19" s="1332"/>
      <c r="G19" s="1335"/>
      <c r="H19" s="1334"/>
      <c r="I19" s="1336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9.57421875" style="1337" bestFit="1" customWidth="1"/>
    <col min="2" max="2" width="10.8515625" style="1337" hidden="1" customWidth="1"/>
    <col min="3" max="3" width="11.00390625" style="1337" hidden="1" customWidth="1"/>
    <col min="4" max="4" width="9.7109375" style="1337" customWidth="1"/>
    <col min="5" max="5" width="12.7109375" style="1337" customWidth="1"/>
    <col min="6" max="6" width="10.140625" style="1337" customWidth="1"/>
    <col min="7" max="7" width="12.7109375" style="1337" customWidth="1"/>
    <col min="8" max="9" width="0" style="1337" hidden="1" customWidth="1"/>
    <col min="10" max="10" width="9.140625" style="1337" customWidth="1"/>
    <col min="11" max="11" width="9.8515625" style="1337" customWidth="1"/>
    <col min="12" max="12" width="9.140625" style="1337" customWidth="1"/>
    <col min="13" max="13" width="9.7109375" style="1337" customWidth="1"/>
    <col min="14" max="15" width="0" style="1337" hidden="1" customWidth="1"/>
    <col min="16" max="16" width="9.140625" style="1337" customWidth="1"/>
    <col min="17" max="17" width="10.7109375" style="1337" customWidth="1"/>
    <col min="18" max="16384" width="9.140625" style="1337" customWidth="1"/>
  </cols>
  <sheetData>
    <row r="1" spans="1:19" ht="12.75">
      <c r="A1" s="1673" t="s">
        <v>1166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  <c r="O1" s="1673"/>
      <c r="P1" s="1673"/>
      <c r="Q1" s="1673"/>
      <c r="R1" s="1673"/>
      <c r="S1" s="1673"/>
    </row>
    <row r="2" spans="1:19" ht="15.75">
      <c r="A2" s="1715" t="s">
        <v>124</v>
      </c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</row>
    <row r="3" spans="1:19" ht="16.5" thickBot="1">
      <c r="A3" s="1716" t="s">
        <v>1167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  <c r="R3" s="1716"/>
      <c r="S3" s="1716"/>
    </row>
    <row r="4" spans="1:19" ht="16.5" thickTop="1">
      <c r="A4" s="1717" t="s">
        <v>1168</v>
      </c>
      <c r="B4" s="1718"/>
      <c r="C4" s="1718"/>
      <c r="D4" s="1718"/>
      <c r="E4" s="1718"/>
      <c r="F4" s="1718"/>
      <c r="G4" s="1719"/>
      <c r="H4" s="1717" t="s">
        <v>1169</v>
      </c>
      <c r="I4" s="1718"/>
      <c r="J4" s="1718"/>
      <c r="K4" s="1718"/>
      <c r="L4" s="1718"/>
      <c r="M4" s="1719"/>
      <c r="N4" s="1717" t="s">
        <v>1170</v>
      </c>
      <c r="O4" s="1718"/>
      <c r="P4" s="1718"/>
      <c r="Q4" s="1718"/>
      <c r="R4" s="1718"/>
      <c r="S4" s="1719"/>
    </row>
    <row r="5" spans="1:19" ht="13.5" thickBot="1">
      <c r="A5" s="1338"/>
      <c r="B5" s="1339"/>
      <c r="C5" s="1339"/>
      <c r="D5" s="1339"/>
      <c r="E5" s="1339"/>
      <c r="F5" s="1339"/>
      <c r="G5" s="1340"/>
      <c r="H5" s="1341"/>
      <c r="I5" s="1339"/>
      <c r="J5" s="1339"/>
      <c r="K5" s="1339"/>
      <c r="L5" s="1339"/>
      <c r="M5" s="1340"/>
      <c r="N5" s="1342"/>
      <c r="O5" s="1168"/>
      <c r="P5" s="1168"/>
      <c r="Q5" s="1168"/>
      <c r="R5" s="1339"/>
      <c r="S5" s="1340"/>
    </row>
    <row r="6" spans="1:19" ht="13.5" thickTop="1">
      <c r="A6" s="1713" t="s">
        <v>638</v>
      </c>
      <c r="B6" s="1712" t="s">
        <v>52</v>
      </c>
      <c r="C6" s="1712"/>
      <c r="D6" s="1712" t="s">
        <v>53</v>
      </c>
      <c r="E6" s="1712"/>
      <c r="F6" s="1709" t="s">
        <v>54</v>
      </c>
      <c r="G6" s="1710"/>
      <c r="H6" s="1711" t="s">
        <v>52</v>
      </c>
      <c r="I6" s="1712"/>
      <c r="J6" s="1712" t="s">
        <v>53</v>
      </c>
      <c r="K6" s="1712"/>
      <c r="L6" s="1709" t="s">
        <v>54</v>
      </c>
      <c r="M6" s="1710"/>
      <c r="N6" s="1711" t="s">
        <v>52</v>
      </c>
      <c r="O6" s="1712"/>
      <c r="P6" s="1712" t="s">
        <v>53</v>
      </c>
      <c r="Q6" s="1712"/>
      <c r="R6" s="1709" t="s">
        <v>54</v>
      </c>
      <c r="S6" s="1710"/>
    </row>
    <row r="7" spans="1:19" ht="38.25">
      <c r="A7" s="1714"/>
      <c r="B7" s="1343" t="s">
        <v>206</v>
      </c>
      <c r="C7" s="1343" t="s">
        <v>163</v>
      </c>
      <c r="D7" s="1343" t="s">
        <v>206</v>
      </c>
      <c r="E7" s="1343" t="s">
        <v>163</v>
      </c>
      <c r="F7" s="1344" t="s">
        <v>206</v>
      </c>
      <c r="G7" s="1345" t="s">
        <v>1171</v>
      </c>
      <c r="H7" s="1346" t="s">
        <v>206</v>
      </c>
      <c r="I7" s="1343" t="s">
        <v>163</v>
      </c>
      <c r="J7" s="1343" t="s">
        <v>206</v>
      </c>
      <c r="K7" s="1343" t="s">
        <v>163</v>
      </c>
      <c r="L7" s="1344" t="s">
        <v>206</v>
      </c>
      <c r="M7" s="1345" t="s">
        <v>1172</v>
      </c>
      <c r="N7" s="1347" t="s">
        <v>206</v>
      </c>
      <c r="O7" s="1348" t="s">
        <v>163</v>
      </c>
      <c r="P7" s="1348" t="s">
        <v>206</v>
      </c>
      <c r="Q7" s="1348" t="s">
        <v>163</v>
      </c>
      <c r="R7" s="1349" t="s">
        <v>206</v>
      </c>
      <c r="S7" s="1350" t="s">
        <v>207</v>
      </c>
    </row>
    <row r="8" spans="1:19" ht="18" customHeight="1">
      <c r="A8" s="1351" t="s">
        <v>1173</v>
      </c>
      <c r="B8" s="1352">
        <v>112.68935709970962</v>
      </c>
      <c r="C8" s="1352">
        <v>17.519220694849636</v>
      </c>
      <c r="D8" s="1352">
        <v>120.00897205061004</v>
      </c>
      <c r="E8" s="1352">
        <v>6.495391525238617</v>
      </c>
      <c r="F8" s="1353">
        <v>133.69</v>
      </c>
      <c r="G8" s="1354">
        <v>11.4</v>
      </c>
      <c r="H8" s="1355">
        <v>102.86640075318743</v>
      </c>
      <c r="I8" s="1352">
        <v>4.112460047036208</v>
      </c>
      <c r="J8" s="1352">
        <v>112.18683074574837</v>
      </c>
      <c r="K8" s="1352">
        <v>9.060713628859162</v>
      </c>
      <c r="L8" s="1353">
        <v>102.6</v>
      </c>
      <c r="M8" s="1354">
        <v>-8.5</v>
      </c>
      <c r="N8" s="1355">
        <v>109.54923694675671</v>
      </c>
      <c r="O8" s="1352">
        <v>12.877191300403894</v>
      </c>
      <c r="P8" s="1352">
        <v>106.97242381558061</v>
      </c>
      <c r="Q8" s="1352">
        <v>-2.3521963301565307</v>
      </c>
      <c r="R8" s="1353">
        <v>130.32</v>
      </c>
      <c r="S8" s="1354">
        <v>21.8</v>
      </c>
    </row>
    <row r="9" spans="1:19" ht="18" customHeight="1">
      <c r="A9" s="1351" t="s">
        <v>645</v>
      </c>
      <c r="B9" s="1352">
        <v>114.00424675175967</v>
      </c>
      <c r="C9" s="1352">
        <v>16.606640858359654</v>
      </c>
      <c r="D9" s="1352">
        <v>123.76951213976085</v>
      </c>
      <c r="E9" s="1352">
        <v>8.56570317881642</v>
      </c>
      <c r="F9" s="1353">
        <v>132.8</v>
      </c>
      <c r="G9" s="1354">
        <v>7.3</v>
      </c>
      <c r="H9" s="1355">
        <v>104.4636963719881</v>
      </c>
      <c r="I9" s="1352">
        <v>3.56405044766872</v>
      </c>
      <c r="J9" s="1352">
        <v>110.9195363735987</v>
      </c>
      <c r="K9" s="1352">
        <v>6.179984268048287</v>
      </c>
      <c r="L9" s="1353">
        <v>106.1</v>
      </c>
      <c r="M9" s="1354">
        <v>-7.2</v>
      </c>
      <c r="N9" s="1355">
        <v>109.13288607536758</v>
      </c>
      <c r="O9" s="1352">
        <v>12.593743054962303</v>
      </c>
      <c r="P9" s="1352">
        <v>111.58495264790949</v>
      </c>
      <c r="Q9" s="1352">
        <v>2.2468631232280387</v>
      </c>
      <c r="R9" s="1353">
        <v>129.1</v>
      </c>
      <c r="S9" s="1354">
        <v>15.7</v>
      </c>
    </row>
    <row r="10" spans="1:19" ht="18" customHeight="1">
      <c r="A10" s="1351" t="s">
        <v>1174</v>
      </c>
      <c r="B10" s="1352">
        <v>113.62847620478178</v>
      </c>
      <c r="C10" s="1352">
        <v>16.03314819185387</v>
      </c>
      <c r="D10" s="1352">
        <v>127.20757236063568</v>
      </c>
      <c r="E10" s="1352">
        <v>11.950434089586466</v>
      </c>
      <c r="F10" s="1353">
        <v>138.1</v>
      </c>
      <c r="G10" s="1354">
        <v>8.6</v>
      </c>
      <c r="H10" s="1355">
        <v>107.15943410332939</v>
      </c>
      <c r="I10" s="1352">
        <v>5.930423421046129</v>
      </c>
      <c r="J10" s="1352">
        <v>111.49470151978906</v>
      </c>
      <c r="K10" s="1352">
        <v>4.045623656690239</v>
      </c>
      <c r="L10" s="1353">
        <v>103.6</v>
      </c>
      <c r="M10" s="1354">
        <v>-7.1</v>
      </c>
      <c r="N10" s="1355">
        <v>106.03683861862743</v>
      </c>
      <c r="O10" s="1352">
        <v>9.537132435175891</v>
      </c>
      <c r="P10" s="1352">
        <v>114.09293053989455</v>
      </c>
      <c r="Q10" s="1352">
        <v>7.597446346209651</v>
      </c>
      <c r="R10" s="1353">
        <v>133.3</v>
      </c>
      <c r="S10" s="1354">
        <v>16.8</v>
      </c>
    </row>
    <row r="11" spans="1:19" ht="18" customHeight="1">
      <c r="A11" s="1351" t="s">
        <v>647</v>
      </c>
      <c r="B11" s="1352">
        <v>106.22663500669962</v>
      </c>
      <c r="C11" s="1352">
        <v>8.640273234465951</v>
      </c>
      <c r="D11" s="1352">
        <v>127.56560210157848</v>
      </c>
      <c r="E11" s="1352">
        <v>20.08815123771268</v>
      </c>
      <c r="F11" s="1353">
        <v>138.6</v>
      </c>
      <c r="G11" s="1354">
        <v>8.7</v>
      </c>
      <c r="H11" s="1355">
        <v>107.1476900720676</v>
      </c>
      <c r="I11" s="1352">
        <v>6.9101733253367</v>
      </c>
      <c r="J11" s="1352">
        <v>109.78352242116462</v>
      </c>
      <c r="K11" s="1352">
        <v>2.4599992284706644</v>
      </c>
      <c r="L11" s="1353">
        <v>101</v>
      </c>
      <c r="M11" s="1354">
        <v>-8</v>
      </c>
      <c r="N11" s="1355">
        <v>99.14038738049464</v>
      </c>
      <c r="O11" s="1352">
        <v>1.6182743468803267</v>
      </c>
      <c r="P11" s="1352">
        <v>116.19740311501039</v>
      </c>
      <c r="Q11" s="1352">
        <v>17.20491132342663</v>
      </c>
      <c r="R11" s="1353">
        <v>137.2</v>
      </c>
      <c r="S11" s="1354">
        <v>18.1</v>
      </c>
    </row>
    <row r="12" spans="1:19" ht="18" customHeight="1">
      <c r="A12" s="1351" t="s">
        <v>648</v>
      </c>
      <c r="B12" s="1352">
        <v>111.03290658759045</v>
      </c>
      <c r="C12" s="1352">
        <v>11.712737948937075</v>
      </c>
      <c r="D12" s="1352">
        <v>126.22402759654616</v>
      </c>
      <c r="E12" s="1352">
        <v>13.681638602311025</v>
      </c>
      <c r="F12" s="1353">
        <v>142.7</v>
      </c>
      <c r="G12" s="1354">
        <v>13.052960452281297</v>
      </c>
      <c r="H12" s="1355">
        <v>107.67627899454415</v>
      </c>
      <c r="I12" s="1352">
        <v>8.10603000310006</v>
      </c>
      <c r="J12" s="1352">
        <v>109.46035821527954</v>
      </c>
      <c r="K12" s="1352">
        <v>1.65689159896192</v>
      </c>
      <c r="L12" s="1353">
        <v>101.8</v>
      </c>
      <c r="M12" s="1354">
        <v>-6.998294487775794</v>
      </c>
      <c r="N12" s="1355">
        <v>103.11733245649803</v>
      </c>
      <c r="O12" s="1352">
        <v>3.3362689812340705</v>
      </c>
      <c r="P12" s="1352">
        <v>115.31483146464487</v>
      </c>
      <c r="Q12" s="1352">
        <v>11.828757317100468</v>
      </c>
      <c r="R12" s="1353">
        <v>140.7</v>
      </c>
      <c r="S12" s="1354">
        <v>22</v>
      </c>
    </row>
    <row r="13" spans="1:19" ht="18" customHeight="1">
      <c r="A13" s="1351" t="s">
        <v>649</v>
      </c>
      <c r="B13" s="1352">
        <v>109.67740254546072</v>
      </c>
      <c r="C13" s="1352">
        <v>10.170218215821933</v>
      </c>
      <c r="D13" s="1352">
        <v>123.76239118394099</v>
      </c>
      <c r="E13" s="1352">
        <v>12.842197491540801</v>
      </c>
      <c r="F13" s="1353">
        <v>143.4</v>
      </c>
      <c r="G13" s="1354">
        <v>15.9</v>
      </c>
      <c r="H13" s="1355">
        <v>110.03982842329214</v>
      </c>
      <c r="I13" s="1352">
        <v>11.113372020915051</v>
      </c>
      <c r="J13" s="1352">
        <v>107.51457989716832</v>
      </c>
      <c r="K13" s="1352">
        <v>-2.2948495670221263</v>
      </c>
      <c r="L13" s="1353">
        <v>99.7</v>
      </c>
      <c r="M13" s="1354">
        <v>-7.3</v>
      </c>
      <c r="N13" s="1355">
        <v>99.67064118235693</v>
      </c>
      <c r="O13" s="1352">
        <v>-0.8488211526112224</v>
      </c>
      <c r="P13" s="1352">
        <v>115.11219343675323</v>
      </c>
      <c r="Q13" s="1352">
        <v>15.492578427527633</v>
      </c>
      <c r="R13" s="1353">
        <v>143.84</v>
      </c>
      <c r="S13" s="1354">
        <v>25</v>
      </c>
    </row>
    <row r="14" spans="1:19" ht="18" customHeight="1">
      <c r="A14" s="1351" t="s">
        <v>650</v>
      </c>
      <c r="B14" s="1352">
        <v>112.45944271084433</v>
      </c>
      <c r="C14" s="1352">
        <v>14.385226639702921</v>
      </c>
      <c r="D14" s="1352">
        <v>125.54712052321088</v>
      </c>
      <c r="E14" s="1352">
        <v>11.637686882387982</v>
      </c>
      <c r="F14" s="1353">
        <v>143.6</v>
      </c>
      <c r="G14" s="1354">
        <v>14.379365613129707</v>
      </c>
      <c r="H14" s="1355">
        <v>112.78410133672875</v>
      </c>
      <c r="I14" s="1352">
        <v>14.253046300309052</v>
      </c>
      <c r="J14" s="1352">
        <v>106.24675220840489</v>
      </c>
      <c r="K14" s="1352">
        <v>-5.796339245374611</v>
      </c>
      <c r="L14" s="1353">
        <v>97.6</v>
      </c>
      <c r="M14" s="1354">
        <v>-8.138368494732077</v>
      </c>
      <c r="N14" s="1355">
        <v>99.71214149686301</v>
      </c>
      <c r="O14" s="1352">
        <v>0.11569086661063466</v>
      </c>
      <c r="P14" s="1352">
        <v>118.16560780789607</v>
      </c>
      <c r="Q14" s="1352">
        <v>18.506739534436335</v>
      </c>
      <c r="R14" s="1353">
        <v>147.13114754098362</v>
      </c>
      <c r="S14" s="1354">
        <v>24.512665123491217</v>
      </c>
    </row>
    <row r="15" spans="1:19" ht="18" customHeight="1">
      <c r="A15" s="1351" t="s">
        <v>651</v>
      </c>
      <c r="B15" s="1352">
        <v>112.27075204399073</v>
      </c>
      <c r="C15" s="1352">
        <v>12.591503947140453</v>
      </c>
      <c r="D15" s="1352">
        <v>124.2700520648766</v>
      </c>
      <c r="E15" s="1352">
        <v>10.68782367840933</v>
      </c>
      <c r="F15" s="1353">
        <v>143.8</v>
      </c>
      <c r="G15" s="1354">
        <v>15.7</v>
      </c>
      <c r="H15" s="1355">
        <v>112.06370773024058</v>
      </c>
      <c r="I15" s="1352">
        <v>12.165595574456802</v>
      </c>
      <c r="J15" s="1352">
        <v>104.02237886174382</v>
      </c>
      <c r="K15" s="1352">
        <v>-7.175676257164213</v>
      </c>
      <c r="L15" s="1353">
        <v>96.8</v>
      </c>
      <c r="M15" s="1354">
        <v>-6.9</v>
      </c>
      <c r="N15" s="1355">
        <v>100.1847559017488</v>
      </c>
      <c r="O15" s="1352">
        <v>0.37971391361351436</v>
      </c>
      <c r="P15" s="1352">
        <v>119.4647280947535</v>
      </c>
      <c r="Q15" s="1352">
        <v>19.24441699684587</v>
      </c>
      <c r="R15" s="1353">
        <v>148.8</v>
      </c>
      <c r="S15" s="1354">
        <v>24.3</v>
      </c>
    </row>
    <row r="16" spans="1:19" ht="18" customHeight="1">
      <c r="A16" s="1351" t="s">
        <v>652</v>
      </c>
      <c r="B16" s="1352">
        <v>111.60232184290282</v>
      </c>
      <c r="C16" s="1352">
        <v>11.667010575844628</v>
      </c>
      <c r="D16" s="1352">
        <v>123.28091277401391</v>
      </c>
      <c r="E16" s="1352">
        <v>10.464469500509566</v>
      </c>
      <c r="F16" s="1353"/>
      <c r="G16" s="1354"/>
      <c r="H16" s="1355">
        <v>110.48672511906376</v>
      </c>
      <c r="I16" s="1352">
        <v>10.53480751522224</v>
      </c>
      <c r="J16" s="1352">
        <v>103.29179547125935</v>
      </c>
      <c r="K16" s="1352">
        <v>-6.512030870723109</v>
      </c>
      <c r="L16" s="1353"/>
      <c r="M16" s="1354"/>
      <c r="N16" s="1355">
        <v>101.00971109663794</v>
      </c>
      <c r="O16" s="1352">
        <v>1.0242955011854065</v>
      </c>
      <c r="P16" s="1352">
        <v>119.35208620544937</v>
      </c>
      <c r="Q16" s="1352">
        <v>18.159021454148032</v>
      </c>
      <c r="R16" s="1353"/>
      <c r="S16" s="1354"/>
    </row>
    <row r="17" spans="1:19" ht="18" customHeight="1">
      <c r="A17" s="1351" t="s">
        <v>653</v>
      </c>
      <c r="B17" s="1352">
        <v>112.06722997872829</v>
      </c>
      <c r="C17" s="1352">
        <v>8.820195726362499</v>
      </c>
      <c r="D17" s="1352">
        <v>124.21153671280301</v>
      </c>
      <c r="E17" s="1352">
        <v>10.836626136275385</v>
      </c>
      <c r="F17" s="1353"/>
      <c r="G17" s="1354"/>
      <c r="H17" s="1355">
        <v>109.15708229953579</v>
      </c>
      <c r="I17" s="1352">
        <v>10.14300292281412</v>
      </c>
      <c r="J17" s="1352">
        <v>104.32305416239645</v>
      </c>
      <c r="K17" s="1352">
        <v>-4.428506181462765</v>
      </c>
      <c r="L17" s="1353"/>
      <c r="M17" s="1354"/>
      <c r="N17" s="1355">
        <v>102.6660181986239</v>
      </c>
      <c r="O17" s="1352">
        <v>-1.2009906769825562</v>
      </c>
      <c r="P17" s="1352">
        <v>119.0643216018645</v>
      </c>
      <c r="Q17" s="1352">
        <v>15.972474330810655</v>
      </c>
      <c r="R17" s="1353"/>
      <c r="S17" s="1354"/>
    </row>
    <row r="18" spans="1:19" ht="18" customHeight="1">
      <c r="A18" s="1351" t="s">
        <v>654</v>
      </c>
      <c r="B18" s="1352">
        <v>113.22717848462969</v>
      </c>
      <c r="C18" s="1352">
        <v>6.420711540463287</v>
      </c>
      <c r="D18" s="1352">
        <v>126.24976047545293</v>
      </c>
      <c r="E18" s="1352">
        <v>11.501286321102697</v>
      </c>
      <c r="F18" s="1353"/>
      <c r="G18" s="1354"/>
      <c r="H18" s="1355">
        <v>109.72889947384357</v>
      </c>
      <c r="I18" s="1352">
        <v>9.256042172557471</v>
      </c>
      <c r="J18" s="1352">
        <v>105.67746698738517</v>
      </c>
      <c r="K18" s="1352">
        <v>-3.6922201041706018</v>
      </c>
      <c r="L18" s="1353"/>
      <c r="M18" s="1354"/>
      <c r="N18" s="1355">
        <v>103.18811090565983</v>
      </c>
      <c r="O18" s="1352">
        <v>-2.5951247873468617</v>
      </c>
      <c r="P18" s="1352">
        <v>119.46705771299713</v>
      </c>
      <c r="Q18" s="1352">
        <v>15.775990726509576</v>
      </c>
      <c r="R18" s="1353"/>
      <c r="S18" s="1354"/>
    </row>
    <row r="19" spans="1:19" ht="18" customHeight="1">
      <c r="A19" s="1351" t="s">
        <v>655</v>
      </c>
      <c r="B19" s="1352">
        <v>119.53589074776228</v>
      </c>
      <c r="C19" s="1352">
        <v>14.565665659899764</v>
      </c>
      <c r="D19" s="1352">
        <v>131.59262703397923</v>
      </c>
      <c r="E19" s="1352">
        <v>10.08628974176331</v>
      </c>
      <c r="F19" s="1353"/>
      <c r="G19" s="1354"/>
      <c r="H19" s="1355">
        <v>110.13879962172938</v>
      </c>
      <c r="I19" s="1352">
        <v>7.776508560449159</v>
      </c>
      <c r="J19" s="1352">
        <v>106.15061622924758</v>
      </c>
      <c r="K19" s="1352">
        <v>-3.621052168880695</v>
      </c>
      <c r="L19" s="1353"/>
      <c r="M19" s="1354"/>
      <c r="N19" s="1355">
        <v>108.53204425534608</v>
      </c>
      <c r="O19" s="1352">
        <v>6.299292109321513</v>
      </c>
      <c r="P19" s="1352">
        <v>123.96784089296848</v>
      </c>
      <c r="Q19" s="1352">
        <v>14.222340271511172</v>
      </c>
      <c r="R19" s="1353"/>
      <c r="S19" s="1354"/>
    </row>
    <row r="20" spans="1:19" ht="18" customHeight="1" thickBot="1">
      <c r="A20" s="1356" t="s">
        <v>220</v>
      </c>
      <c r="B20" s="1357">
        <v>112.36848666707168</v>
      </c>
      <c r="C20" s="1357">
        <v>12.368486667071693</v>
      </c>
      <c r="D20" s="1357">
        <v>125.30750725145072</v>
      </c>
      <c r="E20" s="1357">
        <v>11.514812531662116</v>
      </c>
      <c r="F20" s="1358"/>
      <c r="G20" s="1359"/>
      <c r="H20" s="1360">
        <v>108.64272035829589</v>
      </c>
      <c r="I20" s="1357">
        <v>8.64272035829589</v>
      </c>
      <c r="J20" s="1357">
        <v>107.58929942443217</v>
      </c>
      <c r="K20" s="1357">
        <v>-0.9696194373535576</v>
      </c>
      <c r="L20" s="1358"/>
      <c r="M20" s="1359"/>
      <c r="N20" s="1360">
        <v>103.42937501609724</v>
      </c>
      <c r="O20" s="1357">
        <v>3.4293750160972536</v>
      </c>
      <c r="P20" s="1357">
        <v>116.46837364106395</v>
      </c>
      <c r="Q20" s="1357">
        <v>12.606668678929339</v>
      </c>
      <c r="R20" s="1358"/>
      <c r="S20" s="1359"/>
    </row>
    <row r="21" ht="9" customHeight="1" thickTop="1">
      <c r="A21" s="1361"/>
    </row>
    <row r="22" ht="9" customHeight="1">
      <c r="A22" s="1361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A1:S1"/>
    <mergeCell ref="A2:S2"/>
    <mergeCell ref="A3:S3"/>
    <mergeCell ref="A4:G4"/>
    <mergeCell ref="H4:M4"/>
    <mergeCell ref="N4:S4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.28125" style="1363" customWidth="1"/>
    <col min="2" max="2" width="4.8515625" style="1363" customWidth="1"/>
    <col min="3" max="3" width="6.140625" style="1363" customWidth="1"/>
    <col min="4" max="4" width="5.28125" style="1363" customWidth="1"/>
    <col min="5" max="5" width="26.140625" style="1363" customWidth="1"/>
    <col min="6" max="16384" width="9.140625" style="1363" customWidth="1"/>
  </cols>
  <sheetData>
    <row r="1" spans="1:13" ht="12.75">
      <c r="A1" s="1720" t="s">
        <v>636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362"/>
    </row>
    <row r="2" spans="1:13" ht="15.75">
      <c r="A2" s="1721" t="s">
        <v>1175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364"/>
    </row>
    <row r="3" spans="1:13" ht="13.5" thickBot="1">
      <c r="A3" s="1722" t="s">
        <v>1140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  <c r="L3" s="1722"/>
      <c r="M3" s="1365"/>
    </row>
    <row r="4" spans="1:13" ht="13.5" thickTop="1">
      <c r="A4" s="1723" t="s">
        <v>763</v>
      </c>
      <c r="B4" s="1724"/>
      <c r="C4" s="1724"/>
      <c r="D4" s="1724"/>
      <c r="E4" s="1725"/>
      <c r="F4" s="1732" t="s">
        <v>52</v>
      </c>
      <c r="G4" s="1725"/>
      <c r="H4" s="1732" t="s">
        <v>53</v>
      </c>
      <c r="I4" s="1725"/>
      <c r="J4" s="1733" t="s">
        <v>1176</v>
      </c>
      <c r="K4" s="1735" t="s">
        <v>1177</v>
      </c>
      <c r="L4" s="1736"/>
      <c r="M4" s="1366"/>
    </row>
    <row r="5" spans="1:13" ht="12.75">
      <c r="A5" s="1726"/>
      <c r="B5" s="1727"/>
      <c r="C5" s="1727"/>
      <c r="D5" s="1727"/>
      <c r="E5" s="1728"/>
      <c r="F5" s="1730"/>
      <c r="G5" s="1731"/>
      <c r="H5" s="1730"/>
      <c r="I5" s="1731"/>
      <c r="J5" s="1734"/>
      <c r="K5" s="1737" t="s">
        <v>1178</v>
      </c>
      <c r="L5" s="1738"/>
      <c r="M5" s="1366"/>
    </row>
    <row r="6" spans="1:13" ht="12.75">
      <c r="A6" s="1729"/>
      <c r="B6" s="1730"/>
      <c r="C6" s="1730"/>
      <c r="D6" s="1730"/>
      <c r="E6" s="1731"/>
      <c r="F6" s="1367" t="s">
        <v>1179</v>
      </c>
      <c r="G6" s="1367" t="s">
        <v>80</v>
      </c>
      <c r="H6" s="1367" t="s">
        <v>1179</v>
      </c>
      <c r="I6" s="1367" t="s">
        <v>80</v>
      </c>
      <c r="J6" s="1367" t="s">
        <v>1179</v>
      </c>
      <c r="K6" s="1367" t="s">
        <v>1180</v>
      </c>
      <c r="L6" s="1368" t="s">
        <v>1181</v>
      </c>
      <c r="M6" s="1369"/>
    </row>
    <row r="7" spans="1:14" ht="12.75">
      <c r="A7" s="1370" t="s">
        <v>1182</v>
      </c>
      <c r="B7" s="1371"/>
      <c r="C7" s="1371"/>
      <c r="D7" s="1371"/>
      <c r="E7" s="1371"/>
      <c r="F7" s="1372">
        <v>68406.00000000015</v>
      </c>
      <c r="G7" s="1372">
        <v>89721.50000000012</v>
      </c>
      <c r="H7" s="1372">
        <v>11646.600000000093</v>
      </c>
      <c r="I7" s="1372">
        <v>108319.79999999999</v>
      </c>
      <c r="J7" s="1373">
        <v>138551.04999999996</v>
      </c>
      <c r="K7" s="1373">
        <v>-82.97430049995604</v>
      </c>
      <c r="L7" s="1374">
        <v>1089.6265862998546</v>
      </c>
      <c r="M7" s="1375"/>
      <c r="N7" s="1376"/>
    </row>
    <row r="8" spans="1:13" ht="12.75">
      <c r="A8" s="1377"/>
      <c r="B8" s="1378" t="s">
        <v>1183</v>
      </c>
      <c r="C8" s="1378"/>
      <c r="D8" s="1378"/>
      <c r="E8" s="1378"/>
      <c r="F8" s="1379">
        <v>67809.00000000001</v>
      </c>
      <c r="G8" s="1379">
        <v>100960.6</v>
      </c>
      <c r="H8" s="1379">
        <v>64686.7</v>
      </c>
      <c r="I8" s="1379">
        <v>98276.29999999999</v>
      </c>
      <c r="J8" s="1380">
        <v>44858.75</v>
      </c>
      <c r="K8" s="1380">
        <v>-4.6045510183014215</v>
      </c>
      <c r="L8" s="1381">
        <v>-30.652282463010167</v>
      </c>
      <c r="M8" s="1382"/>
    </row>
    <row r="9" spans="1:13" ht="12.75">
      <c r="A9" s="1377"/>
      <c r="B9" s="1378"/>
      <c r="C9" s="1378" t="s">
        <v>1184</v>
      </c>
      <c r="D9" s="1378"/>
      <c r="E9" s="1378"/>
      <c r="F9" s="1379">
        <v>0</v>
      </c>
      <c r="G9" s="1379">
        <v>0</v>
      </c>
      <c r="H9" s="1379">
        <v>0</v>
      </c>
      <c r="I9" s="1379">
        <v>0</v>
      </c>
      <c r="J9" s="1380">
        <v>0</v>
      </c>
      <c r="K9" s="1380" t="s">
        <v>119</v>
      </c>
      <c r="L9" s="1381" t="s">
        <v>119</v>
      </c>
      <c r="M9" s="1382"/>
    </row>
    <row r="10" spans="1:13" ht="12.75">
      <c r="A10" s="1377"/>
      <c r="B10" s="1378"/>
      <c r="C10" s="1378" t="s">
        <v>1185</v>
      </c>
      <c r="D10" s="1378"/>
      <c r="E10" s="1378"/>
      <c r="F10" s="1379">
        <v>67809.00000000001</v>
      </c>
      <c r="G10" s="1379">
        <v>100960.6</v>
      </c>
      <c r="H10" s="1379">
        <v>64686.7</v>
      </c>
      <c r="I10" s="1379">
        <v>98276.29999999999</v>
      </c>
      <c r="J10" s="1380">
        <v>44858.75</v>
      </c>
      <c r="K10" s="1380">
        <v>-4.6045510183014215</v>
      </c>
      <c r="L10" s="1381">
        <v>-30.652282463010167</v>
      </c>
      <c r="M10" s="1382"/>
    </row>
    <row r="11" spans="1:13" ht="12.75">
      <c r="A11" s="1377"/>
      <c r="B11" s="1378" t="s">
        <v>1186</v>
      </c>
      <c r="C11" s="1378"/>
      <c r="D11" s="1378"/>
      <c r="E11" s="1378"/>
      <c r="F11" s="1379">
        <v>-449401.1</v>
      </c>
      <c r="G11" s="1379">
        <v>-696373.2999999999</v>
      </c>
      <c r="H11" s="1379">
        <v>-499855.79999999993</v>
      </c>
      <c r="I11" s="1379">
        <v>-761773</v>
      </c>
      <c r="J11" s="1380">
        <v>-427537.9</v>
      </c>
      <c r="K11" s="1380">
        <v>11.22709757497256</v>
      </c>
      <c r="L11" s="1381">
        <v>-14.467752499820932</v>
      </c>
      <c r="M11" s="1382"/>
    </row>
    <row r="12" spans="1:13" ht="12.75">
      <c r="A12" s="1377"/>
      <c r="B12" s="1378"/>
      <c r="C12" s="1378" t="s">
        <v>1184</v>
      </c>
      <c r="D12" s="1378"/>
      <c r="E12" s="1378"/>
      <c r="F12" s="1379">
        <v>-87234.59999999999</v>
      </c>
      <c r="G12" s="1379">
        <v>-132976.4</v>
      </c>
      <c r="H12" s="1379">
        <v>-75557.2</v>
      </c>
      <c r="I12" s="1379">
        <v>-112044.59999999999</v>
      </c>
      <c r="J12" s="1380">
        <v>-32025.600000000002</v>
      </c>
      <c r="K12" s="1380">
        <v>-13.38620226378066</v>
      </c>
      <c r="L12" s="1381">
        <v>-57.614098987257336</v>
      </c>
      <c r="M12" s="1382"/>
    </row>
    <row r="13" spans="1:13" ht="12.75">
      <c r="A13" s="1377"/>
      <c r="B13" s="1378"/>
      <c r="C13" s="1378" t="s">
        <v>1185</v>
      </c>
      <c r="D13" s="1378"/>
      <c r="E13" s="1378"/>
      <c r="F13" s="1379">
        <v>-362166.5</v>
      </c>
      <c r="G13" s="1379">
        <v>-563396.8999999999</v>
      </c>
      <c r="H13" s="1379">
        <v>-424298.6</v>
      </c>
      <c r="I13" s="1379">
        <v>-649728.4</v>
      </c>
      <c r="J13" s="1380">
        <v>-395512.30000000005</v>
      </c>
      <c r="K13" s="1380">
        <v>17.15567287421669</v>
      </c>
      <c r="L13" s="1381">
        <v>-6.784443785579285</v>
      </c>
      <c r="M13" s="1382"/>
    </row>
    <row r="14" spans="1:13" ht="12.75">
      <c r="A14" s="1370"/>
      <c r="B14" s="1371" t="s">
        <v>1187</v>
      </c>
      <c r="C14" s="1371"/>
      <c r="D14" s="1371"/>
      <c r="E14" s="1371"/>
      <c r="F14" s="1383">
        <v>-381592.0999999999</v>
      </c>
      <c r="G14" s="1383">
        <v>-595412.7</v>
      </c>
      <c r="H14" s="1383">
        <v>-435169.1</v>
      </c>
      <c r="I14" s="1383">
        <v>-663496.7000000001</v>
      </c>
      <c r="J14" s="1384">
        <v>-382679.15</v>
      </c>
      <c r="K14" s="1384">
        <v>14.040385007970585</v>
      </c>
      <c r="L14" s="1385">
        <v>-12.061966256335737</v>
      </c>
      <c r="M14" s="1382"/>
    </row>
    <row r="15" spans="1:13" ht="12.75">
      <c r="A15" s="1370"/>
      <c r="B15" s="1371" t="s">
        <v>1188</v>
      </c>
      <c r="C15" s="1371"/>
      <c r="D15" s="1371"/>
      <c r="E15" s="1371"/>
      <c r="F15" s="1383">
        <v>13891.800000000003</v>
      </c>
      <c r="G15" s="1383">
        <v>20882.200000000004</v>
      </c>
      <c r="H15" s="1383">
        <v>10604.200000000015</v>
      </c>
      <c r="I15" s="1383">
        <v>27617.499999999996</v>
      </c>
      <c r="J15" s="1384">
        <v>4192.19999999999</v>
      </c>
      <c r="K15" s="1384">
        <v>-23.665759656775847</v>
      </c>
      <c r="L15" s="1385">
        <v>-60.466607570585396</v>
      </c>
      <c r="M15" s="1382"/>
    </row>
    <row r="16" spans="1:13" ht="12.75">
      <c r="A16" s="1377"/>
      <c r="B16" s="1378"/>
      <c r="C16" s="1378" t="s">
        <v>1189</v>
      </c>
      <c r="D16" s="1378"/>
      <c r="E16" s="1378"/>
      <c r="F16" s="1379">
        <v>81243.5</v>
      </c>
      <c r="G16" s="1379">
        <v>125061.2</v>
      </c>
      <c r="H16" s="1379">
        <v>93784.80000000002</v>
      </c>
      <c r="I16" s="1379">
        <v>149288.4</v>
      </c>
      <c r="J16" s="1380">
        <v>86064.09999999999</v>
      </c>
      <c r="K16" s="1380">
        <v>15.436681088333245</v>
      </c>
      <c r="L16" s="1381">
        <v>-8.232357482235955</v>
      </c>
      <c r="M16" s="1382"/>
    </row>
    <row r="17" spans="1:13" ht="12.75">
      <c r="A17" s="1377"/>
      <c r="B17" s="1386"/>
      <c r="C17" s="1386"/>
      <c r="D17" s="1386" t="s">
        <v>1190</v>
      </c>
      <c r="E17" s="1386"/>
      <c r="F17" s="1387">
        <v>30430</v>
      </c>
      <c r="G17" s="1387">
        <v>46374.9</v>
      </c>
      <c r="H17" s="1387">
        <v>34313.3</v>
      </c>
      <c r="I17" s="1387">
        <v>53428.6</v>
      </c>
      <c r="J17" s="1388">
        <v>26093</v>
      </c>
      <c r="K17" s="1388">
        <v>12.761419651659551</v>
      </c>
      <c r="L17" s="1389">
        <v>-23.95659991898185</v>
      </c>
      <c r="M17" s="1382"/>
    </row>
    <row r="18" spans="1:13" ht="12.75">
      <c r="A18" s="1377"/>
      <c r="B18" s="1378"/>
      <c r="C18" s="1378"/>
      <c r="D18" s="1378" t="s">
        <v>1191</v>
      </c>
      <c r="E18" s="1378"/>
      <c r="F18" s="1379">
        <v>14181.700000000003</v>
      </c>
      <c r="G18" s="1379">
        <v>24352.800000000003</v>
      </c>
      <c r="H18" s="1379">
        <v>18580.600000000002</v>
      </c>
      <c r="I18" s="1379">
        <v>32481.100000000006</v>
      </c>
      <c r="J18" s="1380">
        <v>23840.899999999998</v>
      </c>
      <c r="K18" s="1380">
        <v>31.018143099910446</v>
      </c>
      <c r="L18" s="1381">
        <v>28.31071117186741</v>
      </c>
      <c r="M18" s="1382"/>
    </row>
    <row r="19" spans="1:13" ht="12.75">
      <c r="A19" s="1377"/>
      <c r="B19" s="1378"/>
      <c r="C19" s="1378"/>
      <c r="D19" s="1378" t="s">
        <v>1185</v>
      </c>
      <c r="E19" s="1378"/>
      <c r="F19" s="1379">
        <v>36631.8</v>
      </c>
      <c r="G19" s="1379">
        <v>54333.5</v>
      </c>
      <c r="H19" s="1379">
        <v>40890.9</v>
      </c>
      <c r="I19" s="1379">
        <v>63378.7</v>
      </c>
      <c r="J19" s="1380">
        <v>36130.2</v>
      </c>
      <c r="K19" s="1380">
        <v>11.626783286652582</v>
      </c>
      <c r="L19" s="1381">
        <v>-11.642443673286735</v>
      </c>
      <c r="M19" s="1382"/>
    </row>
    <row r="20" spans="1:13" ht="12.75">
      <c r="A20" s="1377"/>
      <c r="B20" s="1378"/>
      <c r="C20" s="1378" t="s">
        <v>1192</v>
      </c>
      <c r="D20" s="1378"/>
      <c r="E20" s="1378"/>
      <c r="F20" s="1379">
        <v>-67351.7</v>
      </c>
      <c r="G20" s="1379">
        <v>-104179</v>
      </c>
      <c r="H20" s="1379">
        <v>-83180.6</v>
      </c>
      <c r="I20" s="1379">
        <v>-121670.90000000001</v>
      </c>
      <c r="J20" s="1380">
        <v>-81871.90000000001</v>
      </c>
      <c r="K20" s="1380">
        <v>23.501856671769247</v>
      </c>
      <c r="L20" s="1381">
        <v>-1.5733235874711085</v>
      </c>
      <c r="M20" s="1382"/>
    </row>
    <row r="21" spans="1:13" ht="12.75">
      <c r="A21" s="1377"/>
      <c r="B21" s="1378"/>
      <c r="C21" s="1378"/>
      <c r="D21" s="1378" t="s">
        <v>193</v>
      </c>
      <c r="E21" s="1378"/>
      <c r="F21" s="1379">
        <v>-26539.5</v>
      </c>
      <c r="G21" s="1379">
        <v>-39822</v>
      </c>
      <c r="H21" s="1379">
        <v>-30611.9</v>
      </c>
      <c r="I21" s="1379">
        <v>-43996.3</v>
      </c>
      <c r="J21" s="1380">
        <v>-27941.3</v>
      </c>
      <c r="K21" s="1380">
        <v>15.344674918517683</v>
      </c>
      <c r="L21" s="1381">
        <v>-8.724058291056764</v>
      </c>
      <c r="M21" s="1382"/>
    </row>
    <row r="22" spans="1:13" ht="12.75">
      <c r="A22" s="1377"/>
      <c r="B22" s="1378"/>
      <c r="C22" s="1378"/>
      <c r="D22" s="1378" t="s">
        <v>1190</v>
      </c>
      <c r="E22" s="1378"/>
      <c r="F22" s="1379">
        <v>-26875.9</v>
      </c>
      <c r="G22" s="1379">
        <v>-42175.6</v>
      </c>
      <c r="H22" s="1379">
        <v>-36523.100000000006</v>
      </c>
      <c r="I22" s="1379">
        <v>-53190.2</v>
      </c>
      <c r="J22" s="1380">
        <v>-35391.200000000004</v>
      </c>
      <c r="K22" s="1380">
        <v>35.89535606249467</v>
      </c>
      <c r="L22" s="1381">
        <v>-3.0991345203446627</v>
      </c>
      <c r="M22" s="1382"/>
    </row>
    <row r="23" spans="1:13" ht="12.75">
      <c r="A23" s="1377"/>
      <c r="B23" s="1378"/>
      <c r="C23" s="1378"/>
      <c r="D23" s="1378"/>
      <c r="E23" s="1390" t="s">
        <v>1193</v>
      </c>
      <c r="F23" s="1379">
        <v>-9973.5</v>
      </c>
      <c r="G23" s="1379">
        <v>-15121.3</v>
      </c>
      <c r="H23" s="1379">
        <v>-11475.4</v>
      </c>
      <c r="I23" s="1379">
        <v>-17065.4</v>
      </c>
      <c r="J23" s="1380">
        <v>-12282.8</v>
      </c>
      <c r="K23" s="1380">
        <v>15.058906101168091</v>
      </c>
      <c r="L23" s="1381">
        <v>7.035920316503137</v>
      </c>
      <c r="M23" s="1382"/>
    </row>
    <row r="24" spans="1:13" ht="12.75">
      <c r="A24" s="1377"/>
      <c r="B24" s="1378"/>
      <c r="C24" s="1378"/>
      <c r="D24" s="1378" t="s">
        <v>1194</v>
      </c>
      <c r="E24" s="1378"/>
      <c r="F24" s="1379">
        <v>-832.1999999999999</v>
      </c>
      <c r="G24" s="1379">
        <v>-1625.6999999999998</v>
      </c>
      <c r="H24" s="1379">
        <v>-1418.1000000000001</v>
      </c>
      <c r="I24" s="1379">
        <v>-1974.8000000000002</v>
      </c>
      <c r="J24" s="1380">
        <v>-1288.4999999999998</v>
      </c>
      <c r="K24" s="1380">
        <v>70.40374909877437</v>
      </c>
      <c r="L24" s="1381">
        <v>-9.13898878781471</v>
      </c>
      <c r="M24" s="1382"/>
    </row>
    <row r="25" spans="1:13" ht="12.75">
      <c r="A25" s="1377"/>
      <c r="B25" s="1378"/>
      <c r="C25" s="1378"/>
      <c r="D25" s="1378" t="s">
        <v>1185</v>
      </c>
      <c r="E25" s="1378"/>
      <c r="F25" s="1379">
        <v>-13104.1</v>
      </c>
      <c r="G25" s="1379">
        <v>-20555.7</v>
      </c>
      <c r="H25" s="1379">
        <v>-14627.5</v>
      </c>
      <c r="I25" s="1379">
        <v>-22509.600000000002</v>
      </c>
      <c r="J25" s="1380">
        <v>-17250.899999999998</v>
      </c>
      <c r="K25" s="1380">
        <v>11.625369159270747</v>
      </c>
      <c r="L25" s="1381">
        <v>17.934712015040162</v>
      </c>
      <c r="M25" s="1382"/>
    </row>
    <row r="26" spans="1:13" ht="12.75">
      <c r="A26" s="1370"/>
      <c r="B26" s="1371" t="s">
        <v>1195</v>
      </c>
      <c r="C26" s="1371"/>
      <c r="D26" s="1371"/>
      <c r="E26" s="1371"/>
      <c r="F26" s="1383">
        <v>-367700.29999999993</v>
      </c>
      <c r="G26" s="1383">
        <v>-574530.5</v>
      </c>
      <c r="H26" s="1383">
        <v>-424564.8999999999</v>
      </c>
      <c r="I26" s="1383">
        <v>-635879.2000000001</v>
      </c>
      <c r="J26" s="1384">
        <v>-378486.95</v>
      </c>
      <c r="K26" s="1384">
        <v>15.46493163046101</v>
      </c>
      <c r="L26" s="1385">
        <v>-10.852981487635901</v>
      </c>
      <c r="M26" s="1382"/>
    </row>
    <row r="27" spans="1:13" ht="12.75">
      <c r="A27" s="1370"/>
      <c r="B27" s="1371" t="s">
        <v>1196</v>
      </c>
      <c r="C27" s="1371"/>
      <c r="D27" s="1371"/>
      <c r="E27" s="1371"/>
      <c r="F27" s="1383">
        <v>20669.9</v>
      </c>
      <c r="G27" s="1383">
        <v>32751.699999999997</v>
      </c>
      <c r="H27" s="1383">
        <v>15552.900000000001</v>
      </c>
      <c r="I27" s="1383">
        <v>34242.5</v>
      </c>
      <c r="J27" s="1384">
        <v>16434.300000000003</v>
      </c>
      <c r="K27" s="1384">
        <v>-24.7558043338381</v>
      </c>
      <c r="L27" s="1385">
        <v>5.667110313832154</v>
      </c>
      <c r="M27" s="1382"/>
    </row>
    <row r="28" spans="1:13" ht="12.75">
      <c r="A28" s="1377"/>
      <c r="B28" s="1378"/>
      <c r="C28" s="1378" t="s">
        <v>1197</v>
      </c>
      <c r="D28" s="1378"/>
      <c r="E28" s="1378"/>
      <c r="F28" s="1379">
        <v>24637.7</v>
      </c>
      <c r="G28" s="1379">
        <v>39539.799999999996</v>
      </c>
      <c r="H28" s="1379">
        <v>21769.9</v>
      </c>
      <c r="I28" s="1379">
        <v>42831.5</v>
      </c>
      <c r="J28" s="1380">
        <v>23102.4</v>
      </c>
      <c r="K28" s="1380">
        <v>-11.639885216558369</v>
      </c>
      <c r="L28" s="1381">
        <v>6.120836567921771</v>
      </c>
      <c r="M28" s="1382"/>
    </row>
    <row r="29" spans="1:13" ht="12.75">
      <c r="A29" s="1377"/>
      <c r="B29" s="1378"/>
      <c r="C29" s="1378" t="s">
        <v>1198</v>
      </c>
      <c r="D29" s="1378"/>
      <c r="E29" s="1378"/>
      <c r="F29" s="1379">
        <v>-3967.8</v>
      </c>
      <c r="G29" s="1379">
        <v>-6788.1</v>
      </c>
      <c r="H29" s="1379">
        <v>-6217</v>
      </c>
      <c r="I29" s="1379">
        <v>-8589</v>
      </c>
      <c r="J29" s="1380">
        <v>-6668.099999999999</v>
      </c>
      <c r="K29" s="1380">
        <v>56.68632491557034</v>
      </c>
      <c r="L29" s="1381">
        <v>7.255911211195112</v>
      </c>
      <c r="M29" s="1382"/>
    </row>
    <row r="30" spans="1:13" ht="12.75">
      <c r="A30" s="1370"/>
      <c r="B30" s="1371" t="s">
        <v>1199</v>
      </c>
      <c r="C30" s="1371"/>
      <c r="D30" s="1371"/>
      <c r="E30" s="1371"/>
      <c r="F30" s="1383">
        <v>-347030.3999999999</v>
      </c>
      <c r="G30" s="1383">
        <v>-541778.7999999999</v>
      </c>
      <c r="H30" s="1383">
        <v>-409011.99999999994</v>
      </c>
      <c r="I30" s="1383">
        <v>-601636.7000000001</v>
      </c>
      <c r="J30" s="1384">
        <v>-362052.65</v>
      </c>
      <c r="K30" s="1384">
        <v>17.860567834979307</v>
      </c>
      <c r="L30" s="1385">
        <v>-11.481166811731669</v>
      </c>
      <c r="M30" s="1382"/>
    </row>
    <row r="31" spans="1:13" ht="12.75">
      <c r="A31" s="1370"/>
      <c r="B31" s="1371" t="s">
        <v>1200</v>
      </c>
      <c r="C31" s="1371"/>
      <c r="D31" s="1371"/>
      <c r="E31" s="1371"/>
      <c r="F31" s="1383">
        <v>415436.4</v>
      </c>
      <c r="G31" s="1383">
        <v>631500.3000000002</v>
      </c>
      <c r="H31" s="1383">
        <v>420658.60000000003</v>
      </c>
      <c r="I31" s="1383">
        <v>709956.5</v>
      </c>
      <c r="J31" s="1384">
        <v>500603.7</v>
      </c>
      <c r="K31" s="1384">
        <v>1.2570395853613263</v>
      </c>
      <c r="L31" s="1385">
        <v>19.00474636676867</v>
      </c>
      <c r="M31" s="1382"/>
    </row>
    <row r="32" spans="1:13" ht="12.75">
      <c r="A32" s="1377"/>
      <c r="B32" s="1378"/>
      <c r="C32" s="1378" t="s">
        <v>1201</v>
      </c>
      <c r="D32" s="1378"/>
      <c r="E32" s="1378"/>
      <c r="F32" s="1379">
        <v>417108.20000000007</v>
      </c>
      <c r="G32" s="1379">
        <v>634854.8</v>
      </c>
      <c r="H32" s="1379">
        <v>422048.9</v>
      </c>
      <c r="I32" s="1379">
        <v>712522.2</v>
      </c>
      <c r="J32" s="1380">
        <v>502427.30000000005</v>
      </c>
      <c r="K32" s="1380">
        <v>1.184512795480856</v>
      </c>
      <c r="L32" s="1381">
        <v>19.044807367108405</v>
      </c>
      <c r="M32" s="1382"/>
    </row>
    <row r="33" spans="1:13" ht="12.75">
      <c r="A33" s="1377"/>
      <c r="B33" s="1378"/>
      <c r="C33" s="1378"/>
      <c r="D33" s="1378" t="s">
        <v>1202</v>
      </c>
      <c r="E33" s="1378"/>
      <c r="F33" s="1379">
        <v>31329.800000000003</v>
      </c>
      <c r="G33" s="1379">
        <v>48519.8</v>
      </c>
      <c r="H33" s="1379">
        <v>23585.500000000004</v>
      </c>
      <c r="I33" s="1379">
        <v>52855.40000000001</v>
      </c>
      <c r="J33" s="1380">
        <v>45423.200000000004</v>
      </c>
      <c r="K33" s="1380">
        <v>-24.718638484765293</v>
      </c>
      <c r="L33" s="1381">
        <v>92.58951474422844</v>
      </c>
      <c r="M33" s="1382"/>
    </row>
    <row r="34" spans="1:13" ht="12.75">
      <c r="A34" s="1377"/>
      <c r="B34" s="1386"/>
      <c r="C34" s="1386"/>
      <c r="D34" s="1386" t="s">
        <v>1203</v>
      </c>
      <c r="E34" s="1386"/>
      <c r="F34" s="1387">
        <v>356723.20000000007</v>
      </c>
      <c r="G34" s="1387">
        <v>543294.1000000001</v>
      </c>
      <c r="H34" s="1387">
        <v>370995.50000000006</v>
      </c>
      <c r="I34" s="1387">
        <v>617278.8</v>
      </c>
      <c r="J34" s="1388">
        <v>427373</v>
      </c>
      <c r="K34" s="1388">
        <v>4.000945270730909</v>
      </c>
      <c r="L34" s="1389">
        <v>15.19627596561142</v>
      </c>
      <c r="M34" s="1382"/>
    </row>
    <row r="35" spans="1:13" ht="12.75">
      <c r="A35" s="1377"/>
      <c r="B35" s="1378"/>
      <c r="C35" s="1378"/>
      <c r="D35" s="1378" t="s">
        <v>1204</v>
      </c>
      <c r="E35" s="1378"/>
      <c r="F35" s="1379">
        <v>27387.399999999998</v>
      </c>
      <c r="G35" s="1379">
        <v>41373.1</v>
      </c>
      <c r="H35" s="1379">
        <v>27467.9</v>
      </c>
      <c r="I35" s="1379">
        <v>42388</v>
      </c>
      <c r="J35" s="1380">
        <v>29631.1</v>
      </c>
      <c r="K35" s="1380">
        <v>0.29393078568978126</v>
      </c>
      <c r="L35" s="1381">
        <v>7.875374528085516</v>
      </c>
      <c r="M35" s="1382"/>
    </row>
    <row r="36" spans="1:13" ht="12.75">
      <c r="A36" s="1377"/>
      <c r="B36" s="1378"/>
      <c r="C36" s="1378"/>
      <c r="D36" s="1378" t="s">
        <v>1205</v>
      </c>
      <c r="E36" s="1378"/>
      <c r="F36" s="1379">
        <v>1667.8</v>
      </c>
      <c r="G36" s="1379">
        <v>1667.8</v>
      </c>
      <c r="H36" s="1379">
        <v>0</v>
      </c>
      <c r="I36" s="1379">
        <v>0</v>
      </c>
      <c r="J36" s="1380">
        <v>0</v>
      </c>
      <c r="K36" s="1380">
        <v>-100</v>
      </c>
      <c r="L36" s="1381" t="s">
        <v>119</v>
      </c>
      <c r="M36" s="1382"/>
    </row>
    <row r="37" spans="1:13" ht="12.75">
      <c r="A37" s="1377"/>
      <c r="B37" s="1378"/>
      <c r="C37" s="1378" t="s">
        <v>1206</v>
      </c>
      <c r="D37" s="1378"/>
      <c r="E37" s="1378"/>
      <c r="F37" s="1379">
        <v>-1671.7999999999997</v>
      </c>
      <c r="G37" s="1379">
        <v>-3354.5</v>
      </c>
      <c r="H37" s="1379">
        <v>-1390.3</v>
      </c>
      <c r="I37" s="1379">
        <v>-2565.7</v>
      </c>
      <c r="J37" s="1380">
        <v>-1823.6</v>
      </c>
      <c r="K37" s="1380">
        <v>-16.838138533317377</v>
      </c>
      <c r="L37" s="1381">
        <v>31.165935409623813</v>
      </c>
      <c r="M37" s="1382"/>
    </row>
    <row r="38" spans="1:13" ht="12.75">
      <c r="A38" s="1370" t="s">
        <v>1207</v>
      </c>
      <c r="B38" s="1371" t="s">
        <v>1208</v>
      </c>
      <c r="C38" s="1371"/>
      <c r="D38" s="1371"/>
      <c r="E38" s="1371"/>
      <c r="F38" s="1383">
        <v>12636.499999999998</v>
      </c>
      <c r="G38" s="1383">
        <v>17063.5</v>
      </c>
      <c r="H38" s="1383">
        <v>7632.6</v>
      </c>
      <c r="I38" s="1383">
        <v>14811.4</v>
      </c>
      <c r="J38" s="1384">
        <v>9716.8</v>
      </c>
      <c r="K38" s="1384">
        <v>-39.59878130811537</v>
      </c>
      <c r="L38" s="1385">
        <v>27.306553468018734</v>
      </c>
      <c r="M38" s="1382"/>
    </row>
    <row r="39" spans="1:13" ht="12.75">
      <c r="A39" s="1370" t="s">
        <v>1209</v>
      </c>
      <c r="B39" s="1370"/>
      <c r="C39" s="1371"/>
      <c r="D39" s="1371"/>
      <c r="E39" s="1371"/>
      <c r="F39" s="1383">
        <v>81042.50000000015</v>
      </c>
      <c r="G39" s="1383">
        <v>106785.00000000012</v>
      </c>
      <c r="H39" s="1383">
        <v>19279.2000000001</v>
      </c>
      <c r="I39" s="1383">
        <v>123131.20000000001</v>
      </c>
      <c r="J39" s="1384">
        <v>148267.84999999995</v>
      </c>
      <c r="K39" s="1384">
        <v>-76.21100040102408</v>
      </c>
      <c r="L39" s="1391" t="s">
        <v>119</v>
      </c>
      <c r="M39" s="1392"/>
    </row>
    <row r="40" spans="1:13" ht="12.75">
      <c r="A40" s="1370" t="s">
        <v>1210</v>
      </c>
      <c r="B40" s="1371" t="s">
        <v>1211</v>
      </c>
      <c r="C40" s="1371"/>
      <c r="D40" s="1371"/>
      <c r="E40" s="1371"/>
      <c r="F40" s="1383">
        <v>20199.439999999995</v>
      </c>
      <c r="G40" s="1383">
        <v>11147.969999999998</v>
      </c>
      <c r="H40" s="1383">
        <v>8588.750000000007</v>
      </c>
      <c r="I40" s="1383">
        <v>17720.65000000001</v>
      </c>
      <c r="J40" s="1384">
        <v>-3267.7600000000093</v>
      </c>
      <c r="K40" s="1384">
        <v>-57.48025687840846</v>
      </c>
      <c r="L40" s="1385">
        <v>-138.04698006112656</v>
      </c>
      <c r="M40" s="1382"/>
    </row>
    <row r="41" spans="1:13" ht="12.75">
      <c r="A41" s="1377"/>
      <c r="B41" s="1378" t="s">
        <v>1212</v>
      </c>
      <c r="C41" s="1378"/>
      <c r="D41" s="1378"/>
      <c r="E41" s="1378"/>
      <c r="F41" s="1379">
        <v>1798.1000000000001</v>
      </c>
      <c r="G41" s="1379">
        <v>3194.6000000000004</v>
      </c>
      <c r="H41" s="1379">
        <v>2671.9999999999995</v>
      </c>
      <c r="I41" s="1379">
        <v>4382.599999999999</v>
      </c>
      <c r="J41" s="1380">
        <v>2338.9</v>
      </c>
      <c r="K41" s="1380">
        <v>48.601301373672186</v>
      </c>
      <c r="L41" s="1381">
        <v>-12.466317365269447</v>
      </c>
      <c r="M41" s="1382"/>
    </row>
    <row r="42" spans="1:13" ht="12.75">
      <c r="A42" s="1377"/>
      <c r="B42" s="1378" t="s">
        <v>1213</v>
      </c>
      <c r="C42" s="1378"/>
      <c r="D42" s="1378"/>
      <c r="E42" s="1378"/>
      <c r="F42" s="1379">
        <v>0</v>
      </c>
      <c r="G42" s="1379">
        <v>0</v>
      </c>
      <c r="H42" s="1379">
        <v>0</v>
      </c>
      <c r="I42" s="1379">
        <v>0</v>
      </c>
      <c r="J42" s="1380">
        <v>0</v>
      </c>
      <c r="K42" s="1393" t="s">
        <v>119</v>
      </c>
      <c r="L42" s="1394" t="s">
        <v>119</v>
      </c>
      <c r="M42" s="1382"/>
    </row>
    <row r="43" spans="1:13" ht="12.75">
      <c r="A43" s="1377"/>
      <c r="B43" s="1378" t="s">
        <v>1214</v>
      </c>
      <c r="C43" s="1378"/>
      <c r="D43" s="1378"/>
      <c r="E43" s="1378"/>
      <c r="F43" s="1379">
        <v>-12927.8</v>
      </c>
      <c r="G43" s="1379">
        <v>-21331.600000000002</v>
      </c>
      <c r="H43" s="1379">
        <v>-21344.099999999995</v>
      </c>
      <c r="I43" s="1379">
        <v>-34584.49999999999</v>
      </c>
      <c r="J43" s="1380">
        <v>-22100.15</v>
      </c>
      <c r="K43" s="1380">
        <v>65.1023375980445</v>
      </c>
      <c r="L43" s="1381">
        <v>3.542196672616811</v>
      </c>
      <c r="M43" s="1382"/>
    </row>
    <row r="44" spans="1:13" ht="12.75">
      <c r="A44" s="1377"/>
      <c r="B44" s="1378"/>
      <c r="C44" s="1378" t="s">
        <v>1215</v>
      </c>
      <c r="D44" s="1378"/>
      <c r="E44" s="1378"/>
      <c r="F44" s="1379">
        <v>-1384.3</v>
      </c>
      <c r="G44" s="1379">
        <v>-1620</v>
      </c>
      <c r="H44" s="1379">
        <v>-1330.1999999999998</v>
      </c>
      <c r="I44" s="1379">
        <v>-2234.3</v>
      </c>
      <c r="J44" s="1380">
        <v>-2747.05</v>
      </c>
      <c r="K44" s="1380">
        <v>-3.908112403380784</v>
      </c>
      <c r="L44" s="1381">
        <v>106.51405803638556</v>
      </c>
      <c r="M44" s="1382"/>
    </row>
    <row r="45" spans="1:13" ht="12.75">
      <c r="A45" s="1377"/>
      <c r="B45" s="1378"/>
      <c r="C45" s="1378" t="s">
        <v>1185</v>
      </c>
      <c r="D45" s="1378"/>
      <c r="E45" s="1378"/>
      <c r="F45" s="1379">
        <v>-11543.5</v>
      </c>
      <c r="G45" s="1379">
        <v>-19711.600000000002</v>
      </c>
      <c r="H45" s="1379">
        <v>-20013.899999999998</v>
      </c>
      <c r="I45" s="1379">
        <v>-32350.199999999997</v>
      </c>
      <c r="J45" s="1380">
        <v>-19353.100000000002</v>
      </c>
      <c r="K45" s="1380">
        <v>73.37809156668254</v>
      </c>
      <c r="L45" s="1381">
        <v>-3.301705314806185</v>
      </c>
      <c r="M45" s="1382"/>
    </row>
    <row r="46" spans="1:13" ht="12.75">
      <c r="A46" s="1377"/>
      <c r="B46" s="1378" t="s">
        <v>1216</v>
      </c>
      <c r="C46" s="1378"/>
      <c r="D46" s="1378"/>
      <c r="E46" s="1378"/>
      <c r="F46" s="1379">
        <v>31329.139999999996</v>
      </c>
      <c r="G46" s="1379">
        <v>29284.97</v>
      </c>
      <c r="H46" s="1379">
        <v>27260.850000000006</v>
      </c>
      <c r="I46" s="1379">
        <v>47922.55</v>
      </c>
      <c r="J46" s="1380">
        <v>16493.489999999994</v>
      </c>
      <c r="K46" s="1380">
        <v>-12.98564212104128</v>
      </c>
      <c r="L46" s="1381">
        <v>-39.497521170469774</v>
      </c>
      <c r="M46" s="1382"/>
    </row>
    <row r="47" spans="1:13" ht="12.75">
      <c r="A47" s="1377"/>
      <c r="B47" s="1378"/>
      <c r="C47" s="1378" t="s">
        <v>1215</v>
      </c>
      <c r="D47" s="1378"/>
      <c r="E47" s="1378"/>
      <c r="F47" s="1379">
        <v>18249.899999999998</v>
      </c>
      <c r="G47" s="1379">
        <v>23686.1</v>
      </c>
      <c r="H47" s="1379">
        <v>18049.5</v>
      </c>
      <c r="I47" s="1379">
        <v>22912.300000000003</v>
      </c>
      <c r="J47" s="1380">
        <v>-1577.2600000000007</v>
      </c>
      <c r="K47" s="1380">
        <v>-1.0980882087024924</v>
      </c>
      <c r="L47" s="1381" t="s">
        <v>119</v>
      </c>
      <c r="M47" s="1382"/>
    </row>
    <row r="48" spans="1:13" ht="12.75">
      <c r="A48" s="1377"/>
      <c r="B48" s="1378"/>
      <c r="C48" s="1378" t="s">
        <v>1217</v>
      </c>
      <c r="D48" s="1378"/>
      <c r="E48" s="1378"/>
      <c r="F48" s="1379">
        <v>4368.4</v>
      </c>
      <c r="G48" s="1379">
        <v>4192.4000000000015</v>
      </c>
      <c r="H48" s="1379">
        <v>3416.500000000001</v>
      </c>
      <c r="I48" s="1379">
        <v>11857.300000000001</v>
      </c>
      <c r="J48" s="1380">
        <v>15795.249999999996</v>
      </c>
      <c r="K48" s="1380">
        <v>-21.79058694258765</v>
      </c>
      <c r="L48" s="1381">
        <v>362.3225523196251</v>
      </c>
      <c r="M48" s="1382"/>
    </row>
    <row r="49" spans="1:13" ht="12.75">
      <c r="A49" s="1377"/>
      <c r="B49" s="1378"/>
      <c r="C49" s="1378"/>
      <c r="D49" s="1378" t="s">
        <v>1218</v>
      </c>
      <c r="E49" s="1378"/>
      <c r="F49" s="1379">
        <v>4556.4</v>
      </c>
      <c r="G49" s="1379">
        <v>4407.800000000001</v>
      </c>
      <c r="H49" s="1379">
        <v>3451.300000000001</v>
      </c>
      <c r="I49" s="1379">
        <v>11919.400000000001</v>
      </c>
      <c r="J49" s="1380">
        <v>15007.049999999996</v>
      </c>
      <c r="K49" s="1380">
        <v>-24.253796857167913</v>
      </c>
      <c r="L49" s="1381">
        <v>334.8231101324136</v>
      </c>
      <c r="M49" s="1382"/>
    </row>
    <row r="50" spans="1:13" ht="12.75">
      <c r="A50" s="1377"/>
      <c r="B50" s="1378"/>
      <c r="C50" s="1378"/>
      <c r="D50" s="1378"/>
      <c r="E50" s="1378" t="s">
        <v>1219</v>
      </c>
      <c r="F50" s="1379">
        <v>13456.4</v>
      </c>
      <c r="G50" s="1379">
        <v>21132.4</v>
      </c>
      <c r="H50" s="1379">
        <v>12838.500000000002</v>
      </c>
      <c r="I50" s="1379">
        <v>28961.2</v>
      </c>
      <c r="J50" s="1380">
        <v>24484.549999999996</v>
      </c>
      <c r="K50" s="1380">
        <v>-4.59186706697183</v>
      </c>
      <c r="L50" s="1381">
        <v>90.71192117459199</v>
      </c>
      <c r="M50" s="1382"/>
    </row>
    <row r="51" spans="1:13" ht="12.75">
      <c r="A51" s="1377"/>
      <c r="B51" s="1378"/>
      <c r="C51" s="1378"/>
      <c r="D51" s="1378"/>
      <c r="E51" s="1378" t="s">
        <v>1220</v>
      </c>
      <c r="F51" s="1379">
        <v>-8900</v>
      </c>
      <c r="G51" s="1379">
        <v>-16724.6</v>
      </c>
      <c r="H51" s="1379">
        <v>-9387.2</v>
      </c>
      <c r="I51" s="1379">
        <v>-17041.8</v>
      </c>
      <c r="J51" s="1380">
        <v>-9477.5</v>
      </c>
      <c r="K51" s="1380">
        <v>5.474157303370802</v>
      </c>
      <c r="L51" s="1381">
        <v>0.9619481847622353</v>
      </c>
      <c r="M51" s="1382"/>
    </row>
    <row r="52" spans="1:13" ht="12.75">
      <c r="A52" s="1377"/>
      <c r="B52" s="1378"/>
      <c r="C52" s="1378"/>
      <c r="D52" s="1378" t="s">
        <v>1221</v>
      </c>
      <c r="E52" s="1378"/>
      <c r="F52" s="1379">
        <v>-188</v>
      </c>
      <c r="G52" s="1379">
        <v>-215.4</v>
      </c>
      <c r="H52" s="1379">
        <v>-34.800000000000004</v>
      </c>
      <c r="I52" s="1379">
        <v>-62.10000000000001</v>
      </c>
      <c r="J52" s="1380">
        <v>788.2</v>
      </c>
      <c r="K52" s="1380">
        <v>-81.48936170212765</v>
      </c>
      <c r="L52" s="1381" t="s">
        <v>119</v>
      </c>
      <c r="M52" s="1382"/>
    </row>
    <row r="53" spans="1:13" ht="12.75">
      <c r="A53" s="1377"/>
      <c r="B53" s="1378"/>
      <c r="C53" s="1378" t="s">
        <v>1222</v>
      </c>
      <c r="D53" s="1378"/>
      <c r="E53" s="1378"/>
      <c r="F53" s="1379">
        <v>9425</v>
      </c>
      <c r="G53" s="1379">
        <v>2733.4</v>
      </c>
      <c r="H53" s="1379">
        <v>6431.1</v>
      </c>
      <c r="I53" s="1379">
        <v>14318.599999999999</v>
      </c>
      <c r="J53" s="1380">
        <v>6203.4</v>
      </c>
      <c r="K53" s="1380">
        <v>-31.7655172413793</v>
      </c>
      <c r="L53" s="1381">
        <v>-3.540607361104648</v>
      </c>
      <c r="M53" s="1382"/>
    </row>
    <row r="54" spans="1:13" ht="12.75">
      <c r="A54" s="1377"/>
      <c r="B54" s="1378"/>
      <c r="C54" s="1378"/>
      <c r="D54" s="1378" t="s">
        <v>1223</v>
      </c>
      <c r="E54" s="1378"/>
      <c r="F54" s="1379">
        <v>-61</v>
      </c>
      <c r="G54" s="1379">
        <v>-36.7</v>
      </c>
      <c r="H54" s="1379">
        <v>-21.2</v>
      </c>
      <c r="I54" s="1379">
        <v>-20.2</v>
      </c>
      <c r="J54" s="1380">
        <v>36.2</v>
      </c>
      <c r="K54" s="1380">
        <v>-65.24590163934425</v>
      </c>
      <c r="L54" s="1381">
        <v>-270.7547169811321</v>
      </c>
      <c r="M54" s="1382"/>
    </row>
    <row r="55" spans="1:13" ht="12.75">
      <c r="A55" s="1377"/>
      <c r="B55" s="1378"/>
      <c r="C55" s="1378"/>
      <c r="D55" s="1378" t="s">
        <v>1224</v>
      </c>
      <c r="E55" s="1378"/>
      <c r="F55" s="1379">
        <v>9486</v>
      </c>
      <c r="G55" s="1379">
        <v>2770.1</v>
      </c>
      <c r="H55" s="1379">
        <v>6452.3</v>
      </c>
      <c r="I55" s="1379">
        <v>14338.8</v>
      </c>
      <c r="J55" s="1380">
        <v>6167.2</v>
      </c>
      <c r="K55" s="1380">
        <v>-31.9808138309087</v>
      </c>
      <c r="L55" s="1381">
        <v>-4.418579421291639</v>
      </c>
      <c r="M55" s="1382"/>
    </row>
    <row r="56" spans="1:13" ht="12.75">
      <c r="A56" s="1377"/>
      <c r="B56" s="1378"/>
      <c r="C56" s="1378" t="s">
        <v>1225</v>
      </c>
      <c r="D56" s="1378"/>
      <c r="E56" s="1378"/>
      <c r="F56" s="1379">
        <v>-714.16</v>
      </c>
      <c r="G56" s="1379">
        <v>-1326.93</v>
      </c>
      <c r="H56" s="1379">
        <v>-636.25</v>
      </c>
      <c r="I56" s="1379">
        <v>-1165.65</v>
      </c>
      <c r="J56" s="1380">
        <v>-3927.9</v>
      </c>
      <c r="K56" s="1380">
        <v>-10.909320040327103</v>
      </c>
      <c r="L56" s="1381">
        <v>517.3516699410609</v>
      </c>
      <c r="M56" s="1382"/>
    </row>
    <row r="57" spans="1:13" ht="12.75">
      <c r="A57" s="1370" t="s">
        <v>1226</v>
      </c>
      <c r="B57" s="1371"/>
      <c r="C57" s="1371"/>
      <c r="D57" s="1371"/>
      <c r="E57" s="1371"/>
      <c r="F57" s="1383">
        <v>101241.94000000012</v>
      </c>
      <c r="G57" s="1383">
        <v>117932.97000000009</v>
      </c>
      <c r="H57" s="1383">
        <v>27867.950000000128</v>
      </c>
      <c r="I57" s="1383">
        <v>140851.85000000003</v>
      </c>
      <c r="J57" s="1384">
        <v>145000.08999999994</v>
      </c>
      <c r="K57" s="1384">
        <v>-72.47390755254187</v>
      </c>
      <c r="L57" s="1385">
        <v>420.3112894920482</v>
      </c>
      <c r="M57" s="1382"/>
    </row>
    <row r="58" spans="1:13" ht="12.75">
      <c r="A58" s="1370" t="s">
        <v>1227</v>
      </c>
      <c r="B58" s="1371" t="s">
        <v>1228</v>
      </c>
      <c r="C58" s="1371"/>
      <c r="D58" s="1371"/>
      <c r="E58" s="1371"/>
      <c r="F58" s="1383">
        <v>10996.709999999875</v>
      </c>
      <c r="G58" s="1383">
        <v>11927.559999999881</v>
      </c>
      <c r="H58" s="1383">
        <v>13634.58999999988</v>
      </c>
      <c r="I58" s="1383">
        <v>18502.70000000001</v>
      </c>
      <c r="J58" s="1384">
        <v>19386.280000000057</v>
      </c>
      <c r="K58" s="1384">
        <v>23.987901836094935</v>
      </c>
      <c r="L58" s="1385">
        <v>42.184546803389225</v>
      </c>
      <c r="M58" s="1382"/>
    </row>
    <row r="59" spans="1:13" ht="12.75">
      <c r="A59" s="1370" t="s">
        <v>1229</v>
      </c>
      <c r="B59" s="1371"/>
      <c r="C59" s="1371"/>
      <c r="D59" s="1371"/>
      <c r="E59" s="1371"/>
      <c r="F59" s="1383">
        <v>112238.65</v>
      </c>
      <c r="G59" s="1383">
        <v>129860.52999999997</v>
      </c>
      <c r="H59" s="1383">
        <v>41502.54000000001</v>
      </c>
      <c r="I59" s="1383">
        <v>159354.55000000005</v>
      </c>
      <c r="J59" s="1384">
        <v>164386.37</v>
      </c>
      <c r="K59" s="1384">
        <v>-63.0229515412026</v>
      </c>
      <c r="L59" s="1385">
        <v>296.087492476364</v>
      </c>
      <c r="M59" s="1382"/>
    </row>
    <row r="60" spans="1:13" ht="12.75">
      <c r="A60" s="1370" t="s">
        <v>1230</v>
      </c>
      <c r="B60" s="1371"/>
      <c r="C60" s="1371"/>
      <c r="D60" s="1371"/>
      <c r="E60" s="1371"/>
      <c r="F60" s="1383">
        <v>-112238.65</v>
      </c>
      <c r="G60" s="1383">
        <v>-129860.53000000001</v>
      </c>
      <c r="H60" s="1383">
        <v>-41502.54</v>
      </c>
      <c r="I60" s="1383">
        <v>-159354.55</v>
      </c>
      <c r="J60" s="1384">
        <v>-164386.37</v>
      </c>
      <c r="K60" s="1384">
        <v>-63.0229515412026</v>
      </c>
      <c r="L60" s="1385">
        <v>296.0874924763641</v>
      </c>
      <c r="M60" s="1382"/>
    </row>
    <row r="61" spans="1:13" ht="12.75">
      <c r="A61" s="1377"/>
      <c r="B61" s="1378" t="s">
        <v>1231</v>
      </c>
      <c r="C61" s="1378"/>
      <c r="D61" s="1378"/>
      <c r="E61" s="1378"/>
      <c r="F61" s="1379">
        <v>-111525.85</v>
      </c>
      <c r="G61" s="1379">
        <v>-128536.33</v>
      </c>
      <c r="H61" s="1379">
        <v>-40867.74</v>
      </c>
      <c r="I61" s="1379">
        <v>-158191.95</v>
      </c>
      <c r="J61" s="1380">
        <v>-164386.37</v>
      </c>
      <c r="K61" s="1380">
        <v>-63.35581392116716</v>
      </c>
      <c r="L61" s="1381">
        <v>302.2399330131786</v>
      </c>
      <c r="M61" s="1382"/>
    </row>
    <row r="62" spans="1:13" ht="12.75">
      <c r="A62" s="1377"/>
      <c r="B62" s="1378"/>
      <c r="C62" s="1378" t="s">
        <v>1223</v>
      </c>
      <c r="D62" s="1378"/>
      <c r="E62" s="1378"/>
      <c r="F62" s="1379">
        <v>-88985.95000000001</v>
      </c>
      <c r="G62" s="1379">
        <v>-115992.23</v>
      </c>
      <c r="H62" s="1379">
        <v>-21254.64</v>
      </c>
      <c r="I62" s="1379">
        <v>-130352.95</v>
      </c>
      <c r="J62" s="1380">
        <v>-149529.21</v>
      </c>
      <c r="K62" s="1380">
        <v>-76.1146113515673</v>
      </c>
      <c r="L62" s="1381">
        <v>603.5132563995438</v>
      </c>
      <c r="M62" s="1382"/>
    </row>
    <row r="63" spans="1:13" ht="12.75">
      <c r="A63" s="1377"/>
      <c r="B63" s="1378"/>
      <c r="C63" s="1378" t="s">
        <v>1224</v>
      </c>
      <c r="D63" s="1378"/>
      <c r="E63" s="1378"/>
      <c r="F63" s="1379">
        <v>-22539.9</v>
      </c>
      <c r="G63" s="1379">
        <v>-12544.100000000006</v>
      </c>
      <c r="H63" s="1379">
        <v>-19613.1</v>
      </c>
      <c r="I63" s="1379">
        <v>-27839</v>
      </c>
      <c r="J63" s="1380">
        <v>-14857.159999999996</v>
      </c>
      <c r="K63" s="1380">
        <v>-12.984973313989869</v>
      </c>
      <c r="L63" s="1381">
        <v>-24.24879289862389</v>
      </c>
      <c r="M63" s="1382"/>
    </row>
    <row r="64" spans="1:13" ht="12.75">
      <c r="A64" s="1377"/>
      <c r="B64" s="1378" t="s">
        <v>1232</v>
      </c>
      <c r="C64" s="1378"/>
      <c r="D64" s="1378"/>
      <c r="E64" s="1378"/>
      <c r="F64" s="1379">
        <v>-712.8</v>
      </c>
      <c r="G64" s="1379">
        <v>-1324.2</v>
      </c>
      <c r="H64" s="1379">
        <v>-634.8</v>
      </c>
      <c r="I64" s="1379">
        <v>-1162.6</v>
      </c>
      <c r="J64" s="1380">
        <v>0</v>
      </c>
      <c r="K64" s="1380">
        <v>-10.942760942760941</v>
      </c>
      <c r="L64" s="1381">
        <v>-100</v>
      </c>
      <c r="M64" s="1382"/>
    </row>
    <row r="65" spans="1:13" ht="13.5" thickBot="1">
      <c r="A65" s="1395" t="s">
        <v>1233</v>
      </c>
      <c r="B65" s="1396"/>
      <c r="C65" s="1396"/>
      <c r="D65" s="1396"/>
      <c r="E65" s="1396"/>
      <c r="F65" s="1397">
        <v>-102813.65</v>
      </c>
      <c r="G65" s="1397">
        <v>-127127.13000000002</v>
      </c>
      <c r="H65" s="1397">
        <v>-35071.439999999995</v>
      </c>
      <c r="I65" s="1397">
        <v>-145035.95</v>
      </c>
      <c r="J65" s="1398">
        <v>-158182.97</v>
      </c>
      <c r="K65" s="1398">
        <v>-65.8883426471096</v>
      </c>
      <c r="L65" s="1399">
        <v>351.03072471503884</v>
      </c>
      <c r="M65" s="1382"/>
    </row>
    <row r="66" ht="13.5" thickTop="1">
      <c r="A66" s="1363" t="s">
        <v>1234</v>
      </c>
    </row>
    <row r="67" ht="12.75">
      <c r="A67" s="1400" t="s">
        <v>1235</v>
      </c>
    </row>
    <row r="68" ht="12.75">
      <c r="A68" s="1400" t="s">
        <v>1236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9.140625" style="210" customWidth="1"/>
    <col min="2" max="2" width="6.8515625" style="210" customWidth="1"/>
    <col min="3" max="3" width="31.28125" style="210" customWidth="1"/>
    <col min="4" max="4" width="16.140625" style="210" customWidth="1"/>
    <col min="5" max="5" width="16.7109375" style="210" customWidth="1"/>
    <col min="6" max="6" width="15.00390625" style="210" customWidth="1"/>
    <col min="7" max="7" width="14.00390625" style="210" customWidth="1"/>
    <col min="8" max="8" width="15.00390625" style="210" customWidth="1"/>
    <col min="9" max="9" width="14.8515625" style="210" customWidth="1"/>
    <col min="10" max="16384" width="9.140625" style="210" customWidth="1"/>
  </cols>
  <sheetData>
    <row r="1" spans="2:10" ht="15" customHeight="1">
      <c r="B1" s="1673" t="s">
        <v>1237</v>
      </c>
      <c r="C1" s="1673"/>
      <c r="D1" s="1673"/>
      <c r="E1" s="1673"/>
      <c r="F1" s="1673"/>
      <c r="G1" s="1673"/>
      <c r="H1" s="1673"/>
      <c r="I1" s="1673"/>
      <c r="J1" s="1401"/>
    </row>
    <row r="2" spans="2:9" ht="15" customHeight="1">
      <c r="B2" s="1743" t="s">
        <v>1238</v>
      </c>
      <c r="C2" s="1743"/>
      <c r="D2" s="1743"/>
      <c r="E2" s="1743"/>
      <c r="F2" s="1743"/>
      <c r="G2" s="1743"/>
      <c r="H2" s="1743"/>
      <c r="I2" s="1743"/>
    </row>
    <row r="3" spans="2:9" ht="15" customHeight="1">
      <c r="B3" s="1744" t="s">
        <v>1239</v>
      </c>
      <c r="C3" s="1744"/>
      <c r="D3" s="1744"/>
      <c r="E3" s="1744"/>
      <c r="F3" s="1744"/>
      <c r="G3" s="1744"/>
      <c r="H3" s="1744"/>
      <c r="I3" s="1744"/>
    </row>
    <row r="4" spans="2:9" ht="12" customHeight="1" thickBot="1">
      <c r="B4" s="1402"/>
      <c r="C4" s="1403"/>
      <c r="D4" s="1404"/>
      <c r="E4" s="1404"/>
      <c r="F4" s="1404"/>
      <c r="G4" s="1403"/>
      <c r="H4" s="1402"/>
      <c r="I4" s="1402"/>
    </row>
    <row r="5" spans="2:9" ht="15" customHeight="1" thickTop="1">
      <c r="B5" s="1405"/>
      <c r="C5" s="1406"/>
      <c r="D5" s="1407"/>
      <c r="E5" s="1408"/>
      <c r="F5" s="1407"/>
      <c r="G5" s="1407"/>
      <c r="H5" s="1409" t="s">
        <v>207</v>
      </c>
      <c r="I5" s="1410"/>
    </row>
    <row r="6" spans="2:9" ht="15" customHeight="1">
      <c r="B6" s="1411"/>
      <c r="C6" s="1412"/>
      <c r="D6" s="1413" t="s">
        <v>58</v>
      </c>
      <c r="E6" s="1414" t="s">
        <v>1240</v>
      </c>
      <c r="F6" s="1413" t="s">
        <v>58</v>
      </c>
      <c r="G6" s="1414" t="s">
        <v>1240</v>
      </c>
      <c r="H6" s="1415" t="s">
        <v>1241</v>
      </c>
      <c r="I6" s="1416"/>
    </row>
    <row r="7" spans="2:9" ht="15" customHeight="1">
      <c r="B7" s="1411"/>
      <c r="C7" s="1412"/>
      <c r="D7" s="1417">
        <v>2014</v>
      </c>
      <c r="E7" s="1418">
        <v>2015</v>
      </c>
      <c r="F7" s="1417">
        <v>2015</v>
      </c>
      <c r="G7" s="1417">
        <v>2016</v>
      </c>
      <c r="H7" s="1419" t="s">
        <v>53</v>
      </c>
      <c r="I7" s="1420" t="s">
        <v>54</v>
      </c>
    </row>
    <row r="8" spans="1:9" ht="15" customHeight="1">
      <c r="A8" s="231"/>
      <c r="B8" s="1421"/>
      <c r="C8" s="1422"/>
      <c r="D8" s="1423"/>
      <c r="E8" s="1423"/>
      <c r="F8" s="1424"/>
      <c r="G8" s="1425"/>
      <c r="H8" s="1426"/>
      <c r="I8" s="1427"/>
    </row>
    <row r="9" spans="1:9" ht="15" customHeight="1">
      <c r="A9" s="231"/>
      <c r="B9" s="1739" t="s">
        <v>1242</v>
      </c>
      <c r="C9" s="1745"/>
      <c r="D9" s="1428">
        <v>593752.9400000001</v>
      </c>
      <c r="E9" s="1428">
        <v>615497</v>
      </c>
      <c r="F9" s="1428">
        <v>726683.87</v>
      </c>
      <c r="G9" s="1428">
        <v>900782.1</v>
      </c>
      <c r="H9" s="1428">
        <v>3.6621393403121374</v>
      </c>
      <c r="I9" s="1429">
        <v>23.957904831436537</v>
      </c>
    </row>
    <row r="10" spans="1:9" ht="15" customHeight="1">
      <c r="A10" s="231"/>
      <c r="B10" s="1430" t="s">
        <v>1243</v>
      </c>
      <c r="C10" s="1431"/>
      <c r="D10" s="1432">
        <v>21352.06</v>
      </c>
      <c r="E10" s="1432">
        <v>22449.100000000002</v>
      </c>
      <c r="F10" s="1432">
        <v>23622.95</v>
      </c>
      <c r="G10" s="1432">
        <v>30109.5</v>
      </c>
      <c r="H10" s="1428">
        <v>5.137864917951717</v>
      </c>
      <c r="I10" s="1429">
        <v>27.45867895415263</v>
      </c>
    </row>
    <row r="11" spans="1:9" ht="15" customHeight="1">
      <c r="A11" s="231"/>
      <c r="B11" s="1430" t="s">
        <v>1244</v>
      </c>
      <c r="C11" s="1431"/>
      <c r="D11" s="1432">
        <v>572400.88</v>
      </c>
      <c r="E11" s="1432">
        <v>593047.9</v>
      </c>
      <c r="F11" s="1432">
        <v>703060.92</v>
      </c>
      <c r="G11" s="1432">
        <v>870672.6</v>
      </c>
      <c r="H11" s="1428">
        <v>3.6070908905660843</v>
      </c>
      <c r="I11" s="1429">
        <v>23.840278307603825</v>
      </c>
    </row>
    <row r="12" spans="1:9" ht="15" customHeight="1">
      <c r="A12" s="231"/>
      <c r="B12" s="1433"/>
      <c r="C12" s="1434" t="s">
        <v>1245</v>
      </c>
      <c r="D12" s="1435">
        <v>426132.85371916</v>
      </c>
      <c r="E12" s="1435">
        <v>427900.367126</v>
      </c>
      <c r="F12" s="1435">
        <v>517456.67892682005</v>
      </c>
      <c r="G12" s="1435">
        <v>662308.21364369</v>
      </c>
      <c r="H12" s="1435">
        <v>0.4147798958502307</v>
      </c>
      <c r="I12" s="1436">
        <v>27.992978082201006</v>
      </c>
    </row>
    <row r="13" spans="1:9" ht="15" customHeight="1">
      <c r="A13" s="231"/>
      <c r="B13" s="1433"/>
      <c r="C13" s="1437" t="s">
        <v>1246</v>
      </c>
      <c r="D13" s="1435">
        <v>146268.02628084</v>
      </c>
      <c r="E13" s="1435">
        <v>165147.532874</v>
      </c>
      <c r="F13" s="1435">
        <v>185604.24107318</v>
      </c>
      <c r="G13" s="1435">
        <v>208364.38635631002</v>
      </c>
      <c r="H13" s="1435">
        <v>12.907473405644154</v>
      </c>
      <c r="I13" s="1436">
        <v>12.262729101193415</v>
      </c>
    </row>
    <row r="14" spans="1:9" ht="15" customHeight="1">
      <c r="A14" s="231"/>
      <c r="B14" s="1438"/>
      <c r="C14" s="1437"/>
      <c r="D14" s="1439"/>
      <c r="E14" s="1439"/>
      <c r="F14" s="1439"/>
      <c r="G14" s="1439"/>
      <c r="H14" s="1439"/>
      <c r="I14" s="1436"/>
    </row>
    <row r="15" spans="1:9" ht="15" customHeight="1">
      <c r="A15" s="231"/>
      <c r="B15" s="1440"/>
      <c r="C15" s="1422"/>
      <c r="D15" s="1441"/>
      <c r="E15" s="1441"/>
      <c r="F15" s="1441"/>
      <c r="G15" s="1441"/>
      <c r="H15" s="1441"/>
      <c r="I15" s="1442"/>
    </row>
    <row r="16" spans="1:9" ht="15" customHeight="1">
      <c r="A16" s="231"/>
      <c r="B16" s="1739" t="s">
        <v>1247</v>
      </c>
      <c r="C16" s="1745"/>
      <c r="D16" s="1432">
        <v>93006.09</v>
      </c>
      <c r="E16" s="1432">
        <v>112678.8</v>
      </c>
      <c r="F16" s="1432">
        <v>120995.11</v>
      </c>
      <c r="G16" s="1432">
        <v>136005.2</v>
      </c>
      <c r="H16" s="1428">
        <v>21.152066493710265</v>
      </c>
      <c r="I16" s="1429">
        <v>12.405534405481362</v>
      </c>
    </row>
    <row r="17" spans="1:9" ht="15" customHeight="1">
      <c r="A17" s="231"/>
      <c r="B17" s="1438"/>
      <c r="C17" s="1443" t="s">
        <v>1245</v>
      </c>
      <c r="D17" s="1435">
        <v>87372.33</v>
      </c>
      <c r="E17" s="1435">
        <v>106028.40000000001</v>
      </c>
      <c r="F17" s="1435">
        <v>114843.41</v>
      </c>
      <c r="G17" s="1435">
        <v>131395.44</v>
      </c>
      <c r="H17" s="1435">
        <v>21.35237780656645</v>
      </c>
      <c r="I17" s="1436">
        <v>14.41269464220889</v>
      </c>
    </row>
    <row r="18" spans="1:9" ht="15" customHeight="1">
      <c r="A18" s="231"/>
      <c r="B18" s="1438"/>
      <c r="C18" s="1443" t="s">
        <v>1246</v>
      </c>
      <c r="D18" s="1435">
        <v>5633.76</v>
      </c>
      <c r="E18" s="1435">
        <v>6650.4</v>
      </c>
      <c r="F18" s="1435">
        <v>6151.7</v>
      </c>
      <c r="G18" s="1435">
        <v>4609.76</v>
      </c>
      <c r="H18" s="1435">
        <v>18.0454971457783</v>
      </c>
      <c r="I18" s="1436">
        <v>-25.065266511695953</v>
      </c>
    </row>
    <row r="19" spans="1:9" ht="15" customHeight="1">
      <c r="A19" s="231"/>
      <c r="B19" s="1444"/>
      <c r="C19" s="1445"/>
      <c r="D19" s="1446"/>
      <c r="E19" s="1446"/>
      <c r="F19" s="1446"/>
      <c r="G19" s="1446"/>
      <c r="H19" s="1447"/>
      <c r="I19" s="1448"/>
    </row>
    <row r="20" spans="1:9" ht="15" customHeight="1">
      <c r="A20" s="231"/>
      <c r="B20" s="1449"/>
      <c r="C20" s="1450"/>
      <c r="D20" s="1451"/>
      <c r="E20" s="1451"/>
      <c r="F20" s="1451"/>
      <c r="G20" s="1451"/>
      <c r="H20" s="1451"/>
      <c r="I20" s="1452"/>
    </row>
    <row r="21" spans="1:9" ht="15" customHeight="1">
      <c r="A21" s="231"/>
      <c r="B21" s="1739" t="s">
        <v>1248</v>
      </c>
      <c r="C21" s="1740"/>
      <c r="D21" s="1428">
        <v>665406.97</v>
      </c>
      <c r="E21" s="1428">
        <v>705726.7</v>
      </c>
      <c r="F21" s="1428">
        <v>824056.04</v>
      </c>
      <c r="G21" s="1428">
        <v>1006677.8</v>
      </c>
      <c r="H21" s="1428">
        <v>6.059409026028078</v>
      </c>
      <c r="I21" s="1429">
        <v>22.16132776600969</v>
      </c>
    </row>
    <row r="22" spans="1:9" ht="15" customHeight="1">
      <c r="A22" s="231"/>
      <c r="B22" s="1438"/>
      <c r="C22" s="1443" t="s">
        <v>1245</v>
      </c>
      <c r="D22" s="1435">
        <v>513505.18371916004</v>
      </c>
      <c r="E22" s="1435">
        <v>533928.767126</v>
      </c>
      <c r="F22" s="1435">
        <v>632300.0889268201</v>
      </c>
      <c r="G22" s="1435">
        <v>793703.65364369</v>
      </c>
      <c r="H22" s="1435">
        <v>3.9772886534305627</v>
      </c>
      <c r="I22" s="1436">
        <v>25.526418158633234</v>
      </c>
    </row>
    <row r="23" spans="1:9" ht="15" customHeight="1">
      <c r="A23" s="231"/>
      <c r="B23" s="1438"/>
      <c r="C23" s="1443" t="s">
        <v>1249</v>
      </c>
      <c r="D23" s="1435">
        <v>77.17159676267894</v>
      </c>
      <c r="E23" s="1435">
        <v>75.65659158509945</v>
      </c>
      <c r="F23" s="1435">
        <v>76.73022928474865</v>
      </c>
      <c r="G23" s="1435">
        <v>78.84386182388148</v>
      </c>
      <c r="H23" s="1435" t="s">
        <v>119</v>
      </c>
      <c r="I23" s="1436" t="s">
        <v>119</v>
      </c>
    </row>
    <row r="24" spans="1:9" ht="15" customHeight="1">
      <c r="A24" s="231"/>
      <c r="B24" s="1438"/>
      <c r="C24" s="1443" t="s">
        <v>1246</v>
      </c>
      <c r="D24" s="1435">
        <v>151901.78628084</v>
      </c>
      <c r="E24" s="1435">
        <v>171797.932874</v>
      </c>
      <c r="F24" s="1435">
        <v>191755.95107318</v>
      </c>
      <c r="G24" s="1435">
        <v>212974.14635631003</v>
      </c>
      <c r="H24" s="1435">
        <v>13.098033328176584</v>
      </c>
      <c r="I24" s="1436">
        <v>11.065208231807361</v>
      </c>
    </row>
    <row r="25" spans="1:9" ht="15" customHeight="1">
      <c r="A25" s="231"/>
      <c r="B25" s="1433"/>
      <c r="C25" s="1443" t="s">
        <v>1249</v>
      </c>
      <c r="D25" s="1435">
        <v>22.828403237321062</v>
      </c>
      <c r="E25" s="1435">
        <v>24.343408414900555</v>
      </c>
      <c r="F25" s="1435">
        <v>23.269770715251354</v>
      </c>
      <c r="G25" s="1435">
        <v>21.156138176118517</v>
      </c>
      <c r="H25" s="1435" t="s">
        <v>119</v>
      </c>
      <c r="I25" s="1436" t="s">
        <v>119</v>
      </c>
    </row>
    <row r="26" spans="1:9" ht="15" customHeight="1">
      <c r="A26" s="231"/>
      <c r="B26" s="1453"/>
      <c r="C26" s="1445"/>
      <c r="D26" s="1454"/>
      <c r="E26" s="1454"/>
      <c r="F26" s="1454"/>
      <c r="G26" s="1454"/>
      <c r="H26" s="1454"/>
      <c r="I26" s="1455"/>
    </row>
    <row r="27" spans="1:9" ht="15" customHeight="1">
      <c r="A27" s="231"/>
      <c r="B27" s="1438"/>
      <c r="C27" s="1434"/>
      <c r="D27" s="1456"/>
      <c r="E27" s="1456"/>
      <c r="F27" s="1456"/>
      <c r="G27" s="1456"/>
      <c r="H27" s="1456"/>
      <c r="I27" s="1436"/>
    </row>
    <row r="28" spans="1:9" ht="15" customHeight="1">
      <c r="A28" s="231"/>
      <c r="B28" s="1739" t="s">
        <v>1250</v>
      </c>
      <c r="C28" s="1740"/>
      <c r="D28" s="1428">
        <v>686759.03</v>
      </c>
      <c r="E28" s="1428">
        <v>728175.9</v>
      </c>
      <c r="F28" s="1428">
        <v>847678.99</v>
      </c>
      <c r="G28" s="1428">
        <v>1036787.4</v>
      </c>
      <c r="H28" s="1428">
        <v>6.030771812348789</v>
      </c>
      <c r="I28" s="1429">
        <v>22.308965095383584</v>
      </c>
    </row>
    <row r="29" spans="1:9" ht="15" customHeight="1">
      <c r="A29" s="231"/>
      <c r="B29" s="1457"/>
      <c r="C29" s="1458"/>
      <c r="D29" s="1459"/>
      <c r="E29" s="1459"/>
      <c r="F29" s="1459"/>
      <c r="G29" s="1459"/>
      <c r="H29" s="1459"/>
      <c r="I29" s="1460"/>
    </row>
    <row r="30" spans="1:9" ht="15" customHeight="1">
      <c r="A30" s="231"/>
      <c r="B30" s="1461" t="s">
        <v>1251</v>
      </c>
      <c r="C30" s="1462"/>
      <c r="D30" s="1456"/>
      <c r="E30" s="1456"/>
      <c r="F30" s="1456"/>
      <c r="G30" s="1456"/>
      <c r="H30" s="1456"/>
      <c r="I30" s="1463"/>
    </row>
    <row r="31" spans="1:9" ht="9.75" customHeight="1" hidden="1">
      <c r="A31" s="231"/>
      <c r="B31" s="1464"/>
      <c r="C31" s="1465"/>
      <c r="D31" s="1428"/>
      <c r="E31" s="1428"/>
      <c r="F31" s="1428"/>
      <c r="G31" s="1428"/>
      <c r="H31" s="1428"/>
      <c r="I31" s="1429"/>
    </row>
    <row r="32" spans="2:9" ht="15" customHeight="1">
      <c r="B32" s="1741" t="s">
        <v>1252</v>
      </c>
      <c r="C32" s="1742"/>
      <c r="D32" s="1456"/>
      <c r="E32" s="1456"/>
      <c r="F32" s="1456"/>
      <c r="G32" s="1456"/>
      <c r="H32" s="1456"/>
      <c r="I32" s="1466"/>
    </row>
    <row r="33" spans="2:9" ht="15" customHeight="1">
      <c r="B33" s="1438"/>
      <c r="C33" s="1434" t="s">
        <v>1253</v>
      </c>
      <c r="D33" s="1435">
        <v>11.466383963888333</v>
      </c>
      <c r="E33" s="1435">
        <v>11.294884644731543</v>
      </c>
      <c r="F33" s="1435">
        <v>12.981127553746326</v>
      </c>
      <c r="G33" s="1435">
        <v>18.83674499968307</v>
      </c>
      <c r="H33" s="1435" t="s">
        <v>119</v>
      </c>
      <c r="I33" s="1436" t="s">
        <v>119</v>
      </c>
    </row>
    <row r="34" spans="2:9" ht="15" customHeight="1">
      <c r="B34" s="1438"/>
      <c r="C34" s="1434" t="s">
        <v>1254</v>
      </c>
      <c r="D34" s="1435">
        <v>9.97421859883483</v>
      </c>
      <c r="E34" s="1435">
        <v>9.683466761251957</v>
      </c>
      <c r="F34" s="1435">
        <v>11.19332249619925</v>
      </c>
      <c r="G34" s="1435">
        <v>15.80931972647562</v>
      </c>
      <c r="H34" s="1435" t="s">
        <v>119</v>
      </c>
      <c r="I34" s="1436" t="s">
        <v>119</v>
      </c>
    </row>
    <row r="35" spans="2:9" ht="15" customHeight="1">
      <c r="B35" s="1438"/>
      <c r="C35" s="1434"/>
      <c r="D35" s="1435"/>
      <c r="E35" s="1435"/>
      <c r="F35" s="1435"/>
      <c r="G35" s="1435"/>
      <c r="H35" s="1435"/>
      <c r="I35" s="1436"/>
    </row>
    <row r="36" spans="2:9" ht="15" customHeight="1">
      <c r="B36" s="1741" t="s">
        <v>1255</v>
      </c>
      <c r="C36" s="1742"/>
      <c r="D36" s="1428"/>
      <c r="E36" s="1428"/>
      <c r="F36" s="1428"/>
      <c r="G36" s="1428"/>
      <c r="H36" s="1428"/>
      <c r="I36" s="1429"/>
    </row>
    <row r="37" spans="2:9" ht="15" customHeight="1">
      <c r="B37" s="1467"/>
      <c r="C37" s="1434" t="s">
        <v>1253</v>
      </c>
      <c r="D37" s="1435">
        <v>11.834325583706326</v>
      </c>
      <c r="E37" s="1435">
        <v>11.654173863742304</v>
      </c>
      <c r="F37" s="1435">
        <v>13.353253370754805</v>
      </c>
      <c r="G37" s="1435">
        <v>19.400147682813618</v>
      </c>
      <c r="H37" s="1439" t="s">
        <v>119</v>
      </c>
      <c r="I37" s="1468" t="s">
        <v>119</v>
      </c>
    </row>
    <row r="38" spans="2:9" ht="15" customHeight="1">
      <c r="B38" s="1467"/>
      <c r="C38" s="1469" t="s">
        <v>1254</v>
      </c>
      <c r="D38" s="1435">
        <v>10.294278537454705</v>
      </c>
      <c r="E38" s="1435">
        <v>9.99149692883669</v>
      </c>
      <c r="F38" s="1435">
        <v>11.514197879457882</v>
      </c>
      <c r="G38" s="1435">
        <v>16.2821728203894</v>
      </c>
      <c r="H38" s="1435" t="s">
        <v>119</v>
      </c>
      <c r="I38" s="1468" t="s">
        <v>119</v>
      </c>
    </row>
    <row r="39" spans="2:9" ht="15" customHeight="1">
      <c r="B39" s="1470"/>
      <c r="C39" s="1445"/>
      <c r="D39" s="1454"/>
      <c r="E39" s="1454"/>
      <c r="F39" s="1454"/>
      <c r="G39" s="1454"/>
      <c r="H39" s="1454"/>
      <c r="I39" s="1455"/>
    </row>
    <row r="40" spans="2:9" ht="15">
      <c r="B40" s="1471"/>
      <c r="C40" s="1472"/>
      <c r="D40" s="1473"/>
      <c r="E40" s="1473"/>
      <c r="F40" s="1473"/>
      <c r="G40" s="1473"/>
      <c r="H40" s="1473"/>
      <c r="I40" s="1474"/>
    </row>
    <row r="41" spans="2:9" ht="15.75">
      <c r="B41" s="1475" t="s">
        <v>1256</v>
      </c>
      <c r="C41" s="1456"/>
      <c r="D41" s="1439">
        <v>87539.29999999999</v>
      </c>
      <c r="E41" s="1439">
        <v>92821</v>
      </c>
      <c r="F41" s="1439">
        <v>100391.6</v>
      </c>
      <c r="G41" s="1439">
        <v>105993.19999999998</v>
      </c>
      <c r="H41" s="1435">
        <v>6.03351865961919</v>
      </c>
      <c r="I41" s="1436">
        <v>5.579749700174091</v>
      </c>
    </row>
    <row r="42" spans="2:9" ht="15.75">
      <c r="B42" s="1475" t="s">
        <v>1257</v>
      </c>
      <c r="C42" s="1456"/>
      <c r="D42" s="1439">
        <v>599219.73</v>
      </c>
      <c r="E42" s="1439">
        <v>635354.8</v>
      </c>
      <c r="F42" s="1439">
        <v>747287.39</v>
      </c>
      <c r="G42" s="1439">
        <v>930794.2</v>
      </c>
      <c r="H42" s="1435">
        <v>6.030353840318313</v>
      </c>
      <c r="I42" s="1436">
        <v>24.556390547417095</v>
      </c>
    </row>
    <row r="43" spans="2:9" ht="15.75">
      <c r="B43" s="1475" t="s">
        <v>1258</v>
      </c>
      <c r="C43" s="1456"/>
      <c r="D43" s="1439">
        <v>-130981.76400000008</v>
      </c>
      <c r="E43" s="1439">
        <v>-36135.17000000004</v>
      </c>
      <c r="F43" s="1439">
        <v>-148067.66000000003</v>
      </c>
      <c r="G43" s="1439">
        <v>-183506.71000000008</v>
      </c>
      <c r="H43" s="1439" t="s">
        <v>119</v>
      </c>
      <c r="I43" s="1436" t="s">
        <v>119</v>
      </c>
    </row>
    <row r="44" spans="2:9" ht="15.75">
      <c r="B44" s="1475" t="s">
        <v>1259</v>
      </c>
      <c r="C44" s="1456"/>
      <c r="D44" s="1439">
        <v>3854.6</v>
      </c>
      <c r="E44" s="1439">
        <v>1063.8</v>
      </c>
      <c r="F44" s="1439">
        <v>3031.7</v>
      </c>
      <c r="G44" s="1439">
        <v>25323.7</v>
      </c>
      <c r="H44" s="1439" t="s">
        <v>119</v>
      </c>
      <c r="I44" s="1436" t="s">
        <v>119</v>
      </c>
    </row>
    <row r="45" spans="2:9" ht="16.5" thickBot="1">
      <c r="B45" s="1476" t="s">
        <v>1260</v>
      </c>
      <c r="C45" s="1477"/>
      <c r="D45" s="1478">
        <v>-127127.06400000007</v>
      </c>
      <c r="E45" s="1478">
        <v>-35071.37000000004</v>
      </c>
      <c r="F45" s="1478">
        <v>-145035.96000000002</v>
      </c>
      <c r="G45" s="1478">
        <v>-158183.01000000007</v>
      </c>
      <c r="H45" s="1478" t="s">
        <v>119</v>
      </c>
      <c r="I45" s="1479" t="s">
        <v>119</v>
      </c>
    </row>
    <row r="46" spans="2:9" ht="16.5" thickTop="1">
      <c r="B46" s="1480" t="s">
        <v>1261</v>
      </c>
      <c r="C46" s="1403"/>
      <c r="D46" s="1481"/>
      <c r="E46" s="1481"/>
      <c r="F46" s="1481"/>
      <c r="G46" s="1402"/>
      <c r="H46" s="1402"/>
      <c r="I46" s="1402"/>
    </row>
    <row r="47" spans="2:9" ht="15.75">
      <c r="B47" s="1482" t="s">
        <v>1262</v>
      </c>
      <c r="C47" s="1403"/>
      <c r="D47" s="1481"/>
      <c r="E47" s="1481"/>
      <c r="F47" s="1481"/>
      <c r="G47" s="1402"/>
      <c r="H47" s="1402"/>
      <c r="I47" s="1402"/>
    </row>
    <row r="48" spans="2:9" ht="15.75">
      <c r="B48" s="1483" t="s">
        <v>1263</v>
      </c>
      <c r="C48" s="1484"/>
      <c r="D48" s="1481"/>
      <c r="E48" s="1481"/>
      <c r="F48" s="1481"/>
      <c r="G48" s="1402"/>
      <c r="H48" s="1402"/>
      <c r="I48" s="1402"/>
    </row>
    <row r="49" spans="2:9" ht="15.75">
      <c r="B49" s="1485" t="s">
        <v>1264</v>
      </c>
      <c r="C49" s="1486"/>
      <c r="D49" s="1481"/>
      <c r="E49" s="1481"/>
      <c r="F49" s="1481"/>
      <c r="G49" s="1402"/>
      <c r="H49" s="1402"/>
      <c r="I49" s="1402"/>
    </row>
    <row r="50" spans="2:9" ht="15.75">
      <c r="B50" s="1486" t="s">
        <v>1265</v>
      </c>
      <c r="C50" s="1487"/>
      <c r="D50" s="1488">
        <v>95.9</v>
      </c>
      <c r="E50" s="1488">
        <v>100.45</v>
      </c>
      <c r="F50" s="1488">
        <v>101.14</v>
      </c>
      <c r="G50" s="1488">
        <v>107.23</v>
      </c>
      <c r="H50" s="1402"/>
      <c r="I50" s="1402"/>
    </row>
    <row r="52" spans="4:7" ht="15.75">
      <c r="D52" s="1489"/>
      <c r="E52" s="1490"/>
      <c r="F52" s="1490"/>
      <c r="G52" s="1490"/>
    </row>
    <row r="55" ht="12.75">
      <c r="E55" s="1301"/>
    </row>
  </sheetData>
  <sheetProtection/>
  <mergeCells count="9">
    <mergeCell ref="B28:C28"/>
    <mergeCell ref="B32:C32"/>
    <mergeCell ref="B36:C36"/>
    <mergeCell ref="B1:I1"/>
    <mergeCell ref="B2:I2"/>
    <mergeCell ref="B3:I3"/>
    <mergeCell ref="B9:C9"/>
    <mergeCell ref="B16:C16"/>
    <mergeCell ref="B21:C21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0.421875" style="187" customWidth="1"/>
    <col min="2" max="2" width="8.421875" style="172" bestFit="1" customWidth="1"/>
    <col min="3" max="3" width="8.7109375" style="172" customWidth="1"/>
    <col min="4" max="4" width="6.7109375" style="172" bestFit="1" customWidth="1"/>
    <col min="5" max="5" width="8.7109375" style="172" customWidth="1"/>
    <col min="6" max="6" width="6.8515625" style="172" bestFit="1" customWidth="1"/>
    <col min="7" max="7" width="6.7109375" style="172" bestFit="1" customWidth="1"/>
    <col min="8" max="8" width="8.421875" style="172" customWidth="1"/>
    <col min="9" max="12" width="8.28125" style="172" customWidth="1"/>
    <col min="13" max="16384" width="9.140625" style="172" customWidth="1"/>
  </cols>
  <sheetData>
    <row r="1" spans="1:12" ht="14.25">
      <c r="A1" s="1583" t="s">
        <v>155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</row>
    <row r="2" spans="1:12" ht="15.75">
      <c r="A2" s="1584" t="s">
        <v>3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</row>
    <row r="3" spans="1:12" ht="14.25">
      <c r="A3" s="1585" t="s">
        <v>156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  <c r="L3" s="1585"/>
    </row>
    <row r="4" spans="1:12" ht="14.25">
      <c r="A4" s="1586" t="s">
        <v>157</v>
      </c>
      <c r="B4" s="1586"/>
      <c r="C4" s="1586"/>
      <c r="D4" s="1586"/>
      <c r="E4" s="1586"/>
      <c r="F4" s="1586"/>
      <c r="G4" s="1586"/>
      <c r="H4" s="1586"/>
      <c r="I4" s="1586"/>
      <c r="J4" s="1586"/>
      <c r="K4" s="1586"/>
      <c r="L4" s="1586"/>
    </row>
    <row r="5" spans="1:12" ht="14.25" customHeight="1">
      <c r="A5" s="1587" t="s">
        <v>158</v>
      </c>
      <c r="B5" s="1587" t="s">
        <v>159</v>
      </c>
      <c r="C5" s="173" t="s">
        <v>160</v>
      </c>
      <c r="D5" s="1589" t="s">
        <v>161</v>
      </c>
      <c r="E5" s="1589"/>
      <c r="F5" s="1589" t="s">
        <v>162</v>
      </c>
      <c r="G5" s="1589"/>
      <c r="H5" s="1589"/>
      <c r="I5" s="1590" t="s">
        <v>163</v>
      </c>
      <c r="J5" s="1591"/>
      <c r="K5" s="1591"/>
      <c r="L5" s="1592"/>
    </row>
    <row r="6" spans="1:12" ht="22.5">
      <c r="A6" s="1588"/>
      <c r="B6" s="1588"/>
      <c r="C6" s="174" t="str">
        <f>H6</f>
        <v>Feb/March</v>
      </c>
      <c r="D6" s="174" t="str">
        <f>G6</f>
        <v>Jan/Feb</v>
      </c>
      <c r="E6" s="174" t="str">
        <f>H6</f>
        <v>Feb/March</v>
      </c>
      <c r="F6" s="174" t="s">
        <v>164</v>
      </c>
      <c r="G6" s="174" t="s">
        <v>165</v>
      </c>
      <c r="H6" s="174" t="s">
        <v>166</v>
      </c>
      <c r="I6" s="175" t="s">
        <v>167</v>
      </c>
      <c r="J6" s="175" t="s">
        <v>167</v>
      </c>
      <c r="K6" s="175" t="s">
        <v>168</v>
      </c>
      <c r="L6" s="175" t="s">
        <v>168</v>
      </c>
    </row>
    <row r="7" spans="1:12" ht="14.25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6" t="s">
        <v>169</v>
      </c>
      <c r="J7" s="176" t="s">
        <v>170</v>
      </c>
      <c r="K7" s="176" t="s">
        <v>171</v>
      </c>
      <c r="L7" s="176" t="s">
        <v>172</v>
      </c>
    </row>
    <row r="8" spans="1:12" ht="14.25">
      <c r="A8" s="177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178">
        <v>9</v>
      </c>
      <c r="J8" s="178">
        <v>10</v>
      </c>
      <c r="K8" s="178">
        <v>11</v>
      </c>
      <c r="L8" s="178">
        <v>12</v>
      </c>
    </row>
    <row r="9" spans="1:12" ht="14.25">
      <c r="A9" s="179" t="s">
        <v>173</v>
      </c>
      <c r="B9" s="180">
        <v>100</v>
      </c>
      <c r="C9" s="181">
        <v>92.5607476635514</v>
      </c>
      <c r="D9" s="181">
        <v>98.66</v>
      </c>
      <c r="E9" s="181">
        <v>99.04</v>
      </c>
      <c r="F9" s="181">
        <v>110.46</v>
      </c>
      <c r="G9" s="181">
        <v>109.8</v>
      </c>
      <c r="H9" s="181">
        <v>109.18</v>
      </c>
      <c r="I9" s="181">
        <v>7</v>
      </c>
      <c r="J9" s="181">
        <v>0.38</v>
      </c>
      <c r="K9" s="181">
        <v>10.24</v>
      </c>
      <c r="L9" s="181">
        <v>-0.56</v>
      </c>
    </row>
    <row r="10" spans="1:12" ht="14.25">
      <c r="A10" s="179" t="s">
        <v>174</v>
      </c>
      <c r="B10" s="180">
        <v>43.91</v>
      </c>
      <c r="C10" s="181">
        <v>89.86793899100509</v>
      </c>
      <c r="D10" s="181">
        <v>97.47</v>
      </c>
      <c r="E10" s="181">
        <v>98.37</v>
      </c>
      <c r="F10" s="181">
        <v>112.22</v>
      </c>
      <c r="G10" s="181">
        <v>109.98</v>
      </c>
      <c r="H10" s="181">
        <v>108.54</v>
      </c>
      <c r="I10" s="181">
        <v>9.5</v>
      </c>
      <c r="J10" s="181">
        <v>0.92</v>
      </c>
      <c r="K10" s="181">
        <v>10.34</v>
      </c>
      <c r="L10" s="181">
        <v>-1.31</v>
      </c>
    </row>
    <row r="11" spans="1:12" ht="14.25">
      <c r="A11" s="177" t="s">
        <v>175</v>
      </c>
      <c r="B11" s="178">
        <v>11.33</v>
      </c>
      <c r="C11" s="182">
        <v>93.60853432282003</v>
      </c>
      <c r="D11" s="182">
        <v>99.59</v>
      </c>
      <c r="E11" s="182">
        <v>100.91</v>
      </c>
      <c r="F11" s="182">
        <v>112.3</v>
      </c>
      <c r="G11" s="182">
        <v>111.26</v>
      </c>
      <c r="H11" s="182">
        <v>110.22</v>
      </c>
      <c r="I11" s="182">
        <v>7.8</v>
      </c>
      <c r="J11" s="182">
        <v>1.32</v>
      </c>
      <c r="K11" s="182">
        <v>9.23</v>
      </c>
      <c r="L11" s="182">
        <v>-0.94</v>
      </c>
    </row>
    <row r="12" spans="1:12" ht="14.25">
      <c r="A12" s="177" t="s">
        <v>176</v>
      </c>
      <c r="B12" s="178">
        <v>1.84</v>
      </c>
      <c r="C12" s="182">
        <v>86.22964867180805</v>
      </c>
      <c r="D12" s="182">
        <v>99.4</v>
      </c>
      <c r="E12" s="182">
        <v>100.63</v>
      </c>
      <c r="F12" s="182">
        <v>143.5</v>
      </c>
      <c r="G12" s="182">
        <v>138.87</v>
      </c>
      <c r="H12" s="182">
        <v>132.46</v>
      </c>
      <c r="I12" s="182">
        <v>16.7</v>
      </c>
      <c r="J12" s="182">
        <v>1.24</v>
      </c>
      <c r="K12" s="182">
        <v>31.63</v>
      </c>
      <c r="L12" s="182">
        <v>-4.61</v>
      </c>
    </row>
    <row r="13" spans="1:12" ht="14.25">
      <c r="A13" s="177" t="s">
        <v>177</v>
      </c>
      <c r="B13" s="178">
        <v>5.52</v>
      </c>
      <c r="C13" s="182">
        <v>80.13358778625954</v>
      </c>
      <c r="D13" s="182">
        <v>86.69</v>
      </c>
      <c r="E13" s="182">
        <v>83.98</v>
      </c>
      <c r="F13" s="182">
        <v>105.08</v>
      </c>
      <c r="G13" s="182">
        <v>94.25</v>
      </c>
      <c r="H13" s="182">
        <v>89.67</v>
      </c>
      <c r="I13" s="182">
        <v>4.8</v>
      </c>
      <c r="J13" s="182">
        <v>-3.12</v>
      </c>
      <c r="K13" s="182">
        <v>6.77</v>
      </c>
      <c r="L13" s="182">
        <v>-4.86</v>
      </c>
    </row>
    <row r="14" spans="1:12" ht="14.25">
      <c r="A14" s="177" t="s">
        <v>178</v>
      </c>
      <c r="B14" s="178">
        <v>6.75</v>
      </c>
      <c r="C14" s="182">
        <v>95.87807097361238</v>
      </c>
      <c r="D14" s="182">
        <v>99.85</v>
      </c>
      <c r="E14" s="182">
        <v>105.37</v>
      </c>
      <c r="F14" s="182">
        <v>110.33</v>
      </c>
      <c r="G14" s="182">
        <v>112.42</v>
      </c>
      <c r="H14" s="182">
        <v>112.19</v>
      </c>
      <c r="I14" s="182">
        <v>9.9</v>
      </c>
      <c r="J14" s="182">
        <v>5.53</v>
      </c>
      <c r="K14" s="182">
        <v>6.48</v>
      </c>
      <c r="L14" s="182">
        <v>-0.21</v>
      </c>
    </row>
    <row r="15" spans="1:12" ht="14.25">
      <c r="A15" s="177" t="s">
        <v>179</v>
      </c>
      <c r="B15" s="178">
        <v>5.24</v>
      </c>
      <c r="C15" s="182">
        <v>84.03253424657535</v>
      </c>
      <c r="D15" s="182">
        <v>98.09</v>
      </c>
      <c r="E15" s="182">
        <v>98.15</v>
      </c>
      <c r="F15" s="182">
        <v>110.74</v>
      </c>
      <c r="G15" s="182">
        <v>109.25</v>
      </c>
      <c r="H15" s="182">
        <v>109.79</v>
      </c>
      <c r="I15" s="182">
        <v>16.8</v>
      </c>
      <c r="J15" s="182">
        <v>0.05</v>
      </c>
      <c r="K15" s="182">
        <v>11.86</v>
      </c>
      <c r="L15" s="182">
        <v>0.5</v>
      </c>
    </row>
    <row r="16" spans="1:12" ht="14.25">
      <c r="A16" s="177" t="s">
        <v>180</v>
      </c>
      <c r="B16" s="178">
        <v>2.95</v>
      </c>
      <c r="C16" s="182">
        <v>100.06024096385542</v>
      </c>
      <c r="D16" s="182">
        <v>99.65</v>
      </c>
      <c r="E16" s="182">
        <v>99.66</v>
      </c>
      <c r="F16" s="182">
        <v>130.79</v>
      </c>
      <c r="G16" s="182">
        <v>122.65</v>
      </c>
      <c r="H16" s="182">
        <v>118.36</v>
      </c>
      <c r="I16" s="182">
        <v>-0.4</v>
      </c>
      <c r="J16" s="182">
        <v>0.01</v>
      </c>
      <c r="K16" s="182">
        <v>18.77</v>
      </c>
      <c r="L16" s="182">
        <v>-3.5</v>
      </c>
    </row>
    <row r="17" spans="1:12" ht="14.25">
      <c r="A17" s="177" t="s">
        <v>181</v>
      </c>
      <c r="B17" s="178">
        <v>2.08</v>
      </c>
      <c r="C17" s="182">
        <v>84.54710144927536</v>
      </c>
      <c r="D17" s="182">
        <v>92.55</v>
      </c>
      <c r="E17" s="182">
        <v>93.34</v>
      </c>
      <c r="F17" s="182">
        <v>103.43</v>
      </c>
      <c r="G17" s="182">
        <v>101.85</v>
      </c>
      <c r="H17" s="182">
        <v>101.88</v>
      </c>
      <c r="I17" s="182">
        <v>10.4</v>
      </c>
      <c r="J17" s="182">
        <v>0.85</v>
      </c>
      <c r="K17" s="182">
        <v>9.15</v>
      </c>
      <c r="L17" s="182">
        <v>0.03</v>
      </c>
    </row>
    <row r="18" spans="1:12" ht="14.25">
      <c r="A18" s="177" t="s">
        <v>182</v>
      </c>
      <c r="B18" s="178">
        <v>1.74</v>
      </c>
      <c r="C18" s="182">
        <v>100.77077077077077</v>
      </c>
      <c r="D18" s="182">
        <v>100.76</v>
      </c>
      <c r="E18" s="182">
        <v>100.67</v>
      </c>
      <c r="F18" s="182">
        <v>107.86</v>
      </c>
      <c r="G18" s="182">
        <v>107.07</v>
      </c>
      <c r="H18" s="182">
        <v>107.39</v>
      </c>
      <c r="I18" s="182">
        <v>-0.1</v>
      </c>
      <c r="J18" s="182">
        <v>-0.09</v>
      </c>
      <c r="K18" s="182">
        <v>6.67</v>
      </c>
      <c r="L18" s="182">
        <v>0.29</v>
      </c>
    </row>
    <row r="19" spans="1:12" ht="14.25">
      <c r="A19" s="177" t="s">
        <v>183</v>
      </c>
      <c r="B19" s="178">
        <v>1.21</v>
      </c>
      <c r="C19" s="182">
        <v>88.20535714285714</v>
      </c>
      <c r="D19" s="182">
        <v>98.29</v>
      </c>
      <c r="E19" s="182">
        <v>98.79</v>
      </c>
      <c r="F19" s="182">
        <v>114.99</v>
      </c>
      <c r="G19" s="182">
        <v>117.12</v>
      </c>
      <c r="H19" s="182">
        <v>115.15</v>
      </c>
      <c r="I19" s="182">
        <v>12</v>
      </c>
      <c r="J19" s="182">
        <v>0.51</v>
      </c>
      <c r="K19" s="182">
        <v>16.56</v>
      </c>
      <c r="L19" s="182">
        <v>-1.68</v>
      </c>
    </row>
    <row r="20" spans="1:12" ht="14.25">
      <c r="A20" s="177" t="s">
        <v>184</v>
      </c>
      <c r="B20" s="178">
        <v>1.24</v>
      </c>
      <c r="C20" s="182">
        <v>96.25719769673704</v>
      </c>
      <c r="D20" s="182">
        <v>100.26</v>
      </c>
      <c r="E20" s="182">
        <v>100.3</v>
      </c>
      <c r="F20" s="182">
        <v>104.28</v>
      </c>
      <c r="G20" s="182">
        <v>105.24</v>
      </c>
      <c r="H20" s="182">
        <v>104.98</v>
      </c>
      <c r="I20" s="182">
        <v>4.2</v>
      </c>
      <c r="J20" s="182">
        <v>0.04</v>
      </c>
      <c r="K20" s="182">
        <v>4.66</v>
      </c>
      <c r="L20" s="182">
        <v>-0.25</v>
      </c>
    </row>
    <row r="21" spans="1:12" ht="14.25">
      <c r="A21" s="177" t="s">
        <v>185</v>
      </c>
      <c r="B21" s="178">
        <v>0.68</v>
      </c>
      <c r="C21" s="182">
        <v>82.64244426094136</v>
      </c>
      <c r="D21" s="182">
        <v>100.08</v>
      </c>
      <c r="E21" s="182">
        <v>100.08</v>
      </c>
      <c r="F21" s="182">
        <v>113.12</v>
      </c>
      <c r="G21" s="182">
        <v>115.64</v>
      </c>
      <c r="H21" s="182">
        <v>114.62</v>
      </c>
      <c r="I21" s="182">
        <v>21.1</v>
      </c>
      <c r="J21" s="182">
        <v>0</v>
      </c>
      <c r="K21" s="182">
        <v>14.52</v>
      </c>
      <c r="L21" s="182">
        <v>-0.88</v>
      </c>
    </row>
    <row r="22" spans="1:12" ht="14.25">
      <c r="A22" s="177" t="s">
        <v>186</v>
      </c>
      <c r="B22" s="178">
        <v>0.41</v>
      </c>
      <c r="C22" s="182">
        <v>79.06003159557662</v>
      </c>
      <c r="D22" s="182">
        <v>100.09</v>
      </c>
      <c r="E22" s="182">
        <v>100.09</v>
      </c>
      <c r="F22" s="182">
        <v>107.97</v>
      </c>
      <c r="G22" s="182">
        <v>107.64</v>
      </c>
      <c r="H22" s="182">
        <v>108</v>
      </c>
      <c r="I22" s="182">
        <v>26.6</v>
      </c>
      <c r="J22" s="182">
        <v>0</v>
      </c>
      <c r="K22" s="182">
        <v>7.9</v>
      </c>
      <c r="L22" s="182">
        <v>0.33</v>
      </c>
    </row>
    <row r="23" spans="1:12" ht="14.25">
      <c r="A23" s="177" t="s">
        <v>187</v>
      </c>
      <c r="B23" s="178">
        <v>2.92</v>
      </c>
      <c r="C23" s="182">
        <v>90.61994609164421</v>
      </c>
      <c r="D23" s="182">
        <v>100.25</v>
      </c>
      <c r="E23" s="182">
        <v>100.86</v>
      </c>
      <c r="F23" s="182">
        <v>110.56</v>
      </c>
      <c r="G23" s="182">
        <v>110.07</v>
      </c>
      <c r="H23" s="182">
        <v>110.81</v>
      </c>
      <c r="I23" s="182">
        <v>11.3</v>
      </c>
      <c r="J23" s="182">
        <v>0.61</v>
      </c>
      <c r="K23" s="182">
        <v>9.87</v>
      </c>
      <c r="L23" s="182">
        <v>0.67</v>
      </c>
    </row>
    <row r="24" spans="1:12" ht="14.25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</row>
    <row r="25" spans="1:12" ht="14.25">
      <c r="A25" s="179" t="s">
        <v>188</v>
      </c>
      <c r="B25" s="180">
        <v>56.09</v>
      </c>
      <c r="C25" s="181">
        <v>94.91897044804576</v>
      </c>
      <c r="D25" s="181">
        <v>99.61</v>
      </c>
      <c r="E25" s="181">
        <v>99.57</v>
      </c>
      <c r="F25" s="181">
        <v>109.13</v>
      </c>
      <c r="G25" s="181">
        <v>109.65</v>
      </c>
      <c r="H25" s="181">
        <v>109.68</v>
      </c>
      <c r="I25" s="181">
        <v>4.9</v>
      </c>
      <c r="J25" s="181">
        <v>-0.04</v>
      </c>
      <c r="K25" s="181">
        <v>10.16</v>
      </c>
      <c r="L25" s="181">
        <v>0.03</v>
      </c>
    </row>
    <row r="26" spans="1:12" ht="14.25">
      <c r="A26" s="177" t="s">
        <v>189</v>
      </c>
      <c r="B26" s="178">
        <v>7.19</v>
      </c>
      <c r="C26" s="182">
        <v>91.38181818181818</v>
      </c>
      <c r="D26" s="182">
        <v>100.52</v>
      </c>
      <c r="E26" s="182">
        <v>100.52</v>
      </c>
      <c r="F26" s="182">
        <v>113.22</v>
      </c>
      <c r="G26" s="182">
        <v>115.46</v>
      </c>
      <c r="H26" s="182">
        <v>115.85</v>
      </c>
      <c r="I26" s="182">
        <v>10</v>
      </c>
      <c r="J26" s="182">
        <v>0</v>
      </c>
      <c r="K26" s="182">
        <v>15.25</v>
      </c>
      <c r="L26" s="182">
        <v>0.34</v>
      </c>
    </row>
    <row r="27" spans="1:12" ht="14.25">
      <c r="A27" s="177" t="s">
        <v>190</v>
      </c>
      <c r="B27" s="178">
        <v>20.3</v>
      </c>
      <c r="C27" s="182">
        <v>99.04856293359762</v>
      </c>
      <c r="D27" s="182">
        <v>99.94</v>
      </c>
      <c r="E27" s="182">
        <v>99.94</v>
      </c>
      <c r="F27" s="182">
        <v>112.87</v>
      </c>
      <c r="G27" s="182">
        <v>113.05</v>
      </c>
      <c r="H27" s="182">
        <v>113.05</v>
      </c>
      <c r="I27" s="182">
        <v>0.9</v>
      </c>
      <c r="J27" s="182">
        <v>0</v>
      </c>
      <c r="K27" s="182">
        <v>13.12</v>
      </c>
      <c r="L27" s="182">
        <v>0.01</v>
      </c>
    </row>
    <row r="28" spans="1:12" ht="14.25">
      <c r="A28" s="177" t="s">
        <v>191</v>
      </c>
      <c r="B28" s="178">
        <v>4.3</v>
      </c>
      <c r="C28" s="182">
        <v>92.38751147842058</v>
      </c>
      <c r="D28" s="182">
        <v>100.58</v>
      </c>
      <c r="E28" s="182">
        <v>100.61</v>
      </c>
      <c r="F28" s="182">
        <v>106.15</v>
      </c>
      <c r="G28" s="182">
        <v>107.41</v>
      </c>
      <c r="H28" s="182">
        <v>107.45</v>
      </c>
      <c r="I28" s="182">
        <v>8.9</v>
      </c>
      <c r="J28" s="182">
        <v>0.02</v>
      </c>
      <c r="K28" s="182">
        <v>6.8</v>
      </c>
      <c r="L28" s="182">
        <v>0.03</v>
      </c>
    </row>
    <row r="29" spans="1:12" ht="14.25">
      <c r="A29" s="177" t="s">
        <v>192</v>
      </c>
      <c r="B29" s="178">
        <v>3.47</v>
      </c>
      <c r="C29" s="182">
        <v>95.95397890699904</v>
      </c>
      <c r="D29" s="182">
        <v>100.08</v>
      </c>
      <c r="E29" s="182">
        <v>100.08</v>
      </c>
      <c r="F29" s="182">
        <v>101.51</v>
      </c>
      <c r="G29" s="182">
        <v>102.41</v>
      </c>
      <c r="H29" s="182">
        <v>102.53</v>
      </c>
      <c r="I29" s="182">
        <v>4.3</v>
      </c>
      <c r="J29" s="182">
        <v>0</v>
      </c>
      <c r="K29" s="182">
        <v>2.45</v>
      </c>
      <c r="L29" s="182">
        <v>0.11</v>
      </c>
    </row>
    <row r="30" spans="1:12" ht="14.25">
      <c r="A30" s="177" t="s">
        <v>193</v>
      </c>
      <c r="B30" s="178">
        <v>5.34</v>
      </c>
      <c r="C30" s="182">
        <v>98.43781094527365</v>
      </c>
      <c r="D30" s="182">
        <v>98.74</v>
      </c>
      <c r="E30" s="182">
        <v>98.93</v>
      </c>
      <c r="F30" s="182">
        <v>104.64</v>
      </c>
      <c r="G30" s="182">
        <v>103.57</v>
      </c>
      <c r="H30" s="182">
        <v>102.3</v>
      </c>
      <c r="I30" s="182">
        <v>0.5</v>
      </c>
      <c r="J30" s="182">
        <v>0.19</v>
      </c>
      <c r="K30" s="182">
        <v>3.41</v>
      </c>
      <c r="L30" s="182">
        <v>-1.22</v>
      </c>
    </row>
    <row r="31" spans="1:12" ht="14.25">
      <c r="A31" s="177" t="s">
        <v>194</v>
      </c>
      <c r="B31" s="178">
        <v>2.82</v>
      </c>
      <c r="C31" s="182">
        <v>99.5912263210369</v>
      </c>
      <c r="D31" s="182">
        <v>99.89</v>
      </c>
      <c r="E31" s="182">
        <v>99.89</v>
      </c>
      <c r="F31" s="182">
        <v>106.08</v>
      </c>
      <c r="G31" s="182">
        <v>105.31</v>
      </c>
      <c r="H31" s="182">
        <v>105.63</v>
      </c>
      <c r="I31" s="182">
        <v>0.3</v>
      </c>
      <c r="J31" s="182">
        <v>0</v>
      </c>
      <c r="K31" s="182">
        <v>5.74</v>
      </c>
      <c r="L31" s="182">
        <v>0.31</v>
      </c>
    </row>
    <row r="32" spans="1:12" ht="14.25">
      <c r="A32" s="177" t="s">
        <v>195</v>
      </c>
      <c r="B32" s="178">
        <v>2.46</v>
      </c>
      <c r="C32" s="182">
        <v>94.22787193973633</v>
      </c>
      <c r="D32" s="182">
        <v>100.07</v>
      </c>
      <c r="E32" s="182">
        <v>100.07</v>
      </c>
      <c r="F32" s="182">
        <v>103.63</v>
      </c>
      <c r="G32" s="182">
        <v>104.58</v>
      </c>
      <c r="H32" s="182">
        <v>104.83</v>
      </c>
      <c r="I32" s="182">
        <v>6.2</v>
      </c>
      <c r="J32" s="182">
        <v>0</v>
      </c>
      <c r="K32" s="182">
        <v>4.75</v>
      </c>
      <c r="L32" s="182">
        <v>0.24</v>
      </c>
    </row>
    <row r="33" spans="1:12" ht="14.25">
      <c r="A33" s="177" t="s">
        <v>196</v>
      </c>
      <c r="B33" s="178">
        <v>7.41</v>
      </c>
      <c r="C33" s="182">
        <v>92.04739336492891</v>
      </c>
      <c r="D33" s="182">
        <v>97.11</v>
      </c>
      <c r="E33" s="182">
        <v>97.11</v>
      </c>
      <c r="F33" s="182">
        <v>109.34</v>
      </c>
      <c r="G33" s="182">
        <v>109.42</v>
      </c>
      <c r="H33" s="182">
        <v>109.16</v>
      </c>
      <c r="I33" s="182">
        <v>5.5</v>
      </c>
      <c r="J33" s="182">
        <v>0</v>
      </c>
      <c r="K33" s="182">
        <v>12.41</v>
      </c>
      <c r="L33" s="182">
        <v>-0.24</v>
      </c>
    </row>
    <row r="34" spans="1:12" ht="14.25">
      <c r="A34" s="177" t="s">
        <v>197</v>
      </c>
      <c r="B34" s="178">
        <v>2.81</v>
      </c>
      <c r="C34" s="182">
        <v>91.7174515235457</v>
      </c>
      <c r="D34" s="182">
        <v>100.51</v>
      </c>
      <c r="E34" s="182">
        <v>99.33</v>
      </c>
      <c r="F34" s="182">
        <v>101.99</v>
      </c>
      <c r="G34" s="182">
        <v>105.89</v>
      </c>
      <c r="H34" s="182">
        <v>107.36</v>
      </c>
      <c r="I34" s="182">
        <v>8.3</v>
      </c>
      <c r="J34" s="182">
        <v>-1.18</v>
      </c>
      <c r="K34" s="182">
        <v>8.09</v>
      </c>
      <c r="L34" s="182">
        <v>1.38</v>
      </c>
    </row>
    <row r="35" spans="1:12" ht="14.25">
      <c r="A35" s="1574"/>
      <c r="B35" s="1575"/>
      <c r="C35" s="1575"/>
      <c r="D35" s="1575"/>
      <c r="E35" s="1575"/>
      <c r="F35" s="1575"/>
      <c r="G35" s="1575"/>
      <c r="H35" s="1575"/>
      <c r="I35" s="1575"/>
      <c r="J35" s="1575"/>
      <c r="K35" s="1575"/>
      <c r="L35" s="1576"/>
    </row>
    <row r="36" spans="1:12" ht="14.25">
      <c r="A36" s="1577" t="s">
        <v>198</v>
      </c>
      <c r="B36" s="1578"/>
      <c r="C36" s="1578"/>
      <c r="D36" s="1578"/>
      <c r="E36" s="1578"/>
      <c r="F36" s="1578"/>
      <c r="G36" s="1578"/>
      <c r="H36" s="1578"/>
      <c r="I36" s="1578"/>
      <c r="J36" s="1578"/>
      <c r="K36" s="1578"/>
      <c r="L36" s="1579"/>
    </row>
    <row r="37" spans="1:12" ht="14.25">
      <c r="A37" s="186" t="s">
        <v>173</v>
      </c>
      <c r="B37" s="182">
        <v>100</v>
      </c>
      <c r="C37" s="182">
        <v>92.3342670401494</v>
      </c>
      <c r="D37" s="182">
        <v>98.59</v>
      </c>
      <c r="E37" s="182">
        <v>98.89</v>
      </c>
      <c r="F37" s="182">
        <v>112.13</v>
      </c>
      <c r="G37" s="182">
        <v>112.67</v>
      </c>
      <c r="H37" s="182">
        <v>111.45</v>
      </c>
      <c r="I37" s="182">
        <v>7.1</v>
      </c>
      <c r="J37" s="182">
        <v>0.31</v>
      </c>
      <c r="K37" s="182">
        <v>12.7</v>
      </c>
      <c r="L37" s="182">
        <v>-1.09</v>
      </c>
    </row>
    <row r="38" spans="1:12" ht="14.25">
      <c r="A38" s="186" t="s">
        <v>174</v>
      </c>
      <c r="B38" s="182">
        <v>39.77</v>
      </c>
      <c r="C38" s="182">
        <v>88.84859474161378</v>
      </c>
      <c r="D38" s="182">
        <v>97.24</v>
      </c>
      <c r="E38" s="182">
        <v>98</v>
      </c>
      <c r="F38" s="182">
        <v>115.13</v>
      </c>
      <c r="G38" s="182">
        <v>114.85</v>
      </c>
      <c r="H38" s="182">
        <v>112.12</v>
      </c>
      <c r="I38" s="182">
        <v>10.3</v>
      </c>
      <c r="J38" s="182">
        <v>0.79</v>
      </c>
      <c r="K38" s="182">
        <v>14.41</v>
      </c>
      <c r="L38" s="182">
        <v>-2.37</v>
      </c>
    </row>
    <row r="39" spans="1:12" ht="14.25">
      <c r="A39" s="186" t="s">
        <v>188</v>
      </c>
      <c r="B39" s="182">
        <v>60.23</v>
      </c>
      <c r="C39" s="182">
        <v>95.56195965417868</v>
      </c>
      <c r="D39" s="182">
        <v>99.49</v>
      </c>
      <c r="E39" s="182">
        <v>99.48</v>
      </c>
      <c r="F39" s="182">
        <v>110.18</v>
      </c>
      <c r="G39" s="182">
        <v>111.25</v>
      </c>
      <c r="H39" s="182">
        <v>111</v>
      </c>
      <c r="I39" s="182">
        <v>4.1</v>
      </c>
      <c r="J39" s="182">
        <v>-0.01</v>
      </c>
      <c r="K39" s="182">
        <v>11.58</v>
      </c>
      <c r="L39" s="182">
        <v>-0.23</v>
      </c>
    </row>
    <row r="40" spans="1:12" ht="14.25">
      <c r="A40" s="1580"/>
      <c r="B40" s="1581"/>
      <c r="C40" s="1581"/>
      <c r="D40" s="1581"/>
      <c r="E40" s="1581"/>
      <c r="F40" s="1581"/>
      <c r="G40" s="1581"/>
      <c r="H40" s="1581"/>
      <c r="I40" s="1581"/>
      <c r="J40" s="1581"/>
      <c r="K40" s="1581"/>
      <c r="L40" s="1582"/>
    </row>
    <row r="41" spans="1:12" ht="14.25">
      <c r="A41" s="1577" t="s">
        <v>199</v>
      </c>
      <c r="B41" s="1578"/>
      <c r="C41" s="1578"/>
      <c r="D41" s="1578"/>
      <c r="E41" s="1578"/>
      <c r="F41" s="1578"/>
      <c r="G41" s="1578"/>
      <c r="H41" s="1578"/>
      <c r="I41" s="1578"/>
      <c r="J41" s="1578"/>
      <c r="K41" s="1578"/>
      <c r="L41" s="1579"/>
    </row>
    <row r="42" spans="1:12" ht="14.25">
      <c r="A42" s="177" t="s">
        <v>173</v>
      </c>
      <c r="B42" s="178">
        <v>100</v>
      </c>
      <c r="C42" s="182">
        <v>92.56314312441535</v>
      </c>
      <c r="D42" s="182">
        <v>98.54</v>
      </c>
      <c r="E42" s="182">
        <v>98.95</v>
      </c>
      <c r="F42" s="182">
        <v>108.97</v>
      </c>
      <c r="G42" s="182">
        <v>107.99</v>
      </c>
      <c r="H42" s="182">
        <v>107.5</v>
      </c>
      <c r="I42" s="182">
        <v>6.9</v>
      </c>
      <c r="J42" s="182">
        <v>0.41</v>
      </c>
      <c r="K42" s="182">
        <v>8.64</v>
      </c>
      <c r="L42" s="182">
        <v>-0.46</v>
      </c>
    </row>
    <row r="43" spans="1:12" ht="14.25">
      <c r="A43" s="177" t="s">
        <v>174</v>
      </c>
      <c r="B43" s="178">
        <v>44.14</v>
      </c>
      <c r="C43" s="182">
        <v>89.2181818181818</v>
      </c>
      <c r="D43" s="182">
        <v>97.18</v>
      </c>
      <c r="E43" s="182">
        <v>98.14</v>
      </c>
      <c r="F43" s="182">
        <v>110.27</v>
      </c>
      <c r="G43" s="182">
        <v>107.67</v>
      </c>
      <c r="H43" s="182">
        <v>106.34</v>
      </c>
      <c r="I43" s="182">
        <v>10</v>
      </c>
      <c r="J43" s="182">
        <v>0.98</v>
      </c>
      <c r="K43" s="182">
        <v>8.36</v>
      </c>
      <c r="L43" s="182">
        <v>-1.23</v>
      </c>
    </row>
    <row r="44" spans="1:12" ht="14.25">
      <c r="A44" s="177" t="s">
        <v>188</v>
      </c>
      <c r="B44" s="178">
        <v>55.86</v>
      </c>
      <c r="C44" s="182">
        <v>95.11938872970393</v>
      </c>
      <c r="D44" s="182">
        <v>99.63</v>
      </c>
      <c r="E44" s="182">
        <v>99.59</v>
      </c>
      <c r="F44" s="182">
        <v>107.96</v>
      </c>
      <c r="G44" s="182">
        <v>108.24</v>
      </c>
      <c r="H44" s="182">
        <v>108.43</v>
      </c>
      <c r="I44" s="182">
        <v>4.7</v>
      </c>
      <c r="J44" s="182">
        <v>-0.04</v>
      </c>
      <c r="K44" s="182">
        <v>8.87</v>
      </c>
      <c r="L44" s="182">
        <v>0.17</v>
      </c>
    </row>
    <row r="45" spans="1:12" ht="14.25">
      <c r="A45" s="1574"/>
      <c r="B45" s="1575"/>
      <c r="C45" s="1575"/>
      <c r="D45" s="1575"/>
      <c r="E45" s="1575"/>
      <c r="F45" s="1575"/>
      <c r="G45" s="1575"/>
      <c r="H45" s="1575"/>
      <c r="I45" s="1575"/>
      <c r="J45" s="1575"/>
      <c r="K45" s="1575"/>
      <c r="L45" s="1576"/>
    </row>
    <row r="46" spans="1:12" ht="14.25">
      <c r="A46" s="1577" t="s">
        <v>200</v>
      </c>
      <c r="B46" s="1578"/>
      <c r="C46" s="1578"/>
      <c r="D46" s="1578"/>
      <c r="E46" s="1578"/>
      <c r="F46" s="1578"/>
      <c r="G46" s="1578"/>
      <c r="H46" s="1578"/>
      <c r="I46" s="1578"/>
      <c r="J46" s="1578"/>
      <c r="K46" s="1578"/>
      <c r="L46" s="1579"/>
    </row>
    <row r="47" spans="1:12" ht="14.25">
      <c r="A47" s="177" t="s">
        <v>173</v>
      </c>
      <c r="B47" s="178">
        <v>100</v>
      </c>
      <c r="C47" s="182">
        <v>92.71708683473389</v>
      </c>
      <c r="D47" s="182">
        <v>98.9</v>
      </c>
      <c r="E47" s="182">
        <v>99.3</v>
      </c>
      <c r="F47" s="182">
        <v>110.77</v>
      </c>
      <c r="G47" s="182">
        <v>110.18</v>
      </c>
      <c r="H47" s="182">
        <v>109.63</v>
      </c>
      <c r="I47" s="182">
        <v>7.1</v>
      </c>
      <c r="J47" s="182">
        <v>0.4</v>
      </c>
      <c r="K47" s="182">
        <v>10.41</v>
      </c>
      <c r="L47" s="182">
        <v>-0.49</v>
      </c>
    </row>
    <row r="48" spans="1:12" ht="14.25">
      <c r="A48" s="177" t="s">
        <v>174</v>
      </c>
      <c r="B48" s="178">
        <v>46.88</v>
      </c>
      <c r="C48" s="182">
        <v>91.94237918215613</v>
      </c>
      <c r="D48" s="182">
        <v>98.02</v>
      </c>
      <c r="E48" s="182">
        <v>98.93</v>
      </c>
      <c r="F48" s="182">
        <v>112.03</v>
      </c>
      <c r="G48" s="182">
        <v>110.08</v>
      </c>
      <c r="H48" s="182">
        <v>108.87</v>
      </c>
      <c r="I48" s="182">
        <v>7.6</v>
      </c>
      <c r="J48" s="182">
        <v>0.93</v>
      </c>
      <c r="K48" s="182">
        <v>10.05</v>
      </c>
      <c r="L48" s="182">
        <v>-1.1</v>
      </c>
    </row>
    <row r="49" spans="1:12" ht="14.25">
      <c r="A49" s="177" t="s">
        <v>188</v>
      </c>
      <c r="B49" s="178">
        <v>53.12</v>
      </c>
      <c r="C49" s="182">
        <v>93.62781954887218</v>
      </c>
      <c r="D49" s="182">
        <v>99.68</v>
      </c>
      <c r="E49" s="182">
        <v>99.62</v>
      </c>
      <c r="F49" s="182">
        <v>109.68</v>
      </c>
      <c r="G49" s="182">
        <v>110.27</v>
      </c>
      <c r="H49" s="182">
        <v>110.31</v>
      </c>
      <c r="I49" s="182">
        <v>6.4</v>
      </c>
      <c r="J49" s="182">
        <v>-0.07</v>
      </c>
      <c r="K49" s="182">
        <v>10.73</v>
      </c>
      <c r="L49" s="182">
        <v>0.04</v>
      </c>
    </row>
    <row r="50" spans="1:12" ht="14.25">
      <c r="A50" s="1574"/>
      <c r="B50" s="1575"/>
      <c r="C50" s="1575"/>
      <c r="D50" s="1575"/>
      <c r="E50" s="1575"/>
      <c r="F50" s="1575"/>
      <c r="G50" s="1575"/>
      <c r="H50" s="1575"/>
      <c r="I50" s="1575"/>
      <c r="J50" s="1575"/>
      <c r="K50" s="1575"/>
      <c r="L50" s="1576"/>
    </row>
    <row r="51" spans="1:12" ht="14.25">
      <c r="A51" s="1577" t="s">
        <v>201</v>
      </c>
      <c r="B51" s="1578"/>
      <c r="C51" s="1578"/>
      <c r="D51" s="1578"/>
      <c r="E51" s="1578"/>
      <c r="F51" s="1578"/>
      <c r="G51" s="1578"/>
      <c r="H51" s="1578"/>
      <c r="I51" s="1578"/>
      <c r="J51" s="1578"/>
      <c r="K51" s="1578"/>
      <c r="L51" s="1579"/>
    </row>
    <row r="52" spans="1:12" ht="14.25">
      <c r="A52" s="177" t="s">
        <v>173</v>
      </c>
      <c r="B52" s="178">
        <v>100</v>
      </c>
      <c r="C52" s="178"/>
      <c r="D52" s="182">
        <v>99.4</v>
      </c>
      <c r="E52" s="182">
        <v>100.03</v>
      </c>
      <c r="F52" s="182">
        <v>109.18</v>
      </c>
      <c r="G52" s="182">
        <v>109.78</v>
      </c>
      <c r="H52" s="182">
        <v>108.5</v>
      </c>
      <c r="I52" s="182"/>
      <c r="J52" s="182">
        <v>0.64</v>
      </c>
      <c r="K52" s="182">
        <v>8.47</v>
      </c>
      <c r="L52" s="182">
        <v>-1.17</v>
      </c>
    </row>
    <row r="53" spans="1:12" ht="14.25">
      <c r="A53" s="177" t="s">
        <v>174</v>
      </c>
      <c r="B53" s="178">
        <v>59.53</v>
      </c>
      <c r="C53" s="178"/>
      <c r="D53" s="182">
        <v>98.95</v>
      </c>
      <c r="E53" s="182">
        <v>100.07</v>
      </c>
      <c r="F53" s="182">
        <v>110.3</v>
      </c>
      <c r="G53" s="182">
        <v>108.08</v>
      </c>
      <c r="H53" s="182">
        <v>107.61</v>
      </c>
      <c r="I53" s="182"/>
      <c r="J53" s="182">
        <v>1.13</v>
      </c>
      <c r="K53" s="182">
        <v>7.53</v>
      </c>
      <c r="L53" s="182">
        <v>-0.44</v>
      </c>
    </row>
    <row r="54" spans="1:12" ht="14.25">
      <c r="A54" s="177" t="s">
        <v>188</v>
      </c>
      <c r="B54" s="178">
        <v>40.47</v>
      </c>
      <c r="C54" s="178"/>
      <c r="D54" s="182">
        <v>100.07</v>
      </c>
      <c r="E54" s="182">
        <v>99.98</v>
      </c>
      <c r="F54" s="182">
        <v>107.56</v>
      </c>
      <c r="G54" s="182">
        <v>112.39</v>
      </c>
      <c r="H54" s="182">
        <v>109.83</v>
      </c>
      <c r="I54" s="182"/>
      <c r="J54" s="182">
        <v>-0.09</v>
      </c>
      <c r="K54" s="182">
        <v>9.85</v>
      </c>
      <c r="L54" s="182">
        <v>-2.28</v>
      </c>
    </row>
  </sheetData>
  <sheetProtection/>
  <mergeCells count="17"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50:L50"/>
    <mergeCell ref="A51:L51"/>
    <mergeCell ref="A35:L35"/>
    <mergeCell ref="A36:L36"/>
    <mergeCell ref="A40:L40"/>
    <mergeCell ref="A41:L41"/>
    <mergeCell ref="A45:L45"/>
    <mergeCell ref="A46:L46"/>
  </mergeCells>
  <printOptions horizontalCentered="1"/>
  <pageMargins left="0.75" right="0.7" top="0.25" bottom="0.23" header="0.3" footer="0.3"/>
  <pageSetup fitToHeight="1" fitToWidth="1" horizontalDpi="600" verticalDpi="600" orientation="portrait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6"/>
  <sheetViews>
    <sheetView zoomScalePageLayoutView="0" workbookViewId="0" topLeftCell="A16">
      <selection activeCell="B32" sqref="B32:C32"/>
    </sheetView>
  </sheetViews>
  <sheetFormatPr defaultColWidth="9.140625" defaultRowHeight="15"/>
  <cols>
    <col min="1" max="1" width="9.140625" style="210" customWidth="1"/>
    <col min="2" max="2" width="5.8515625" style="210" customWidth="1"/>
    <col min="3" max="3" width="25.57421875" style="210" customWidth="1"/>
    <col min="4" max="4" width="16.421875" style="210" customWidth="1"/>
    <col min="5" max="5" width="15.7109375" style="210" customWidth="1"/>
    <col min="6" max="6" width="15.421875" style="210" customWidth="1"/>
    <col min="7" max="7" width="13.00390625" style="210" customWidth="1"/>
    <col min="8" max="8" width="12.140625" style="210" customWidth="1"/>
    <col min="9" max="9" width="12.7109375" style="210" customWidth="1"/>
    <col min="10" max="16384" width="9.140625" style="210" customWidth="1"/>
  </cols>
  <sheetData>
    <row r="2" spans="2:10" ht="12.75">
      <c r="B2" s="1673" t="s">
        <v>1266</v>
      </c>
      <c r="C2" s="1673"/>
      <c r="D2" s="1673"/>
      <c r="E2" s="1673"/>
      <c r="F2" s="1673"/>
      <c r="G2" s="1673"/>
      <c r="H2" s="1673"/>
      <c r="I2" s="1673"/>
      <c r="J2" s="1401"/>
    </row>
    <row r="3" spans="2:10" ht="15.75">
      <c r="B3" s="1743" t="s">
        <v>1238</v>
      </c>
      <c r="C3" s="1743"/>
      <c r="D3" s="1743"/>
      <c r="E3" s="1743"/>
      <c r="F3" s="1743"/>
      <c r="G3" s="1743"/>
      <c r="H3" s="1743"/>
      <c r="I3" s="1743"/>
      <c r="J3" s="1491"/>
    </row>
    <row r="4" spans="2:10" ht="18" customHeight="1" thickBot="1">
      <c r="B4" s="1746" t="s">
        <v>1267</v>
      </c>
      <c r="C4" s="1746"/>
      <c r="D4" s="1746"/>
      <c r="E4" s="1746"/>
      <c r="F4" s="1746"/>
      <c r="G4" s="1746"/>
      <c r="H4" s="1746"/>
      <c r="I4" s="1746"/>
      <c r="J4" s="1491"/>
    </row>
    <row r="5" spans="2:10" ht="15" customHeight="1" thickTop="1">
      <c r="B5" s="1405"/>
      <c r="C5" s="1492"/>
      <c r="D5" s="1493"/>
      <c r="E5" s="1494"/>
      <c r="F5" s="1493"/>
      <c r="G5" s="1493"/>
      <c r="H5" s="1495" t="s">
        <v>207</v>
      </c>
      <c r="I5" s="1496"/>
      <c r="J5" s="1491"/>
    </row>
    <row r="6" spans="2:10" ht="15" customHeight="1">
      <c r="B6" s="1411"/>
      <c r="C6" s="1497"/>
      <c r="D6" s="1498" t="s">
        <v>58</v>
      </c>
      <c r="E6" s="1499" t="s">
        <v>1240</v>
      </c>
      <c r="F6" s="1498" t="s">
        <v>58</v>
      </c>
      <c r="G6" s="1499" t="s">
        <v>1240</v>
      </c>
      <c r="H6" s="1500" t="s">
        <v>1241</v>
      </c>
      <c r="I6" s="1501"/>
      <c r="J6" s="1491"/>
    </row>
    <row r="7" spans="2:10" ht="15" customHeight="1">
      <c r="B7" s="1411"/>
      <c r="C7" s="1497"/>
      <c r="D7" s="1502">
        <v>2014</v>
      </c>
      <c r="E7" s="1503">
        <v>2015</v>
      </c>
      <c r="F7" s="1502">
        <v>2015</v>
      </c>
      <c r="G7" s="1502">
        <v>2016</v>
      </c>
      <c r="H7" s="1504" t="s">
        <v>53</v>
      </c>
      <c r="I7" s="1505" t="s">
        <v>54</v>
      </c>
      <c r="J7" s="1491"/>
    </row>
    <row r="8" spans="2:10" ht="15" customHeight="1">
      <c r="B8" s="1421"/>
      <c r="C8" s="1422"/>
      <c r="D8" s="1425"/>
      <c r="E8" s="1425"/>
      <c r="F8" s="1425"/>
      <c r="G8" s="1425"/>
      <c r="H8" s="1426"/>
      <c r="I8" s="1427"/>
      <c r="J8" s="1491"/>
    </row>
    <row r="9" spans="2:10" ht="15" customHeight="1">
      <c r="B9" s="1467" t="s">
        <v>1242</v>
      </c>
      <c r="C9" s="1506"/>
      <c r="D9" s="1428">
        <v>6191.375808133473</v>
      </c>
      <c r="E9" s="1428">
        <v>6127.396714783475</v>
      </c>
      <c r="F9" s="1428">
        <v>7184.93049238679</v>
      </c>
      <c r="G9" s="1428">
        <v>8400.467219994403</v>
      </c>
      <c r="H9" s="1428">
        <v>-1.033358260468546</v>
      </c>
      <c r="I9" s="1429">
        <v>16.917863421164697</v>
      </c>
      <c r="J9" s="1491"/>
    </row>
    <row r="10" spans="2:10" ht="15" customHeight="1">
      <c r="B10" s="1430" t="s">
        <v>1243</v>
      </c>
      <c r="C10" s="1431"/>
      <c r="D10" s="1432">
        <v>222.64921793534933</v>
      </c>
      <c r="E10" s="1432">
        <v>223.4853160776506</v>
      </c>
      <c r="F10" s="1432">
        <v>233.5668380462725</v>
      </c>
      <c r="G10" s="1432">
        <v>280.79362118810036</v>
      </c>
      <c r="H10" s="1428">
        <v>0.3755226045950195</v>
      </c>
      <c r="I10" s="1429">
        <v>20.219815251543395</v>
      </c>
      <c r="J10" s="1491"/>
    </row>
    <row r="11" spans="2:10" ht="15" customHeight="1">
      <c r="B11" s="1430" t="s">
        <v>1244</v>
      </c>
      <c r="C11" s="1431"/>
      <c r="D11" s="1432">
        <v>5968.726590198123</v>
      </c>
      <c r="E11" s="1432">
        <v>5903.911398705824</v>
      </c>
      <c r="F11" s="1432">
        <v>6951.363654340518</v>
      </c>
      <c r="G11" s="1432">
        <v>8119.673598806304</v>
      </c>
      <c r="H11" s="1428">
        <v>-1.085913226428218</v>
      </c>
      <c r="I11" s="1429">
        <v>16.806917355507352</v>
      </c>
      <c r="J11" s="1491"/>
    </row>
    <row r="12" spans="2:10" ht="15" customHeight="1">
      <c r="B12" s="1433"/>
      <c r="C12" s="1434" t="s">
        <v>1245</v>
      </c>
      <c r="D12" s="1435">
        <v>4443.5125518160585</v>
      </c>
      <c r="E12" s="1435">
        <v>4259.834416386262</v>
      </c>
      <c r="F12" s="1435">
        <v>5116.24163463338</v>
      </c>
      <c r="G12" s="1435">
        <v>6176.519757937984</v>
      </c>
      <c r="H12" s="1435">
        <v>-4.133624768421711</v>
      </c>
      <c r="I12" s="1436">
        <v>20.723769497657457</v>
      </c>
      <c r="J12" s="1491"/>
    </row>
    <row r="13" spans="2:10" ht="15" customHeight="1">
      <c r="B13" s="1433"/>
      <c r="C13" s="1437" t="s">
        <v>1246</v>
      </c>
      <c r="D13" s="1435">
        <v>1525.2140383820645</v>
      </c>
      <c r="E13" s="1435">
        <v>1644.076982319562</v>
      </c>
      <c r="F13" s="1435">
        <v>1835.1220197071384</v>
      </c>
      <c r="G13" s="1435">
        <v>1943.1538408683205</v>
      </c>
      <c r="H13" s="1435">
        <v>7.793197606782215</v>
      </c>
      <c r="I13" s="1436">
        <v>5.886901252398616</v>
      </c>
      <c r="J13" s="1491"/>
    </row>
    <row r="14" spans="2:10" ht="15" customHeight="1">
      <c r="B14" s="1444"/>
      <c r="C14" s="1507"/>
      <c r="D14" s="1439"/>
      <c r="E14" s="1439"/>
      <c r="F14" s="1439"/>
      <c r="G14" s="1439"/>
      <c r="H14" s="1439"/>
      <c r="I14" s="1436"/>
      <c r="J14" s="1491"/>
    </row>
    <row r="15" spans="2:10" ht="15" customHeight="1">
      <c r="B15" s="1440"/>
      <c r="C15" s="1422"/>
      <c r="D15" s="1441"/>
      <c r="E15" s="1441"/>
      <c r="F15" s="1441"/>
      <c r="G15" s="1441"/>
      <c r="H15" s="1441"/>
      <c r="I15" s="1442"/>
      <c r="J15" s="1491"/>
    </row>
    <row r="16" spans="2:10" ht="15" customHeight="1">
      <c r="B16" s="1467" t="s">
        <v>1247</v>
      </c>
      <c r="C16" s="1506"/>
      <c r="D16" s="1432">
        <v>969.8236704900937</v>
      </c>
      <c r="E16" s="1432">
        <v>1121.7401692384271</v>
      </c>
      <c r="F16" s="1432">
        <v>1196.3131303144157</v>
      </c>
      <c r="G16" s="1432">
        <v>1268.3502751095775</v>
      </c>
      <c r="H16" s="1428">
        <v>15.664342227444664</v>
      </c>
      <c r="I16" s="1429">
        <v>6.021596099695813</v>
      </c>
      <c r="J16" s="1491"/>
    </row>
    <row r="17" spans="2:10" ht="15" customHeight="1">
      <c r="B17" s="1438"/>
      <c r="C17" s="1443" t="s">
        <v>1245</v>
      </c>
      <c r="D17" s="1435">
        <v>911.0774765380604</v>
      </c>
      <c r="E17" s="1435">
        <v>1055.5340965654555</v>
      </c>
      <c r="F17" s="1435">
        <v>1135.4895194779515</v>
      </c>
      <c r="G17" s="1435">
        <v>1225.3608132052598</v>
      </c>
      <c r="H17" s="1435">
        <v>15.855580205572167</v>
      </c>
      <c r="I17" s="1436">
        <v>7.914762063909421</v>
      </c>
      <c r="J17" s="1491"/>
    </row>
    <row r="18" spans="2:10" ht="15" customHeight="1">
      <c r="B18" s="1438"/>
      <c r="C18" s="1443" t="s">
        <v>1246</v>
      </c>
      <c r="D18" s="1435">
        <v>58.746193952033366</v>
      </c>
      <c r="E18" s="1435">
        <v>66.20607267297162</v>
      </c>
      <c r="F18" s="1435">
        <v>60.823610836464304</v>
      </c>
      <c r="G18" s="1435">
        <v>42.98946190431782</v>
      </c>
      <c r="H18" s="1435">
        <v>12.698488564262206</v>
      </c>
      <c r="I18" s="1436">
        <v>-29.321095355711364</v>
      </c>
      <c r="J18" s="1491"/>
    </row>
    <row r="19" spans="2:10" ht="15" customHeight="1">
      <c r="B19" s="1444"/>
      <c r="C19" s="1445"/>
      <c r="D19" s="1446"/>
      <c r="E19" s="1446"/>
      <c r="F19" s="1446"/>
      <c r="G19" s="1446"/>
      <c r="H19" s="1447"/>
      <c r="I19" s="1448"/>
      <c r="J19" s="1491"/>
    </row>
    <row r="20" spans="2:10" ht="15" customHeight="1">
      <c r="B20" s="1508"/>
      <c r="C20" s="1509"/>
      <c r="D20" s="1451"/>
      <c r="E20" s="1451"/>
      <c r="F20" s="1451"/>
      <c r="G20" s="1451"/>
      <c r="H20" s="1451"/>
      <c r="I20" s="1452"/>
      <c r="J20" s="1491"/>
    </row>
    <row r="21" spans="2:10" ht="15" customHeight="1">
      <c r="B21" s="1467" t="s">
        <v>1248</v>
      </c>
      <c r="C21" s="1506"/>
      <c r="D21" s="1428">
        <v>6938.550260688216</v>
      </c>
      <c r="E21" s="1428">
        <v>7025.65156794425</v>
      </c>
      <c r="F21" s="1428">
        <v>8147.6768835277835</v>
      </c>
      <c r="G21" s="1428">
        <v>9388.023873915881</v>
      </c>
      <c r="H21" s="1428">
        <v>1.2553242966261138</v>
      </c>
      <c r="I21" s="1429">
        <v>15.22332080811546</v>
      </c>
      <c r="J21" s="1491"/>
    </row>
    <row r="22" spans="2:10" ht="15" customHeight="1">
      <c r="B22" s="1438"/>
      <c r="C22" s="1443" t="s">
        <v>1245</v>
      </c>
      <c r="D22" s="1435">
        <v>5354.590028354119</v>
      </c>
      <c r="E22" s="1435">
        <v>5315.368512951717</v>
      </c>
      <c r="F22" s="1435">
        <v>6251.731154111331</v>
      </c>
      <c r="G22" s="1435">
        <v>7401.880571143243</v>
      </c>
      <c r="H22" s="1435">
        <v>-0.7324840033450215</v>
      </c>
      <c r="I22" s="1436">
        <v>18.397294904076915</v>
      </c>
      <c r="J22" s="1491"/>
    </row>
    <row r="23" spans="2:10" ht="15" customHeight="1">
      <c r="B23" s="1438"/>
      <c r="C23" s="1443" t="s">
        <v>1249</v>
      </c>
      <c r="D23" s="1435">
        <v>77.17159676267894</v>
      </c>
      <c r="E23" s="1435">
        <v>75.65659158509945</v>
      </c>
      <c r="F23" s="1435">
        <v>76.73022928474865</v>
      </c>
      <c r="G23" s="1435">
        <v>78.84386182388148</v>
      </c>
      <c r="H23" s="1435" t="s">
        <v>119</v>
      </c>
      <c r="I23" s="1436" t="s">
        <v>119</v>
      </c>
      <c r="J23" s="1491"/>
    </row>
    <row r="24" spans="2:10" ht="15" customHeight="1">
      <c r="B24" s="1438"/>
      <c r="C24" s="1443" t="s">
        <v>1246</v>
      </c>
      <c r="D24" s="1435">
        <v>1583.9602323340978</v>
      </c>
      <c r="E24" s="1435">
        <v>1710.2830549925334</v>
      </c>
      <c r="F24" s="1435">
        <v>1895.9457294164527</v>
      </c>
      <c r="G24" s="1435">
        <v>1986.1433027726384</v>
      </c>
      <c r="H24" s="1435">
        <v>7.975125895192974</v>
      </c>
      <c r="I24" s="1436">
        <v>4.757392152988871</v>
      </c>
      <c r="J24" s="1491"/>
    </row>
    <row r="25" spans="2:10" ht="15" customHeight="1">
      <c r="B25" s="1433"/>
      <c r="C25" s="1443" t="s">
        <v>1249</v>
      </c>
      <c r="D25" s="1435">
        <v>22.828403237321062</v>
      </c>
      <c r="E25" s="1435">
        <v>24.343408414900555</v>
      </c>
      <c r="F25" s="1435">
        <v>23.269770715251358</v>
      </c>
      <c r="G25" s="1435">
        <v>21.156138176118517</v>
      </c>
      <c r="H25" s="1435" t="s">
        <v>119</v>
      </c>
      <c r="I25" s="1436" t="s">
        <v>119</v>
      </c>
      <c r="J25" s="1491"/>
    </row>
    <row r="26" spans="2:10" ht="15" customHeight="1">
      <c r="B26" s="1453"/>
      <c r="C26" s="1445"/>
      <c r="D26" s="1454"/>
      <c r="E26" s="1454"/>
      <c r="F26" s="1454"/>
      <c r="G26" s="1454"/>
      <c r="H26" s="1454"/>
      <c r="I26" s="1455"/>
      <c r="J26" s="1491"/>
    </row>
    <row r="27" spans="2:10" ht="15" customHeight="1">
      <c r="B27" s="1440"/>
      <c r="C27" s="1422"/>
      <c r="D27" s="1456"/>
      <c r="E27" s="1456"/>
      <c r="F27" s="1456"/>
      <c r="G27" s="1456"/>
      <c r="H27" s="1456"/>
      <c r="I27" s="1436"/>
      <c r="J27" s="1491"/>
    </row>
    <row r="28" spans="2:10" ht="15" customHeight="1">
      <c r="B28" s="1467" t="s">
        <v>1250</v>
      </c>
      <c r="C28" s="1506"/>
      <c r="D28" s="1428">
        <v>7161.199478623566</v>
      </c>
      <c r="E28" s="1428">
        <v>7249.137879542061</v>
      </c>
      <c r="F28" s="1428">
        <v>8381.243721574056</v>
      </c>
      <c r="G28" s="1428">
        <v>9668.818427678822</v>
      </c>
      <c r="H28" s="1428">
        <v>1.2279842389671245</v>
      </c>
      <c r="I28" s="1429">
        <v>15.36257325139509</v>
      </c>
      <c r="J28" s="1491"/>
    </row>
    <row r="29" spans="2:10" ht="15" customHeight="1">
      <c r="B29" s="1457"/>
      <c r="C29" s="1458"/>
      <c r="D29" s="1459"/>
      <c r="E29" s="1459"/>
      <c r="F29" s="1459"/>
      <c r="G29" s="1459"/>
      <c r="H29" s="1459"/>
      <c r="I29" s="1460"/>
      <c r="J29" s="1491"/>
    </row>
    <row r="30" spans="2:10" ht="15" customHeight="1">
      <c r="B30" s="1461" t="s">
        <v>1251</v>
      </c>
      <c r="C30" s="1462"/>
      <c r="D30" s="1456"/>
      <c r="E30" s="1456"/>
      <c r="F30" s="1456"/>
      <c r="G30" s="1456"/>
      <c r="H30" s="1456"/>
      <c r="I30" s="1463"/>
      <c r="J30" s="1491"/>
    </row>
    <row r="31" spans="2:10" ht="6.75" customHeight="1">
      <c r="B31" s="1464"/>
      <c r="C31" s="1465"/>
      <c r="D31" s="1428"/>
      <c r="E31" s="1428"/>
      <c r="F31" s="1428"/>
      <c r="G31" s="1428"/>
      <c r="H31" s="1428"/>
      <c r="I31" s="1429"/>
      <c r="J31" s="1491"/>
    </row>
    <row r="32" spans="2:10" ht="15" customHeight="1">
      <c r="B32" s="1741" t="s">
        <v>1252</v>
      </c>
      <c r="C32" s="1742"/>
      <c r="D32" s="1456"/>
      <c r="E32" s="1456"/>
      <c r="F32" s="1456"/>
      <c r="G32" s="1456"/>
      <c r="H32" s="1456"/>
      <c r="I32" s="1466"/>
      <c r="J32" s="1491"/>
    </row>
    <row r="33" spans="2:10" ht="15" customHeight="1">
      <c r="B33" s="1438"/>
      <c r="C33" s="1434" t="s">
        <v>1253</v>
      </c>
      <c r="D33" s="1435">
        <v>11.466383963888333</v>
      </c>
      <c r="E33" s="1435">
        <v>11.294884644731543</v>
      </c>
      <c r="F33" s="1435">
        <v>12.981127553746326</v>
      </c>
      <c r="G33" s="1435">
        <v>18.83674499968307</v>
      </c>
      <c r="H33" s="1435" t="s">
        <v>119</v>
      </c>
      <c r="I33" s="1436" t="s">
        <v>119</v>
      </c>
      <c r="J33" s="1491"/>
    </row>
    <row r="34" spans="2:10" ht="15" customHeight="1">
      <c r="B34" s="1438"/>
      <c r="C34" s="1434" t="s">
        <v>1254</v>
      </c>
      <c r="D34" s="1435">
        <v>9.97421859883483</v>
      </c>
      <c r="E34" s="1435">
        <v>9.683466761251957</v>
      </c>
      <c r="F34" s="1435">
        <v>11.19332249619925</v>
      </c>
      <c r="G34" s="1435">
        <v>15.80931972647562</v>
      </c>
      <c r="H34" s="1435" t="s">
        <v>119</v>
      </c>
      <c r="I34" s="1436" t="s">
        <v>119</v>
      </c>
      <c r="J34" s="1491"/>
    </row>
    <row r="35" spans="2:10" ht="15" customHeight="1">
      <c r="B35" s="1438"/>
      <c r="C35" s="1434"/>
      <c r="D35" s="1435"/>
      <c r="E35" s="1435"/>
      <c r="F35" s="1435"/>
      <c r="G35" s="1435"/>
      <c r="H35" s="1435"/>
      <c r="I35" s="1436"/>
      <c r="J35" s="1491"/>
    </row>
    <row r="36" spans="2:10" ht="15">
      <c r="B36" s="1741" t="s">
        <v>1255</v>
      </c>
      <c r="C36" s="1742"/>
      <c r="D36" s="1428"/>
      <c r="E36" s="1428"/>
      <c r="F36" s="1428"/>
      <c r="G36" s="1428"/>
      <c r="H36" s="1428"/>
      <c r="I36" s="1429"/>
      <c r="J36" s="1491"/>
    </row>
    <row r="37" spans="2:10" ht="15">
      <c r="B37" s="1467"/>
      <c r="C37" s="1469" t="s">
        <v>1253</v>
      </c>
      <c r="D37" s="1435">
        <v>11.834325583706326</v>
      </c>
      <c r="E37" s="1435">
        <v>11.654173863742304</v>
      </c>
      <c r="F37" s="1435">
        <v>13.353253370754805</v>
      </c>
      <c r="G37" s="1435">
        <v>19.400147682813618</v>
      </c>
      <c r="H37" s="1439" t="s">
        <v>119</v>
      </c>
      <c r="I37" s="1468" t="s">
        <v>119</v>
      </c>
      <c r="J37" s="1491"/>
    </row>
    <row r="38" spans="2:10" ht="15">
      <c r="B38" s="1467"/>
      <c r="C38" s="1469" t="s">
        <v>1254</v>
      </c>
      <c r="D38" s="1435">
        <v>10.294278537454705</v>
      </c>
      <c r="E38" s="1435">
        <v>9.99149692883669</v>
      </c>
      <c r="F38" s="1435">
        <v>11.514197879457882</v>
      </c>
      <c r="G38" s="1435">
        <v>16.2821728203894</v>
      </c>
      <c r="H38" s="1435" t="s">
        <v>119</v>
      </c>
      <c r="I38" s="1468" t="s">
        <v>119</v>
      </c>
      <c r="J38" s="1491"/>
    </row>
    <row r="39" spans="2:10" ht="15">
      <c r="B39" s="1470"/>
      <c r="C39" s="1445"/>
      <c r="D39" s="1454"/>
      <c r="E39" s="1454"/>
      <c r="F39" s="1454"/>
      <c r="G39" s="1454"/>
      <c r="H39" s="1454"/>
      <c r="I39" s="1455"/>
      <c r="J39" s="1491"/>
    </row>
    <row r="40" spans="2:10" ht="15">
      <c r="B40" s="1471"/>
      <c r="C40" s="1472"/>
      <c r="D40" s="1473"/>
      <c r="E40" s="1473"/>
      <c r="F40" s="1473"/>
      <c r="G40" s="1473"/>
      <c r="H40" s="1473"/>
      <c r="I40" s="1474"/>
      <c r="J40" s="1491"/>
    </row>
    <row r="41" spans="2:10" ht="15.75">
      <c r="B41" s="1475" t="s">
        <v>1256</v>
      </c>
      <c r="C41" s="1456"/>
      <c r="D41" s="1439">
        <v>912.8185610010426</v>
      </c>
      <c r="E41" s="1439">
        <v>924.0517670482827</v>
      </c>
      <c r="F41" s="1439">
        <v>992.6003559422583</v>
      </c>
      <c r="G41" s="1439">
        <v>988.4659143896296</v>
      </c>
      <c r="H41" s="1435">
        <v>1.2306066645841724</v>
      </c>
      <c r="I41" s="1436">
        <v>-0.4165263016356562</v>
      </c>
      <c r="J41" s="1491"/>
    </row>
    <row r="42" spans="2:10" ht="15.75">
      <c r="B42" s="1475" t="s">
        <v>1257</v>
      </c>
      <c r="C42" s="1456"/>
      <c r="D42" s="1439">
        <v>6248.380917622523</v>
      </c>
      <c r="E42" s="1439">
        <v>6325.085116973619</v>
      </c>
      <c r="F42" s="1439">
        <v>7388.643365631798</v>
      </c>
      <c r="G42" s="1439">
        <v>8680.35251328919</v>
      </c>
      <c r="H42" s="1435">
        <v>1.2275851994676685</v>
      </c>
      <c r="I42" s="1436">
        <v>17.482358854478818</v>
      </c>
      <c r="J42" s="1491"/>
    </row>
    <row r="43" spans="2:10" ht="15.75">
      <c r="B43" s="1475" t="s">
        <v>1258</v>
      </c>
      <c r="C43" s="1456"/>
      <c r="D43" s="1439">
        <v>-1365.816100104276</v>
      </c>
      <c r="E43" s="1439">
        <v>-359.73290194126474</v>
      </c>
      <c r="F43" s="1439">
        <v>-1463.9871465295632</v>
      </c>
      <c r="G43" s="1439">
        <v>-1711.3374055767981</v>
      </c>
      <c r="H43" s="1439" t="s">
        <v>119</v>
      </c>
      <c r="I43" s="1436" t="s">
        <v>119</v>
      </c>
      <c r="J43" s="1491"/>
    </row>
    <row r="44" spans="2:10" ht="15.75">
      <c r="B44" s="1475" t="s">
        <v>1259</v>
      </c>
      <c r="C44" s="1456"/>
      <c r="D44" s="1439">
        <v>40.19395203336809</v>
      </c>
      <c r="E44" s="1439">
        <v>10.590343454454953</v>
      </c>
      <c r="F44" s="1439">
        <v>29.975281787621118</v>
      </c>
      <c r="G44" s="1439">
        <v>236.16245453697658</v>
      </c>
      <c r="H44" s="1439" t="s">
        <v>119</v>
      </c>
      <c r="I44" s="1436" t="s">
        <v>119</v>
      </c>
      <c r="J44" s="1491"/>
    </row>
    <row r="45" spans="2:10" ht="16.5" thickBot="1">
      <c r="B45" s="1476" t="s">
        <v>1260</v>
      </c>
      <c r="C45" s="1477"/>
      <c r="D45" s="1478">
        <v>-1325.6211053180402</v>
      </c>
      <c r="E45" s="1478">
        <v>-349.1425584868097</v>
      </c>
      <c r="F45" s="1478">
        <v>-1434.011864741942</v>
      </c>
      <c r="G45" s="1478">
        <v>-1475.1749510398215</v>
      </c>
      <c r="H45" s="1478" t="s">
        <v>119</v>
      </c>
      <c r="I45" s="1479" t="s">
        <v>119</v>
      </c>
      <c r="J45" s="1491"/>
    </row>
    <row r="46" spans="2:10" ht="16.5" thickTop="1">
      <c r="B46" s="1480" t="s">
        <v>1261</v>
      </c>
      <c r="C46" s="1403"/>
      <c r="D46" s="1481"/>
      <c r="E46" s="1481"/>
      <c r="F46" s="1481"/>
      <c r="G46" s="1402"/>
      <c r="H46" s="1402"/>
      <c r="I46" s="1402"/>
      <c r="J46" s="1491"/>
    </row>
    <row r="47" spans="2:10" ht="15.75">
      <c r="B47" s="1482" t="s">
        <v>1262</v>
      </c>
      <c r="C47" s="1403"/>
      <c r="D47" s="1481"/>
      <c r="E47" s="1481"/>
      <c r="F47" s="1481"/>
      <c r="G47" s="1402"/>
      <c r="H47" s="1402"/>
      <c r="I47" s="1402"/>
      <c r="J47" s="1491"/>
    </row>
    <row r="48" spans="2:10" ht="15.75">
      <c r="B48" s="1483" t="s">
        <v>1263</v>
      </c>
      <c r="C48" s="1484"/>
      <c r="D48" s="1481"/>
      <c r="E48" s="1481"/>
      <c r="F48" s="1481"/>
      <c r="G48" s="1402"/>
      <c r="H48" s="1402"/>
      <c r="I48" s="1402"/>
      <c r="J48" s="1491"/>
    </row>
    <row r="49" spans="2:10" ht="15.75">
      <c r="B49" s="1485" t="s">
        <v>1264</v>
      </c>
      <c r="C49" s="1486"/>
      <c r="D49" s="1481"/>
      <c r="E49" s="1481"/>
      <c r="F49" s="1481"/>
      <c r="G49" s="1402"/>
      <c r="H49" s="1402"/>
      <c r="I49" s="1402"/>
      <c r="J49" s="1491"/>
    </row>
    <row r="50" spans="2:10" ht="15.75">
      <c r="B50" s="1486" t="s">
        <v>1265</v>
      </c>
      <c r="C50" s="1487"/>
      <c r="D50" s="1488">
        <v>95.9</v>
      </c>
      <c r="E50" s="1488">
        <v>100.45</v>
      </c>
      <c r="F50" s="1488">
        <v>101.14</v>
      </c>
      <c r="G50" s="1488">
        <v>107.23</v>
      </c>
      <c r="H50" s="1402"/>
      <c r="I50" s="1402"/>
      <c r="J50" s="1491"/>
    </row>
    <row r="51" spans="2:10" ht="15">
      <c r="B51" s="1491"/>
      <c r="C51" s="1491"/>
      <c r="D51" s="1491"/>
      <c r="E51" s="1491"/>
      <c r="F51" s="1491"/>
      <c r="G51" s="1491"/>
      <c r="H51" s="1491"/>
      <c r="I51" s="1491"/>
      <c r="J51" s="1491"/>
    </row>
    <row r="52" spans="8:10" ht="12.75">
      <c r="H52" s="1301"/>
      <c r="I52" s="1301"/>
      <c r="J52" s="1301"/>
    </row>
    <row r="53" spans="8:10" ht="12.75">
      <c r="H53" s="1301"/>
      <c r="I53" s="1301"/>
      <c r="J53" s="1301"/>
    </row>
    <row r="54" spans="8:10" ht="12.75">
      <c r="H54" s="1301"/>
      <c r="I54" s="1301"/>
      <c r="J54" s="1301"/>
    </row>
    <row r="55" spans="8:10" ht="12.75">
      <c r="H55" s="1301"/>
      <c r="I55" s="1301"/>
      <c r="J55" s="1301"/>
    </row>
    <row r="56" spans="8:10" ht="12.75">
      <c r="H56" s="1301"/>
      <c r="I56" s="1301"/>
      <c r="J56" s="1301"/>
    </row>
    <row r="57" spans="8:10" ht="12.75">
      <c r="H57" s="1301"/>
      <c r="I57" s="1301"/>
      <c r="J57" s="1301"/>
    </row>
    <row r="58" spans="8:10" ht="12.75">
      <c r="H58" s="1301"/>
      <c r="I58" s="1301"/>
      <c r="J58" s="1301"/>
    </row>
    <row r="59" spans="8:10" ht="12.75">
      <c r="H59" s="1301"/>
      <c r="I59" s="1301"/>
      <c r="J59" s="1301"/>
    </row>
    <row r="60" spans="8:10" ht="12.75">
      <c r="H60" s="1301"/>
      <c r="I60" s="1301"/>
      <c r="J60" s="1301"/>
    </row>
    <row r="61" spans="8:10" ht="12.75">
      <c r="H61" s="1301"/>
      <c r="I61" s="1301"/>
      <c r="J61" s="1301"/>
    </row>
    <row r="62" spans="8:10" ht="12.75">
      <c r="H62" s="1301"/>
      <c r="I62" s="1301"/>
      <c r="J62" s="1301"/>
    </row>
    <row r="63" spans="8:10" ht="12.75">
      <c r="H63" s="1301"/>
      <c r="I63" s="1301"/>
      <c r="J63" s="1301"/>
    </row>
    <row r="64" spans="8:10" ht="12.75">
      <c r="H64" s="1301"/>
      <c r="I64" s="1301"/>
      <c r="J64" s="1301"/>
    </row>
    <row r="65" spans="8:10" ht="12.75">
      <c r="H65" s="1301"/>
      <c r="I65" s="1301"/>
      <c r="J65" s="1301"/>
    </row>
    <row r="66" spans="8:10" ht="12.75">
      <c r="H66" s="1301"/>
      <c r="I66" s="1301"/>
      <c r="J66" s="1301"/>
    </row>
    <row r="67" spans="8:10" ht="12.75">
      <c r="H67" s="1301"/>
      <c r="I67" s="1301"/>
      <c r="J67" s="1301"/>
    </row>
    <row r="68" spans="8:10" ht="12.75">
      <c r="H68" s="1301"/>
      <c r="I68" s="1301"/>
      <c r="J68" s="1301"/>
    </row>
    <row r="69" spans="8:10" ht="12.75">
      <c r="H69" s="1301"/>
      <c r="I69" s="1301"/>
      <c r="J69" s="1301"/>
    </row>
    <row r="70" spans="8:10" ht="12.75">
      <c r="H70" s="1301"/>
      <c r="I70" s="1301"/>
      <c r="J70" s="1301"/>
    </row>
    <row r="71" spans="8:10" ht="12.75">
      <c r="H71" s="1301"/>
      <c r="I71" s="1301"/>
      <c r="J71" s="1301"/>
    </row>
    <row r="72" spans="8:10" ht="12.75">
      <c r="H72" s="1301"/>
      <c r="I72" s="1301"/>
      <c r="J72" s="1301"/>
    </row>
    <row r="73" spans="8:10" ht="12.75">
      <c r="H73" s="1301"/>
      <c r="I73" s="1301"/>
      <c r="J73" s="1301"/>
    </row>
    <row r="74" spans="8:10" ht="12.75">
      <c r="H74" s="1301"/>
      <c r="I74" s="1301"/>
      <c r="J74" s="1301"/>
    </row>
    <row r="75" spans="8:10" ht="12.75">
      <c r="H75" s="1301"/>
      <c r="I75" s="1301"/>
      <c r="J75" s="1301"/>
    </row>
    <row r="76" spans="8:10" ht="12.75">
      <c r="H76" s="1301"/>
      <c r="I76" s="1301"/>
      <c r="J76" s="1301"/>
    </row>
    <row r="77" spans="8:10" ht="12.75">
      <c r="H77" s="1301"/>
      <c r="I77" s="1301"/>
      <c r="J77" s="1301"/>
    </row>
    <row r="78" spans="8:10" ht="12.75">
      <c r="H78" s="1301"/>
      <c r="I78" s="1301"/>
      <c r="J78" s="1301"/>
    </row>
    <row r="79" spans="8:10" ht="12.75">
      <c r="H79" s="1301"/>
      <c r="I79" s="1301"/>
      <c r="J79" s="1301"/>
    </row>
    <row r="80" spans="8:10" ht="12.75">
      <c r="H80" s="1301"/>
      <c r="I80" s="1301"/>
      <c r="J80" s="1301"/>
    </row>
    <row r="81" spans="8:10" ht="12.75">
      <c r="H81" s="1301"/>
      <c r="I81" s="1301"/>
      <c r="J81" s="1301"/>
    </row>
    <row r="82" spans="8:10" ht="12.75">
      <c r="H82" s="1301"/>
      <c r="I82" s="1301"/>
      <c r="J82" s="1301"/>
    </row>
    <row r="83" spans="8:10" ht="12.75">
      <c r="H83" s="1301"/>
      <c r="I83" s="1301"/>
      <c r="J83" s="1301"/>
    </row>
    <row r="84" spans="8:10" ht="12.75">
      <c r="H84" s="1301"/>
      <c r="I84" s="1301"/>
      <c r="J84" s="1301"/>
    </row>
    <row r="85" spans="8:10" ht="12.75">
      <c r="H85" s="1301"/>
      <c r="I85" s="1301"/>
      <c r="J85" s="1301"/>
    </row>
    <row r="86" spans="8:10" ht="12.75">
      <c r="H86" s="1301"/>
      <c r="I86" s="1301"/>
      <c r="J86" s="1301"/>
    </row>
  </sheetData>
  <sheetProtection/>
  <mergeCells count="5">
    <mergeCell ref="B2:I2"/>
    <mergeCell ref="B3:I3"/>
    <mergeCell ref="B4:I4"/>
    <mergeCell ref="B32:C32"/>
    <mergeCell ref="B36:C3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2"/>
  <sheetViews>
    <sheetView zoomScalePageLayoutView="0" workbookViewId="0" topLeftCell="A16">
      <selection activeCell="D37" sqref="D37"/>
    </sheetView>
  </sheetViews>
  <sheetFormatPr defaultColWidth="9.140625" defaultRowHeight="15"/>
  <cols>
    <col min="1" max="1" width="9.140625" style="135" customWidth="1"/>
    <col min="2" max="2" width="14.57421875" style="135" customWidth="1"/>
    <col min="3" max="3" width="13.7109375" style="135" bestFit="1" customWidth="1"/>
    <col min="4" max="4" width="12.57421875" style="135" customWidth="1"/>
    <col min="5" max="5" width="10.8515625" style="135" customWidth="1"/>
    <col min="6" max="6" width="10.7109375" style="135" customWidth="1"/>
    <col min="7" max="7" width="10.8515625" style="135" customWidth="1"/>
    <col min="8" max="8" width="10.57421875" style="135" customWidth="1"/>
    <col min="9" max="9" width="10.140625" style="135" customWidth="1"/>
    <col min="10" max="16384" width="9.140625" style="135" customWidth="1"/>
  </cols>
  <sheetData>
    <row r="1" spans="2:9" ht="12.75">
      <c r="B1" s="1673" t="s">
        <v>1268</v>
      </c>
      <c r="C1" s="1673"/>
      <c r="D1" s="1673"/>
      <c r="E1" s="1673"/>
      <c r="F1" s="1673"/>
      <c r="G1" s="1673"/>
      <c r="H1" s="1673"/>
      <c r="I1" s="1673"/>
    </row>
    <row r="2" spans="2:9" ht="16.5" thickBot="1">
      <c r="B2" s="1761" t="s">
        <v>1269</v>
      </c>
      <c r="C2" s="1762"/>
      <c r="D2" s="1762"/>
      <c r="E2" s="1762"/>
      <c r="F2" s="1762"/>
      <c r="G2" s="1762"/>
      <c r="H2" s="1762"/>
      <c r="I2" s="1762"/>
    </row>
    <row r="3" spans="2:9" ht="13.5" thickTop="1">
      <c r="B3" s="1763" t="s">
        <v>1270</v>
      </c>
      <c r="C3" s="1765" t="s">
        <v>638</v>
      </c>
      <c r="D3" s="1767" t="s">
        <v>1271</v>
      </c>
      <c r="E3" s="1767"/>
      <c r="F3" s="1767"/>
      <c r="G3" s="1768" t="s">
        <v>1272</v>
      </c>
      <c r="H3" s="1767"/>
      <c r="I3" s="1769"/>
    </row>
    <row r="4" spans="2:9" ht="13.5" thickBot="1">
      <c r="B4" s="1764"/>
      <c r="C4" s="1766"/>
      <c r="D4" s="1510" t="s">
        <v>1273</v>
      </c>
      <c r="E4" s="1510" t="s">
        <v>1274</v>
      </c>
      <c r="F4" s="1510" t="s">
        <v>1275</v>
      </c>
      <c r="G4" s="1511" t="s">
        <v>1273</v>
      </c>
      <c r="H4" s="1510" t="s">
        <v>1274</v>
      </c>
      <c r="I4" s="1512" t="s">
        <v>1275</v>
      </c>
    </row>
    <row r="5" spans="2:9" ht="12.75">
      <c r="B5" s="1342" t="s">
        <v>760</v>
      </c>
      <c r="C5" s="1513" t="s">
        <v>1173</v>
      </c>
      <c r="D5" s="1514">
        <v>72.1</v>
      </c>
      <c r="E5" s="1514">
        <v>72.7</v>
      </c>
      <c r="F5" s="1514">
        <v>72.4</v>
      </c>
      <c r="G5" s="1514">
        <v>71.1071875</v>
      </c>
      <c r="H5" s="1514">
        <v>71.7071875</v>
      </c>
      <c r="I5" s="1515">
        <v>71.4071875</v>
      </c>
    </row>
    <row r="6" spans="2:9" ht="12.75">
      <c r="B6" s="1342"/>
      <c r="C6" s="1513" t="s">
        <v>645</v>
      </c>
      <c r="D6" s="1514">
        <v>75.6</v>
      </c>
      <c r="E6" s="1514">
        <v>76.2</v>
      </c>
      <c r="F6" s="1514">
        <v>75.9</v>
      </c>
      <c r="G6" s="1514">
        <v>73.61709677419353</v>
      </c>
      <c r="H6" s="1514">
        <v>74.21709677419355</v>
      </c>
      <c r="I6" s="1515">
        <v>73.91709677419354</v>
      </c>
    </row>
    <row r="7" spans="2:9" ht="12.75">
      <c r="B7" s="1342"/>
      <c r="C7" s="1513" t="s">
        <v>1174</v>
      </c>
      <c r="D7" s="1514">
        <v>78.1</v>
      </c>
      <c r="E7" s="1514">
        <v>78.7</v>
      </c>
      <c r="F7" s="1514">
        <v>78.4</v>
      </c>
      <c r="G7" s="1514">
        <v>77.85466666666666</v>
      </c>
      <c r="H7" s="1514">
        <v>78.45466666666667</v>
      </c>
      <c r="I7" s="1515">
        <v>78.15466666666666</v>
      </c>
    </row>
    <row r="8" spans="2:9" ht="12.75">
      <c r="B8" s="1342"/>
      <c r="C8" s="1513" t="s">
        <v>647</v>
      </c>
      <c r="D8" s="1514">
        <v>80.74</v>
      </c>
      <c r="E8" s="1514">
        <v>81.34</v>
      </c>
      <c r="F8" s="1514">
        <v>81.04</v>
      </c>
      <c r="G8" s="1514">
        <v>78.98333333333333</v>
      </c>
      <c r="H8" s="1514">
        <v>79.58333333333333</v>
      </c>
      <c r="I8" s="1515">
        <v>79.28333333333333</v>
      </c>
    </row>
    <row r="9" spans="2:9" ht="12.75">
      <c r="B9" s="1342"/>
      <c r="C9" s="1513" t="s">
        <v>648</v>
      </c>
      <c r="D9" s="1514">
        <v>85.51</v>
      </c>
      <c r="E9" s="1514">
        <v>86.11</v>
      </c>
      <c r="F9" s="1514">
        <v>85.81</v>
      </c>
      <c r="G9" s="1514">
        <v>82.69724137931034</v>
      </c>
      <c r="H9" s="1514">
        <v>83.29724137931034</v>
      </c>
      <c r="I9" s="1515">
        <v>82.99724137931034</v>
      </c>
    </row>
    <row r="10" spans="2:9" ht="12.75">
      <c r="B10" s="1342"/>
      <c r="C10" s="1513" t="s">
        <v>649</v>
      </c>
      <c r="D10" s="1514">
        <v>81.9</v>
      </c>
      <c r="E10" s="1514">
        <v>82.5</v>
      </c>
      <c r="F10" s="1514">
        <v>82.2</v>
      </c>
      <c r="G10" s="1514">
        <v>84.16366666666666</v>
      </c>
      <c r="H10" s="1514">
        <v>84.76366666666667</v>
      </c>
      <c r="I10" s="1515">
        <v>84.46366666666665</v>
      </c>
    </row>
    <row r="11" spans="2:9" ht="12.75">
      <c r="B11" s="1342"/>
      <c r="C11" s="1513" t="s">
        <v>650</v>
      </c>
      <c r="D11" s="1514">
        <v>79.05</v>
      </c>
      <c r="E11" s="1514">
        <v>79.65</v>
      </c>
      <c r="F11" s="1514">
        <v>79.35</v>
      </c>
      <c r="G11" s="1514">
        <v>79.45551724137931</v>
      </c>
      <c r="H11" s="1514">
        <v>80.0555172413793</v>
      </c>
      <c r="I11" s="1515">
        <v>79.75551724137931</v>
      </c>
    </row>
    <row r="12" spans="2:9" ht="12.75">
      <c r="B12" s="1342"/>
      <c r="C12" s="1513" t="s">
        <v>651</v>
      </c>
      <c r="D12" s="1514">
        <v>79.55</v>
      </c>
      <c r="E12" s="1514">
        <v>80.15</v>
      </c>
      <c r="F12" s="1514">
        <v>79.85</v>
      </c>
      <c r="G12" s="1514">
        <v>78.76</v>
      </c>
      <c r="H12" s="1514">
        <v>79.36</v>
      </c>
      <c r="I12" s="1515">
        <v>79.06</v>
      </c>
    </row>
    <row r="13" spans="2:9" ht="12.75">
      <c r="B13" s="1342"/>
      <c r="C13" s="1513" t="s">
        <v>652</v>
      </c>
      <c r="D13" s="1514">
        <v>82.13</v>
      </c>
      <c r="E13" s="1514">
        <v>82.73</v>
      </c>
      <c r="F13" s="1514">
        <v>82.43</v>
      </c>
      <c r="G13" s="1514">
        <v>80.99233333333332</v>
      </c>
      <c r="H13" s="1514">
        <v>81.59233333333334</v>
      </c>
      <c r="I13" s="1515">
        <v>81.29233333333333</v>
      </c>
    </row>
    <row r="14" spans="2:9" ht="12.75">
      <c r="B14" s="1342"/>
      <c r="C14" s="1513" t="s">
        <v>653</v>
      </c>
      <c r="D14" s="1514">
        <v>85.32</v>
      </c>
      <c r="E14" s="1514">
        <v>85.92</v>
      </c>
      <c r="F14" s="1514">
        <v>85.62</v>
      </c>
      <c r="G14" s="1514">
        <v>83.74677419354839</v>
      </c>
      <c r="H14" s="1514">
        <v>84.34677419354838</v>
      </c>
      <c r="I14" s="1515">
        <v>84.04677419354839</v>
      </c>
    </row>
    <row r="15" spans="2:9" ht="12.75">
      <c r="B15" s="1342"/>
      <c r="C15" s="1513" t="s">
        <v>654</v>
      </c>
      <c r="D15" s="1516">
        <v>88.6</v>
      </c>
      <c r="E15" s="1514">
        <v>89.2</v>
      </c>
      <c r="F15" s="1516">
        <v>88.9</v>
      </c>
      <c r="G15" s="1514">
        <v>88.0559375</v>
      </c>
      <c r="H15" s="1516">
        <v>88.6559375</v>
      </c>
      <c r="I15" s="1515">
        <v>88.3559375</v>
      </c>
    </row>
    <row r="16" spans="2:9" ht="12.75">
      <c r="B16" s="1342"/>
      <c r="C16" s="1517" t="s">
        <v>655</v>
      </c>
      <c r="D16" s="1518">
        <v>88.6</v>
      </c>
      <c r="E16" s="1518">
        <v>89.2</v>
      </c>
      <c r="F16" s="1518">
        <v>88.9</v>
      </c>
      <c r="G16" s="1518">
        <v>89.20290322580645</v>
      </c>
      <c r="H16" s="1518">
        <v>89.80290322580646</v>
      </c>
      <c r="I16" s="1519">
        <v>89.50290322580645</v>
      </c>
    </row>
    <row r="17" spans="2:9" ht="12.75">
      <c r="B17" s="836"/>
      <c r="C17" s="1520" t="s">
        <v>656</v>
      </c>
      <c r="D17" s="1521">
        <v>81.43333333333332</v>
      </c>
      <c r="E17" s="1521">
        <v>82.03333333333335</v>
      </c>
      <c r="F17" s="1521">
        <v>81.73333333333333</v>
      </c>
      <c r="G17" s="1521">
        <v>80.71972148451984</v>
      </c>
      <c r="H17" s="1521">
        <v>81.31972148451985</v>
      </c>
      <c r="I17" s="1522">
        <v>81.0197214845198</v>
      </c>
    </row>
    <row r="18" spans="2:9" ht="12.75">
      <c r="B18" s="1342" t="s">
        <v>761</v>
      </c>
      <c r="C18" s="1513" t="s">
        <v>1173</v>
      </c>
      <c r="D18" s="1523">
        <v>88.75</v>
      </c>
      <c r="E18" s="1523">
        <v>89.35</v>
      </c>
      <c r="F18" s="1523">
        <v>89.05</v>
      </c>
      <c r="G18" s="1524">
        <v>88.4484375</v>
      </c>
      <c r="H18" s="1523">
        <v>89.0484375</v>
      </c>
      <c r="I18" s="1525">
        <v>88.7484375</v>
      </c>
    </row>
    <row r="19" spans="2:9" ht="12.75">
      <c r="B19" s="1342"/>
      <c r="C19" s="1513" t="s">
        <v>645</v>
      </c>
      <c r="D19" s="1523">
        <v>87.23</v>
      </c>
      <c r="E19" s="1523">
        <v>87.83</v>
      </c>
      <c r="F19" s="1523">
        <v>87.53</v>
      </c>
      <c r="G19" s="1524">
        <v>88.50096774193551</v>
      </c>
      <c r="H19" s="1523">
        <v>89.10096774193548</v>
      </c>
      <c r="I19" s="1525">
        <v>88.8009677419355</v>
      </c>
    </row>
    <row r="20" spans="2:9" ht="12.75">
      <c r="B20" s="1342"/>
      <c r="C20" s="1513" t="s">
        <v>1174</v>
      </c>
      <c r="D20" s="1523">
        <v>84.6</v>
      </c>
      <c r="E20" s="1523">
        <v>85.2</v>
      </c>
      <c r="F20" s="1523">
        <v>84.9</v>
      </c>
      <c r="G20" s="1524">
        <v>84.46933333333332</v>
      </c>
      <c r="H20" s="1523">
        <v>85.06933333333333</v>
      </c>
      <c r="I20" s="1525">
        <v>84.76933333333332</v>
      </c>
    </row>
    <row r="21" spans="2:9" ht="12.75">
      <c r="B21" s="1342"/>
      <c r="C21" s="1513" t="s">
        <v>647</v>
      </c>
      <c r="D21" s="1523">
        <v>87.64</v>
      </c>
      <c r="E21" s="1523">
        <v>88.24</v>
      </c>
      <c r="F21" s="1523">
        <v>87.94</v>
      </c>
      <c r="G21" s="1524">
        <v>85.92666666666668</v>
      </c>
      <c r="H21" s="1523">
        <v>86.52666666666666</v>
      </c>
      <c r="I21" s="1525">
        <v>86.22666666666666</v>
      </c>
    </row>
    <row r="22" spans="2:9" ht="12.75">
      <c r="B22" s="1342"/>
      <c r="C22" s="1513" t="s">
        <v>648</v>
      </c>
      <c r="D22" s="1523">
        <v>86.61</v>
      </c>
      <c r="E22" s="1523">
        <v>87.21</v>
      </c>
      <c r="F22" s="1523">
        <v>86.91</v>
      </c>
      <c r="G22" s="1524">
        <v>87.38366666666667</v>
      </c>
      <c r="H22" s="1523">
        <v>87.98366666666668</v>
      </c>
      <c r="I22" s="1525">
        <v>87.68366666666668</v>
      </c>
    </row>
    <row r="23" spans="2:9" ht="12.75">
      <c r="B23" s="1342"/>
      <c r="C23" s="1513" t="s">
        <v>649</v>
      </c>
      <c r="D23" s="1523">
        <v>87.1</v>
      </c>
      <c r="E23" s="1523">
        <v>87.7</v>
      </c>
      <c r="F23" s="1523">
        <v>87.4</v>
      </c>
      <c r="G23" s="1524">
        <v>87.40275862068967</v>
      </c>
      <c r="H23" s="1523">
        <v>88.00275862068963</v>
      </c>
      <c r="I23" s="1525">
        <v>87.70275862068965</v>
      </c>
    </row>
    <row r="24" spans="2:9" ht="12.75">
      <c r="B24" s="1342"/>
      <c r="C24" s="1513" t="s">
        <v>650</v>
      </c>
      <c r="D24" s="1523">
        <v>85.3</v>
      </c>
      <c r="E24" s="1523">
        <v>85.9</v>
      </c>
      <c r="F24" s="1523">
        <v>85.6</v>
      </c>
      <c r="G24" s="1524">
        <v>85.64689655172413</v>
      </c>
      <c r="H24" s="1523">
        <v>86.24689655172415</v>
      </c>
      <c r="I24" s="1525">
        <v>85.94689655172414</v>
      </c>
    </row>
    <row r="25" spans="2:9" ht="12.75">
      <c r="B25" s="1342"/>
      <c r="C25" s="1513" t="s">
        <v>651</v>
      </c>
      <c r="D25" s="1523">
        <v>86.77</v>
      </c>
      <c r="E25" s="1523">
        <v>87.37</v>
      </c>
      <c r="F25" s="1523">
        <v>87.07</v>
      </c>
      <c r="G25" s="1524">
        <v>86.57233333333333</v>
      </c>
      <c r="H25" s="1523">
        <v>87.17233333333334</v>
      </c>
      <c r="I25" s="1525">
        <v>86.87233333333333</v>
      </c>
    </row>
    <row r="26" spans="2:9" ht="12.75">
      <c r="B26" s="1342"/>
      <c r="C26" s="1513" t="s">
        <v>652</v>
      </c>
      <c r="D26" s="1523">
        <v>86.86</v>
      </c>
      <c r="E26" s="1523">
        <v>87.46</v>
      </c>
      <c r="F26" s="1523">
        <v>87.16</v>
      </c>
      <c r="G26" s="1524">
        <v>86.68645161290321</v>
      </c>
      <c r="H26" s="1523">
        <v>87.29100000000001</v>
      </c>
      <c r="I26" s="1525">
        <v>86.98872580645161</v>
      </c>
    </row>
    <row r="27" spans="2:9" ht="12.75">
      <c r="B27" s="1342"/>
      <c r="C27" s="1513" t="s">
        <v>653</v>
      </c>
      <c r="D27" s="1523">
        <v>87.61</v>
      </c>
      <c r="E27" s="1523">
        <v>88.21</v>
      </c>
      <c r="F27" s="1523">
        <v>87.91</v>
      </c>
      <c r="G27" s="1524">
        <v>86.4558064516129</v>
      </c>
      <c r="H27" s="1523">
        <v>87.0558064516129</v>
      </c>
      <c r="I27" s="1525">
        <v>86.7558064516129</v>
      </c>
    </row>
    <row r="28" spans="2:9" ht="12.75">
      <c r="B28" s="1342"/>
      <c r="C28" s="1513" t="s">
        <v>654</v>
      </c>
      <c r="D28" s="1523">
        <v>92.72</v>
      </c>
      <c r="E28" s="1523">
        <v>93.32</v>
      </c>
      <c r="F28" s="1523">
        <v>93.02</v>
      </c>
      <c r="G28" s="1524">
        <v>89.45870967741936</v>
      </c>
      <c r="H28" s="1523">
        <v>90.05870967741934</v>
      </c>
      <c r="I28" s="1525">
        <v>89.75870967741935</v>
      </c>
    </row>
    <row r="29" spans="2:9" ht="12.75">
      <c r="B29" s="1342"/>
      <c r="C29" s="1517" t="s">
        <v>655</v>
      </c>
      <c r="D29" s="1523">
        <v>95</v>
      </c>
      <c r="E29" s="1523">
        <v>95.6</v>
      </c>
      <c r="F29" s="1523">
        <v>95.3</v>
      </c>
      <c r="G29" s="1524">
        <v>94.91548387096775</v>
      </c>
      <c r="H29" s="1523">
        <v>95.51548387096774</v>
      </c>
      <c r="I29" s="1525">
        <v>95.21548387096774</v>
      </c>
    </row>
    <row r="30" spans="2:9" ht="12.75">
      <c r="B30" s="1526"/>
      <c r="C30" s="1527" t="s">
        <v>656</v>
      </c>
      <c r="D30" s="1528">
        <v>88.01583333333333</v>
      </c>
      <c r="E30" s="1528">
        <v>88.61583333333333</v>
      </c>
      <c r="F30" s="1528">
        <v>88.31583333333333</v>
      </c>
      <c r="G30" s="1529">
        <v>87.65562600227105</v>
      </c>
      <c r="H30" s="1528">
        <v>88.2560050345291</v>
      </c>
      <c r="I30" s="1530">
        <v>87.95581551840007</v>
      </c>
    </row>
    <row r="31" spans="2:11" ht="12.75">
      <c r="B31" s="1531" t="s">
        <v>52</v>
      </c>
      <c r="C31" s="1513" t="s">
        <v>1173</v>
      </c>
      <c r="D31" s="1532">
        <v>97.96</v>
      </c>
      <c r="E31" s="1532">
        <v>98.56</v>
      </c>
      <c r="F31" s="1532">
        <v>98.25999999999999</v>
      </c>
      <c r="G31" s="1532">
        <v>96.0121875</v>
      </c>
      <c r="H31" s="1532">
        <v>96.6121875</v>
      </c>
      <c r="I31" s="1533">
        <v>96.3121875</v>
      </c>
      <c r="K31" s="1188"/>
    </row>
    <row r="32" spans="2:12" ht="12.75">
      <c r="B32" s="1534"/>
      <c r="C32" s="1513" t="s">
        <v>645</v>
      </c>
      <c r="D32" s="1523">
        <v>101.29</v>
      </c>
      <c r="E32" s="1523">
        <v>101.89</v>
      </c>
      <c r="F32" s="1523">
        <v>101.59</v>
      </c>
      <c r="G32" s="1523">
        <v>103.24870967741936</v>
      </c>
      <c r="H32" s="1523">
        <v>103.84870967741935</v>
      </c>
      <c r="I32" s="1525">
        <v>103.54870967741935</v>
      </c>
      <c r="K32" s="1188"/>
      <c r="L32" s="1188"/>
    </row>
    <row r="33" spans="2:12" ht="12.75">
      <c r="B33" s="1534"/>
      <c r="C33" s="1513" t="s">
        <v>1174</v>
      </c>
      <c r="D33" s="1523">
        <v>98.64</v>
      </c>
      <c r="E33" s="1523">
        <v>99.24</v>
      </c>
      <c r="F33" s="1523">
        <v>98.94</v>
      </c>
      <c r="G33" s="1523">
        <v>98.93967741935484</v>
      </c>
      <c r="H33" s="1523">
        <v>99.53967741935485</v>
      </c>
      <c r="I33" s="1525">
        <v>99.23967741935485</v>
      </c>
      <c r="K33" s="1188"/>
      <c r="L33" s="1188"/>
    </row>
    <row r="34" spans="2:12" ht="12.75">
      <c r="B34" s="1534"/>
      <c r="C34" s="1513" t="s">
        <v>647</v>
      </c>
      <c r="D34" s="1523">
        <v>100.73</v>
      </c>
      <c r="E34" s="1523">
        <v>101.33</v>
      </c>
      <c r="F34" s="1523">
        <v>101.03</v>
      </c>
      <c r="G34" s="1523">
        <v>98.80310344827586</v>
      </c>
      <c r="H34" s="1523">
        <v>99.40310344827586</v>
      </c>
      <c r="I34" s="1525">
        <v>99.10310344827586</v>
      </c>
      <c r="K34" s="1188"/>
      <c r="L34" s="1188"/>
    </row>
    <row r="35" spans="2:12" ht="12.75">
      <c r="B35" s="1534"/>
      <c r="C35" s="1513" t="s">
        <v>648</v>
      </c>
      <c r="D35" s="1523">
        <v>99.11</v>
      </c>
      <c r="E35" s="1523">
        <v>99.71</v>
      </c>
      <c r="F35" s="1523">
        <v>99.41</v>
      </c>
      <c r="G35" s="1523">
        <v>99.2683333333333</v>
      </c>
      <c r="H35" s="1523">
        <v>99.86833333333334</v>
      </c>
      <c r="I35" s="1525">
        <v>99.56833333333333</v>
      </c>
      <c r="K35" s="1188"/>
      <c r="L35" s="1188"/>
    </row>
    <row r="36" spans="2:12" ht="12.75">
      <c r="B36" s="1534"/>
      <c r="C36" s="1513" t="s">
        <v>649</v>
      </c>
      <c r="D36" s="1523">
        <v>98.14</v>
      </c>
      <c r="E36" s="1523">
        <v>98.74</v>
      </c>
      <c r="F36" s="1523">
        <v>98.44</v>
      </c>
      <c r="G36" s="1523">
        <v>98.89533333333334</v>
      </c>
      <c r="H36" s="1523">
        <v>99.49533333333332</v>
      </c>
      <c r="I36" s="1525">
        <v>99.19533333333334</v>
      </c>
      <c r="K36" s="1188"/>
      <c r="L36" s="1188"/>
    </row>
    <row r="37" spans="2:12" ht="12.75">
      <c r="B37" s="753"/>
      <c r="C37" s="1535" t="s">
        <v>650</v>
      </c>
      <c r="D37" s="1536">
        <v>99.26</v>
      </c>
      <c r="E37" s="1536">
        <v>99.86</v>
      </c>
      <c r="F37" s="1536">
        <v>99.56</v>
      </c>
      <c r="G37" s="1536">
        <v>99.27</v>
      </c>
      <c r="H37" s="1536">
        <v>99.87</v>
      </c>
      <c r="I37" s="1525">
        <v>99.57</v>
      </c>
      <c r="K37" s="1188"/>
      <c r="L37" s="1188"/>
    </row>
    <row r="38" spans="2:12" ht="12.75">
      <c r="B38" s="753"/>
      <c r="C38" s="1535" t="s">
        <v>651</v>
      </c>
      <c r="D38" s="1536">
        <v>97.58</v>
      </c>
      <c r="E38" s="1536">
        <v>98.18</v>
      </c>
      <c r="F38" s="1536">
        <v>97.88</v>
      </c>
      <c r="G38" s="1536">
        <v>98.50866666666667</v>
      </c>
      <c r="H38" s="1536">
        <v>99.10866666666668</v>
      </c>
      <c r="I38" s="1525">
        <v>98.80866666666668</v>
      </c>
      <c r="K38" s="1188"/>
      <c r="L38" s="1188"/>
    </row>
    <row r="39" spans="2:12" ht="12.75">
      <c r="B39" s="1534"/>
      <c r="C39" s="1513" t="s">
        <v>652</v>
      </c>
      <c r="D39" s="1523">
        <v>95.99</v>
      </c>
      <c r="E39" s="1523">
        <v>96.59</v>
      </c>
      <c r="F39" s="1523">
        <v>96.28999999999999</v>
      </c>
      <c r="G39" s="1523">
        <v>96.41466666666666</v>
      </c>
      <c r="H39" s="1523">
        <v>97.01466666666668</v>
      </c>
      <c r="I39" s="1525">
        <v>96.71466666666667</v>
      </c>
      <c r="K39" s="1188"/>
      <c r="L39" s="1188"/>
    </row>
    <row r="40" spans="2:12" ht="12.75">
      <c r="B40" s="1534"/>
      <c r="C40" s="1513" t="s">
        <v>653</v>
      </c>
      <c r="D40" s="1523">
        <v>95.2</v>
      </c>
      <c r="E40" s="1523">
        <v>95.8</v>
      </c>
      <c r="F40" s="1523">
        <v>95.5</v>
      </c>
      <c r="G40" s="1523">
        <v>96.2209677419355</v>
      </c>
      <c r="H40" s="1523">
        <v>96.82096774193548</v>
      </c>
      <c r="I40" s="1525">
        <v>96.5209677419355</v>
      </c>
      <c r="K40" s="1188"/>
      <c r="L40" s="1188"/>
    </row>
    <row r="41" spans="2:12" ht="12.75">
      <c r="B41" s="1534"/>
      <c r="C41" s="1513" t="s">
        <v>654</v>
      </c>
      <c r="D41" s="1523">
        <v>95.32</v>
      </c>
      <c r="E41" s="1523">
        <v>95.92</v>
      </c>
      <c r="F41" s="1523">
        <v>95.62</v>
      </c>
      <c r="G41" s="1523">
        <v>94.15225806451613</v>
      </c>
      <c r="H41" s="1523">
        <v>94.75225806451614</v>
      </c>
      <c r="I41" s="1525">
        <v>94.45225806451614</v>
      </c>
      <c r="K41" s="1188"/>
      <c r="L41" s="1188"/>
    </row>
    <row r="42" spans="2:12" ht="12.75">
      <c r="B42" s="1537"/>
      <c r="C42" s="1517" t="s">
        <v>655</v>
      </c>
      <c r="D42" s="1538">
        <v>95.9</v>
      </c>
      <c r="E42" s="1538">
        <v>96.5</v>
      </c>
      <c r="F42" s="1538">
        <v>96.2</v>
      </c>
      <c r="G42" s="1538">
        <v>95.7140625</v>
      </c>
      <c r="H42" s="1538">
        <v>96.3140625</v>
      </c>
      <c r="I42" s="1539">
        <v>96.0140625</v>
      </c>
      <c r="K42" s="1188"/>
      <c r="L42" s="1188"/>
    </row>
    <row r="43" spans="2:10" ht="12.75">
      <c r="B43" s="1526"/>
      <c r="C43" s="1540" t="s">
        <v>656</v>
      </c>
      <c r="D43" s="1541">
        <v>97.92666666666668</v>
      </c>
      <c r="E43" s="1541">
        <v>98.52666666666666</v>
      </c>
      <c r="F43" s="1541">
        <v>98.25163978494624</v>
      </c>
      <c r="G43" s="1541">
        <v>97.95399719595848</v>
      </c>
      <c r="H43" s="1541">
        <v>98.55399719595847</v>
      </c>
      <c r="I43" s="1542">
        <v>98.25399719595846</v>
      </c>
      <c r="J43" s="1543"/>
    </row>
    <row r="44" spans="2:18" ht="12.75">
      <c r="B44" s="1342" t="s">
        <v>53</v>
      </c>
      <c r="C44" s="1513" t="s">
        <v>1173</v>
      </c>
      <c r="D44" s="1544">
        <v>96.92</v>
      </c>
      <c r="E44" s="1544">
        <v>97.52</v>
      </c>
      <c r="F44" s="1544">
        <v>97.22</v>
      </c>
      <c r="G44" s="1544">
        <v>96.7141935483871</v>
      </c>
      <c r="H44" s="1544">
        <v>97.3141935483871</v>
      </c>
      <c r="I44" s="1545">
        <v>97.0141935483871</v>
      </c>
      <c r="K44" s="1188"/>
      <c r="L44" s="1188"/>
      <c r="M44" s="1543"/>
      <c r="N44" s="1543"/>
      <c r="O44" s="1543"/>
      <c r="P44" s="1543"/>
      <c r="Q44" s="1543"/>
      <c r="R44" s="1543"/>
    </row>
    <row r="45" spans="2:18" ht="12.75">
      <c r="B45" s="1342"/>
      <c r="C45" s="1513" t="s">
        <v>645</v>
      </c>
      <c r="D45" s="1524">
        <v>97.52</v>
      </c>
      <c r="E45" s="1524">
        <v>98.12</v>
      </c>
      <c r="F45" s="1524">
        <v>97.82</v>
      </c>
      <c r="G45" s="1524">
        <v>96.64225806451614</v>
      </c>
      <c r="H45" s="1524">
        <v>97.24225806451611</v>
      </c>
      <c r="I45" s="1546">
        <v>96.94225806451612</v>
      </c>
      <c r="K45" s="1188"/>
      <c r="L45" s="1188"/>
      <c r="M45" s="1543"/>
      <c r="N45" s="1543"/>
      <c r="O45" s="1543"/>
      <c r="P45" s="1543"/>
      <c r="Q45" s="1543"/>
      <c r="R45" s="1543"/>
    </row>
    <row r="46" spans="2:12" ht="12.75">
      <c r="B46" s="1342"/>
      <c r="C46" s="1513" t="s">
        <v>1174</v>
      </c>
      <c r="D46" s="1524">
        <v>98.64</v>
      </c>
      <c r="E46" s="1524">
        <v>99.24</v>
      </c>
      <c r="F46" s="1524">
        <v>98.94</v>
      </c>
      <c r="G46" s="1524">
        <v>97.7341935483871</v>
      </c>
      <c r="H46" s="1524">
        <v>98.3341935483871</v>
      </c>
      <c r="I46" s="1546">
        <v>98.0341935483871</v>
      </c>
      <c r="K46" s="1188"/>
      <c r="L46" s="1188"/>
    </row>
    <row r="47" spans="2:12" ht="12.75">
      <c r="B47" s="1342"/>
      <c r="C47" s="1513" t="s">
        <v>647</v>
      </c>
      <c r="D47" s="1524">
        <v>98.46</v>
      </c>
      <c r="E47" s="1524">
        <v>99.06</v>
      </c>
      <c r="F47" s="1524">
        <v>98.76</v>
      </c>
      <c r="G47" s="1524">
        <v>97.99633333333331</v>
      </c>
      <c r="H47" s="1524">
        <v>98.59633333333333</v>
      </c>
      <c r="I47" s="1546">
        <v>98.29633333333332</v>
      </c>
      <c r="K47" s="1188"/>
      <c r="L47" s="1188"/>
    </row>
    <row r="48" spans="2:12" ht="12.75">
      <c r="B48" s="1342"/>
      <c r="C48" s="1513" t="s">
        <v>648</v>
      </c>
      <c r="D48" s="1524">
        <v>99.37</v>
      </c>
      <c r="E48" s="1524">
        <v>99.97</v>
      </c>
      <c r="F48" s="1524">
        <v>99.67</v>
      </c>
      <c r="G48" s="1524">
        <v>98.79517241379308</v>
      </c>
      <c r="H48" s="1524">
        <v>99.3951724137931</v>
      </c>
      <c r="I48" s="1546">
        <v>99.0951724137931</v>
      </c>
      <c r="K48" s="1188"/>
      <c r="L48" s="1188"/>
    </row>
    <row r="49" spans="2:18" ht="12.75">
      <c r="B49" s="1342"/>
      <c r="C49" s="1513" t="s">
        <v>649</v>
      </c>
      <c r="D49" s="1524">
        <v>99.13</v>
      </c>
      <c r="E49" s="1524">
        <v>99.73</v>
      </c>
      <c r="F49" s="1524">
        <v>99.43</v>
      </c>
      <c r="G49" s="1524">
        <v>100.75700000000002</v>
      </c>
      <c r="H49" s="1524">
        <v>101.357</v>
      </c>
      <c r="I49" s="1546">
        <v>101.05700000000002</v>
      </c>
      <c r="K49" s="1188"/>
      <c r="L49" s="1188"/>
      <c r="M49" s="1543"/>
      <c r="N49" s="1543"/>
      <c r="O49" s="1543"/>
      <c r="P49" s="1543"/>
      <c r="Q49" s="1543"/>
      <c r="R49" s="1543"/>
    </row>
    <row r="50" spans="2:12" ht="12.75">
      <c r="B50" s="1342"/>
      <c r="C50" s="1513" t="s">
        <v>1276</v>
      </c>
      <c r="D50" s="1524">
        <v>99.31</v>
      </c>
      <c r="E50" s="1524">
        <v>99.91</v>
      </c>
      <c r="F50" s="1524">
        <v>99.61</v>
      </c>
      <c r="G50" s="1524">
        <v>98.53</v>
      </c>
      <c r="H50" s="1524">
        <v>99.13</v>
      </c>
      <c r="I50" s="1546">
        <v>98.83</v>
      </c>
      <c r="K50" s="1188"/>
      <c r="L50" s="1188"/>
    </row>
    <row r="51" spans="2:12" ht="12.75">
      <c r="B51" s="1342"/>
      <c r="C51" s="1513" t="s">
        <v>651</v>
      </c>
      <c r="D51" s="1524">
        <v>100.45</v>
      </c>
      <c r="E51" s="1524">
        <v>101.05</v>
      </c>
      <c r="F51" s="1524">
        <v>100.75</v>
      </c>
      <c r="G51" s="1524">
        <v>99.25366666666669</v>
      </c>
      <c r="H51" s="1524">
        <v>99.85366666666665</v>
      </c>
      <c r="I51" s="1546">
        <v>99.55366666666667</v>
      </c>
      <c r="K51" s="1188"/>
      <c r="L51" s="1188"/>
    </row>
    <row r="52" spans="2:12" ht="12.75">
      <c r="B52" s="1342"/>
      <c r="C52" s="1513" t="s">
        <v>652</v>
      </c>
      <c r="D52" s="1524">
        <v>99.4</v>
      </c>
      <c r="E52" s="1524">
        <v>100</v>
      </c>
      <c r="F52" s="1524">
        <v>99.7</v>
      </c>
      <c r="G52" s="1524">
        <v>99.667</v>
      </c>
      <c r="H52" s="1524">
        <v>100.26700000000001</v>
      </c>
      <c r="I52" s="1546">
        <v>99.96700000000001</v>
      </c>
      <c r="K52" s="1188"/>
      <c r="L52" s="1188"/>
    </row>
    <row r="53" spans="2:12" ht="12.75">
      <c r="B53" s="1342"/>
      <c r="C53" s="1513" t="s">
        <v>653</v>
      </c>
      <c r="D53" s="1524">
        <v>102.16</v>
      </c>
      <c r="E53" s="1524">
        <v>102.76</v>
      </c>
      <c r="F53" s="1524">
        <v>102.46000000000001</v>
      </c>
      <c r="G53" s="1524">
        <v>100.94516129032259</v>
      </c>
      <c r="H53" s="1524">
        <v>101.54516129032258</v>
      </c>
      <c r="I53" s="1546">
        <v>101.24516129032259</v>
      </c>
      <c r="K53" s="1188"/>
      <c r="L53" s="1188"/>
    </row>
    <row r="54" spans="2:12" ht="12.75">
      <c r="B54" s="1534"/>
      <c r="C54" s="1513" t="s">
        <v>1277</v>
      </c>
      <c r="D54" s="1524">
        <v>102.2</v>
      </c>
      <c r="E54" s="1524">
        <v>102.8</v>
      </c>
      <c r="F54" s="1524">
        <v>102.5</v>
      </c>
      <c r="G54" s="1524">
        <v>101.78375</v>
      </c>
      <c r="H54" s="1524">
        <v>102.38374999999999</v>
      </c>
      <c r="I54" s="1546">
        <v>102.08375</v>
      </c>
      <c r="K54" s="1188"/>
      <c r="L54" s="1188"/>
    </row>
    <row r="55" spans="2:12" ht="12.75">
      <c r="B55" s="1534"/>
      <c r="C55" s="1513" t="s">
        <v>655</v>
      </c>
      <c r="D55" s="1523">
        <v>101.14</v>
      </c>
      <c r="E55" s="1523">
        <v>101.74</v>
      </c>
      <c r="F55" s="1523">
        <v>101.44</v>
      </c>
      <c r="G55" s="1523">
        <v>101.45258064516129</v>
      </c>
      <c r="H55" s="1523">
        <v>102.0525806451613</v>
      </c>
      <c r="I55" s="1525">
        <v>101.75258064516129</v>
      </c>
      <c r="K55" s="1188"/>
      <c r="L55" s="1188"/>
    </row>
    <row r="56" spans="2:12" ht="12.75">
      <c r="B56" s="1526"/>
      <c r="C56" s="1540" t="s">
        <v>656</v>
      </c>
      <c r="D56" s="1528">
        <v>99.55833333333334</v>
      </c>
      <c r="E56" s="1528">
        <v>100.15833333333332</v>
      </c>
      <c r="F56" s="1528">
        <v>99.85833333333335</v>
      </c>
      <c r="G56" s="1528">
        <v>99.18927579254729</v>
      </c>
      <c r="H56" s="1528">
        <v>99.78927579254726</v>
      </c>
      <c r="I56" s="1530">
        <v>99.48927579254728</v>
      </c>
      <c r="K56" s="1188"/>
      <c r="L56" s="1188"/>
    </row>
    <row r="57" spans="2:13" ht="12.75">
      <c r="B57" s="1342" t="s">
        <v>54</v>
      </c>
      <c r="C57" s="1513" t="s">
        <v>1173</v>
      </c>
      <c r="D57" s="1544">
        <v>103.71</v>
      </c>
      <c r="E57" s="1544">
        <v>104.31</v>
      </c>
      <c r="F57" s="1544">
        <v>104.00999999999999</v>
      </c>
      <c r="G57" s="1544">
        <v>102.12375000000002</v>
      </c>
      <c r="H57" s="1544">
        <v>102.72375</v>
      </c>
      <c r="I57" s="1545">
        <v>102.42375000000001</v>
      </c>
      <c r="K57" s="1188"/>
      <c r="L57" s="1188"/>
      <c r="M57" s="1188"/>
    </row>
    <row r="58" spans="2:13" ht="12.75">
      <c r="B58" s="1342"/>
      <c r="C58" s="1513" t="s">
        <v>645</v>
      </c>
      <c r="D58" s="1524">
        <v>105.92</v>
      </c>
      <c r="E58" s="1524">
        <v>106.52</v>
      </c>
      <c r="F58" s="1524">
        <v>106.22</v>
      </c>
      <c r="G58" s="1524">
        <v>105.59096774193547</v>
      </c>
      <c r="H58" s="1524">
        <v>106.1909677419355</v>
      </c>
      <c r="I58" s="1546">
        <v>105.89096774193548</v>
      </c>
      <c r="K58" s="1188"/>
      <c r="L58" s="1188"/>
      <c r="M58" s="1188"/>
    </row>
    <row r="59" spans="2:13" ht="12.75">
      <c r="B59" s="1342"/>
      <c r="C59" s="1513" t="s">
        <v>1174</v>
      </c>
      <c r="D59" s="1524">
        <v>103.49</v>
      </c>
      <c r="E59" s="1524">
        <v>104.09</v>
      </c>
      <c r="F59" s="1524">
        <v>103.78999999999999</v>
      </c>
      <c r="G59" s="1524">
        <v>104.52666666666666</v>
      </c>
      <c r="H59" s="1524">
        <v>105.12666666666668</v>
      </c>
      <c r="I59" s="1546">
        <v>104.82666666666667</v>
      </c>
      <c r="K59" s="1188"/>
      <c r="L59" s="1188"/>
      <c r="M59" s="1188"/>
    </row>
    <row r="60" spans="2:12" ht="12.75">
      <c r="B60" s="1342"/>
      <c r="C60" s="1513" t="s">
        <v>647</v>
      </c>
      <c r="D60" s="1524">
        <v>105.46</v>
      </c>
      <c r="E60" s="1524">
        <v>106.06</v>
      </c>
      <c r="F60" s="1524">
        <v>105.75999999999999</v>
      </c>
      <c r="G60" s="1524">
        <v>104.429</v>
      </c>
      <c r="H60" s="1524">
        <v>105.02900000000001</v>
      </c>
      <c r="I60" s="1546">
        <v>104.72900000000001</v>
      </c>
      <c r="K60" s="1188"/>
      <c r="L60" s="1188"/>
    </row>
    <row r="61" spans="2:12" ht="12.75">
      <c r="B61" s="1342"/>
      <c r="C61" s="1513" t="s">
        <v>648</v>
      </c>
      <c r="D61" s="1524">
        <v>107</v>
      </c>
      <c r="E61" s="1524">
        <v>107.6</v>
      </c>
      <c r="F61" s="1524">
        <v>107.3</v>
      </c>
      <c r="G61" s="1524">
        <v>106.20206896551723</v>
      </c>
      <c r="H61" s="1524">
        <v>106.80206896551724</v>
      </c>
      <c r="I61" s="1546">
        <v>106.50206896551722</v>
      </c>
      <c r="K61" s="1188"/>
      <c r="L61" s="1188"/>
    </row>
    <row r="62" spans="2:12" ht="12.75">
      <c r="B62" s="1342"/>
      <c r="C62" s="1513" t="s">
        <v>649</v>
      </c>
      <c r="D62" s="1524">
        <v>106.6</v>
      </c>
      <c r="E62" s="1524">
        <v>107.2</v>
      </c>
      <c r="F62" s="1524">
        <v>106.9</v>
      </c>
      <c r="G62" s="1524">
        <v>106.06200000000003</v>
      </c>
      <c r="H62" s="1524">
        <v>106.66199999999999</v>
      </c>
      <c r="I62" s="1546">
        <v>106.36200000000001</v>
      </c>
      <c r="K62" s="1188"/>
      <c r="L62" s="1188"/>
    </row>
    <row r="63" spans="2:12" ht="12.75">
      <c r="B63" s="1342"/>
      <c r="C63" s="1513" t="s">
        <v>1278</v>
      </c>
      <c r="D63" s="1524">
        <v>108.88</v>
      </c>
      <c r="E63" s="1524">
        <v>109.48</v>
      </c>
      <c r="F63" s="1524">
        <v>109.18</v>
      </c>
      <c r="G63" s="1524">
        <v>108.18586206896553</v>
      </c>
      <c r="H63" s="1524">
        <v>108.78586206896551</v>
      </c>
      <c r="I63" s="1546">
        <v>108.48586206896553</v>
      </c>
      <c r="K63" s="1188"/>
      <c r="L63" s="1188"/>
    </row>
    <row r="64" spans="2:12" ht="13.5" thickBot="1">
      <c r="B64" s="1547"/>
      <c r="C64" s="1548" t="s">
        <v>651</v>
      </c>
      <c r="D64" s="1549">
        <v>107.23</v>
      </c>
      <c r="E64" s="1549">
        <v>107.83</v>
      </c>
      <c r="F64" s="1549">
        <v>107.53</v>
      </c>
      <c r="G64" s="1549">
        <v>108.52000000000001</v>
      </c>
      <c r="H64" s="1549">
        <v>109.11999999999998</v>
      </c>
      <c r="I64" s="1550">
        <v>108.82</v>
      </c>
      <c r="K64" s="1188"/>
      <c r="L64" s="1188"/>
    </row>
    <row r="65" spans="2:12" ht="13.5" thickTop="1">
      <c r="B65" s="1551" t="s">
        <v>1279</v>
      </c>
      <c r="J65" s="1217"/>
      <c r="K65" s="1217"/>
      <c r="L65" s="1217"/>
    </row>
    <row r="66" spans="2:12" ht="13.5" customHeight="1">
      <c r="B66" s="1673" t="s">
        <v>1280</v>
      </c>
      <c r="C66" s="1673"/>
      <c r="D66" s="1673"/>
      <c r="E66" s="1673"/>
      <c r="F66" s="1673"/>
      <c r="G66" s="1673"/>
      <c r="H66" s="1673"/>
      <c r="I66" s="1673"/>
      <c r="J66" s="1673"/>
      <c r="K66" s="1673"/>
      <c r="L66" s="1673"/>
    </row>
    <row r="67" spans="2:12" ht="12.75">
      <c r="B67" s="1673" t="s">
        <v>22</v>
      </c>
      <c r="C67" s="1673"/>
      <c r="D67" s="1673"/>
      <c r="E67" s="1673"/>
      <c r="F67" s="1673"/>
      <c r="G67" s="1673"/>
      <c r="H67" s="1673"/>
      <c r="I67" s="1673"/>
      <c r="J67" s="1673"/>
      <c r="K67" s="1673"/>
      <c r="L67" s="1673"/>
    </row>
    <row r="68" spans="2:9" ht="16.5" thickBot="1">
      <c r="B68" s="936"/>
      <c r="C68" s="936"/>
      <c r="D68" s="936"/>
      <c r="E68" s="936"/>
      <c r="F68" s="936"/>
      <c r="G68" s="936"/>
      <c r="H68" s="936"/>
      <c r="I68" s="936"/>
    </row>
    <row r="69" spans="2:12" ht="15.75" customHeight="1" thickTop="1">
      <c r="B69" s="1747"/>
      <c r="C69" s="1749" t="s">
        <v>1281</v>
      </c>
      <c r="D69" s="1750"/>
      <c r="E69" s="1751"/>
      <c r="F69" s="1749" t="s">
        <v>133</v>
      </c>
      <c r="G69" s="1750"/>
      <c r="H69" s="1751"/>
      <c r="I69" s="1755" t="s">
        <v>207</v>
      </c>
      <c r="J69" s="1756"/>
      <c r="K69" s="1756"/>
      <c r="L69" s="1757"/>
    </row>
    <row r="70" spans="2:12" ht="12.75">
      <c r="B70" s="1748"/>
      <c r="C70" s="1752"/>
      <c r="D70" s="1753"/>
      <c r="E70" s="1754"/>
      <c r="F70" s="1752"/>
      <c r="G70" s="1753"/>
      <c r="H70" s="1754"/>
      <c r="I70" s="1758" t="s">
        <v>1282</v>
      </c>
      <c r="J70" s="1759"/>
      <c r="K70" s="1758" t="s">
        <v>1283</v>
      </c>
      <c r="L70" s="1760"/>
    </row>
    <row r="71" spans="2:12" ht="12.75">
      <c r="B71" s="1552"/>
      <c r="C71" s="1553" t="s">
        <v>1284</v>
      </c>
      <c r="D71" s="1554" t="s">
        <v>1285</v>
      </c>
      <c r="E71" s="1554" t="s">
        <v>1286</v>
      </c>
      <c r="F71" s="1554">
        <v>2014</v>
      </c>
      <c r="G71" s="1554">
        <v>2015</v>
      </c>
      <c r="H71" s="1554">
        <v>2016</v>
      </c>
      <c r="I71" s="1555">
        <v>2014</v>
      </c>
      <c r="J71" s="1555">
        <v>2015</v>
      </c>
      <c r="K71" s="1555">
        <v>2015</v>
      </c>
      <c r="L71" s="1556">
        <v>2016</v>
      </c>
    </row>
    <row r="72" spans="2:12" ht="12.75">
      <c r="B72" s="1557" t="s">
        <v>1287</v>
      </c>
      <c r="C72" s="1558">
        <v>109.05</v>
      </c>
      <c r="D72" s="1558">
        <v>104.73</v>
      </c>
      <c r="E72" s="1558">
        <v>57.31</v>
      </c>
      <c r="F72" s="1559">
        <v>108.08</v>
      </c>
      <c r="G72" s="1559">
        <v>54.8</v>
      </c>
      <c r="H72" s="1559">
        <v>39.41</v>
      </c>
      <c r="I72" s="1560">
        <v>-3.961485557083904</v>
      </c>
      <c r="J72" s="1560">
        <v>-45.2783347655877</v>
      </c>
      <c r="K72" s="1561">
        <v>-49.29681717246485</v>
      </c>
      <c r="L72" s="1562">
        <v>-28.083941605839414</v>
      </c>
    </row>
    <row r="73" spans="2:12" ht="13.5" thickBot="1">
      <c r="B73" s="1563" t="s">
        <v>1288</v>
      </c>
      <c r="C73" s="1564">
        <v>1284.75</v>
      </c>
      <c r="D73" s="1564">
        <v>1310</v>
      </c>
      <c r="E73" s="1564">
        <v>1144.4</v>
      </c>
      <c r="F73" s="1564">
        <v>1385</v>
      </c>
      <c r="G73" s="1564">
        <v>1152</v>
      </c>
      <c r="H73" s="1564">
        <v>1264.8</v>
      </c>
      <c r="I73" s="1565">
        <v>1.9653629110721909</v>
      </c>
      <c r="J73" s="1565">
        <v>-12.641221374045799</v>
      </c>
      <c r="K73" s="1566">
        <v>-16.82310469314079</v>
      </c>
      <c r="L73" s="1567">
        <v>9.791666666666671</v>
      </c>
    </row>
    <row r="74" ht="13.5" thickTop="1">
      <c r="B74" s="1551" t="s">
        <v>1289</v>
      </c>
    </row>
    <row r="75" ht="12.75">
      <c r="B75" s="1551" t="s">
        <v>1290</v>
      </c>
    </row>
    <row r="76" spans="2:8" ht="12.75">
      <c r="B76" s="1551" t="s">
        <v>1291</v>
      </c>
      <c r="C76" s="1568"/>
      <c r="D76" s="1568"/>
      <c r="E76" s="1568"/>
      <c r="F76" s="1568"/>
      <c r="G76" s="1568"/>
      <c r="H76" s="1568"/>
    </row>
    <row r="77" spans="2:10" ht="12.75">
      <c r="B77" s="1569" t="s">
        <v>1292</v>
      </c>
      <c r="I77" s="1188"/>
      <c r="J77" s="1188"/>
    </row>
    <row r="78" spans="9:10" ht="12.75">
      <c r="I78" s="1188"/>
      <c r="J78" s="1188"/>
    </row>
    <row r="79" spans="10:11" ht="12.75">
      <c r="J79" s="1188"/>
      <c r="K79" s="1188"/>
    </row>
    <row r="80" spans="10:11" ht="12.75">
      <c r="J80" s="1188"/>
      <c r="K80" s="1188"/>
    </row>
    <row r="81" spans="10:11" ht="12.75">
      <c r="J81" s="1188"/>
      <c r="K81" s="1188"/>
    </row>
    <row r="82" spans="10:11" ht="12.75">
      <c r="J82" s="1188"/>
      <c r="K82" s="1188"/>
    </row>
  </sheetData>
  <sheetProtection/>
  <mergeCells count="14">
    <mergeCell ref="B1:I1"/>
    <mergeCell ref="B2:I2"/>
    <mergeCell ref="B3:B4"/>
    <mergeCell ref="C3:C4"/>
    <mergeCell ref="D3:F3"/>
    <mergeCell ref="G3:I3"/>
    <mergeCell ref="B66:L66"/>
    <mergeCell ref="B67:L67"/>
    <mergeCell ref="B69:B70"/>
    <mergeCell ref="C69:E70"/>
    <mergeCell ref="F69:H70"/>
    <mergeCell ref="I69:L69"/>
    <mergeCell ref="I70:J70"/>
    <mergeCell ref="K70:L70"/>
  </mergeCells>
  <hyperlinks>
    <hyperlink ref="B77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6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5.28125" style="80" customWidth="1"/>
    <col min="2" max="2" width="12.00390625" style="80" bestFit="1" customWidth="1"/>
    <col min="3" max="3" width="13.140625" style="80" customWidth="1"/>
    <col min="4" max="4" width="12.8515625" style="80" customWidth="1"/>
    <col min="5" max="5" width="12.140625" style="80" customWidth="1"/>
    <col min="6" max="6" width="12.57421875" style="80" bestFit="1" customWidth="1"/>
    <col min="7" max="8" width="9.28125" style="80" bestFit="1" customWidth="1"/>
    <col min="9" max="16384" width="9.140625" style="80" customWidth="1"/>
  </cols>
  <sheetData>
    <row r="1" spans="1:8" ht="12.75">
      <c r="A1" s="1774" t="s">
        <v>123</v>
      </c>
      <c r="B1" s="1774"/>
      <c r="C1" s="1774"/>
      <c r="D1" s="1774"/>
      <c r="E1" s="1774"/>
      <c r="F1" s="1774"/>
      <c r="G1" s="1774"/>
      <c r="H1" s="1774"/>
    </row>
    <row r="2" spans="1:8" ht="15.75">
      <c r="A2" s="1775" t="s">
        <v>125</v>
      </c>
      <c r="B2" s="1775"/>
      <c r="C2" s="1775"/>
      <c r="D2" s="1775"/>
      <c r="E2" s="1775"/>
      <c r="F2" s="1775"/>
      <c r="G2" s="1775"/>
      <c r="H2" s="1775"/>
    </row>
    <row r="3" spans="1:8" ht="12.75">
      <c r="A3" s="1776" t="s">
        <v>75</v>
      </c>
      <c r="B3" s="1776"/>
      <c r="C3" s="1776"/>
      <c r="D3" s="1776"/>
      <c r="E3" s="1776"/>
      <c r="F3" s="1776"/>
      <c r="G3" s="1776"/>
      <c r="H3" s="1776"/>
    </row>
    <row r="4" spans="1:8" ht="12.75">
      <c r="A4" s="1777" t="s">
        <v>130</v>
      </c>
      <c r="B4" s="1777"/>
      <c r="C4" s="1777"/>
      <c r="D4" s="1777"/>
      <c r="E4" s="1777"/>
      <c r="F4" s="1777"/>
      <c r="G4" s="1777"/>
      <c r="H4" s="1777"/>
    </row>
    <row r="5" spans="1:8" ht="13.5" thickBot="1">
      <c r="A5" s="81"/>
      <c r="B5" s="1778"/>
      <c r="C5" s="1778"/>
      <c r="D5" s="1778"/>
      <c r="E5" s="81"/>
      <c r="F5" s="81"/>
      <c r="G5" s="1779" t="s">
        <v>76</v>
      </c>
      <c r="H5" s="1779"/>
    </row>
    <row r="6" spans="1:8" ht="13.5" customHeight="1" thickTop="1">
      <c r="A6" s="1788" t="s">
        <v>77</v>
      </c>
      <c r="B6" s="1790" t="s">
        <v>78</v>
      </c>
      <c r="C6" s="1791"/>
      <c r="D6" s="1791"/>
      <c r="E6" s="1791"/>
      <c r="F6" s="1791"/>
      <c r="G6" s="1770" t="s">
        <v>131</v>
      </c>
      <c r="H6" s="1771"/>
    </row>
    <row r="7" spans="1:8" ht="16.5" customHeight="1">
      <c r="A7" s="1789"/>
      <c r="B7" s="1781" t="s">
        <v>52</v>
      </c>
      <c r="C7" s="1782"/>
      <c r="D7" s="1783" t="s">
        <v>53</v>
      </c>
      <c r="E7" s="1782"/>
      <c r="F7" s="16" t="s">
        <v>79</v>
      </c>
      <c r="G7" s="1772"/>
      <c r="H7" s="1773"/>
    </row>
    <row r="8" spans="1:8" ht="15.75">
      <c r="A8" s="17"/>
      <c r="B8" s="18" t="s">
        <v>130</v>
      </c>
      <c r="C8" s="18" t="s">
        <v>80</v>
      </c>
      <c r="D8" s="18" t="str">
        <f>B8</f>
        <v>Eight Months</v>
      </c>
      <c r="E8" s="18" t="s">
        <v>120</v>
      </c>
      <c r="F8" s="18" t="str">
        <f>D8</f>
        <v>Eight Months</v>
      </c>
      <c r="G8" s="19" t="s">
        <v>53</v>
      </c>
      <c r="H8" s="20" t="s">
        <v>54</v>
      </c>
    </row>
    <row r="9" spans="1:8" ht="12.75">
      <c r="A9" s="21" t="s">
        <v>81</v>
      </c>
      <c r="B9" s="22">
        <v>190456.80000000002</v>
      </c>
      <c r="C9" s="22">
        <v>417327.5</v>
      </c>
      <c r="D9" s="22">
        <v>223580.3</v>
      </c>
      <c r="E9" s="22">
        <f>E10+E14+E18</f>
        <v>509213.9</v>
      </c>
      <c r="F9" s="22">
        <v>238113.4</v>
      </c>
      <c r="G9" s="23">
        <f>D9/B9*100-100</f>
        <v>17.39160796569088</v>
      </c>
      <c r="H9" s="24">
        <f>F9/D9*100-100</f>
        <v>6.5001701849402735</v>
      </c>
    </row>
    <row r="10" spans="1:8" ht="12.75">
      <c r="A10" s="21" t="s">
        <v>82</v>
      </c>
      <c r="B10" s="25">
        <v>156551.2</v>
      </c>
      <c r="C10" s="25">
        <v>296552.2</v>
      </c>
      <c r="D10" s="25">
        <v>167306.4</v>
      </c>
      <c r="E10" s="25">
        <f>E11+E12+E13</f>
        <v>334881.5</v>
      </c>
      <c r="F10" s="25">
        <v>179693.8</v>
      </c>
      <c r="G10" s="23">
        <f aca="true" t="shared" si="0" ref="G10:G49">D10/B10*100-100</f>
        <v>6.870084675173359</v>
      </c>
      <c r="H10" s="24">
        <f aca="true" t="shared" si="1" ref="H10:H49">F10/D10*100-100</f>
        <v>7.404020408065676</v>
      </c>
    </row>
    <row r="11" spans="1:8" ht="12.75">
      <c r="A11" s="26" t="s">
        <v>83</v>
      </c>
      <c r="B11" s="27">
        <v>143098.7</v>
      </c>
      <c r="C11" s="27">
        <v>268110.5</v>
      </c>
      <c r="D11" s="27">
        <v>159526.5</v>
      </c>
      <c r="E11" s="27">
        <v>309169.3</v>
      </c>
      <c r="F11" s="27">
        <v>170350.8</v>
      </c>
      <c r="G11" s="28">
        <f t="shared" si="0"/>
        <v>11.480048386183796</v>
      </c>
      <c r="H11" s="29">
        <f t="shared" si="1"/>
        <v>6.785267651456024</v>
      </c>
    </row>
    <row r="12" spans="1:8" ht="12.75">
      <c r="A12" s="26" t="s">
        <v>84</v>
      </c>
      <c r="B12" s="27">
        <v>2363.9</v>
      </c>
      <c r="C12" s="27">
        <v>4209.599999999999</v>
      </c>
      <c r="D12" s="27">
        <v>1020.8</v>
      </c>
      <c r="E12" s="27">
        <v>3625.7</v>
      </c>
      <c r="F12" s="27">
        <v>2080.1</v>
      </c>
      <c r="G12" s="28">
        <f t="shared" si="0"/>
        <v>-56.81712424383434</v>
      </c>
      <c r="H12" s="29">
        <f t="shared" si="1"/>
        <v>103.77155172413794</v>
      </c>
    </row>
    <row r="13" spans="1:8" ht="12.75">
      <c r="A13" s="26" t="s">
        <v>85</v>
      </c>
      <c r="B13" s="27">
        <v>11088.599999999999</v>
      </c>
      <c r="C13" s="27">
        <v>24232.1</v>
      </c>
      <c r="D13" s="27">
        <v>6759.099999999999</v>
      </c>
      <c r="E13" s="27">
        <f>19133.6+2952.9</f>
        <v>22086.5</v>
      </c>
      <c r="F13" s="27">
        <v>7262.9</v>
      </c>
      <c r="G13" s="28">
        <f t="shared" si="0"/>
        <v>-39.04460436845048</v>
      </c>
      <c r="H13" s="29">
        <f t="shared" si="1"/>
        <v>7.4536550724208865</v>
      </c>
    </row>
    <row r="14" spans="1:8" ht="12.75">
      <c r="A14" s="21" t="s">
        <v>86</v>
      </c>
      <c r="B14" s="25">
        <v>16296.2</v>
      </c>
      <c r="C14" s="25">
        <v>61360</v>
      </c>
      <c r="D14" s="25">
        <v>22715.4</v>
      </c>
      <c r="E14" s="25">
        <f>E15+E16+E17</f>
        <v>81030.3</v>
      </c>
      <c r="F14" s="25">
        <v>22969.2</v>
      </c>
      <c r="G14" s="23">
        <f t="shared" si="0"/>
        <v>39.39077821823494</v>
      </c>
      <c r="H14" s="24">
        <f t="shared" si="1"/>
        <v>1.117303679442145</v>
      </c>
    </row>
    <row r="15" spans="1:8" ht="12.75">
      <c r="A15" s="26" t="s">
        <v>83</v>
      </c>
      <c r="B15" s="27">
        <v>13081.6</v>
      </c>
      <c r="C15" s="27">
        <v>48804</v>
      </c>
      <c r="D15" s="27">
        <v>18658.4</v>
      </c>
      <c r="E15" s="27">
        <v>68626</v>
      </c>
      <c r="F15" s="27">
        <v>19352.7</v>
      </c>
      <c r="G15" s="28">
        <f t="shared" si="0"/>
        <v>42.63087084148728</v>
      </c>
      <c r="H15" s="29">
        <f t="shared" si="1"/>
        <v>3.721112206834448</v>
      </c>
    </row>
    <row r="16" spans="1:8" ht="12.75">
      <c r="A16" s="26" t="s">
        <v>84</v>
      </c>
      <c r="B16" s="27">
        <v>1151.3</v>
      </c>
      <c r="C16" s="27">
        <v>5446.8</v>
      </c>
      <c r="D16" s="27">
        <v>2181.6</v>
      </c>
      <c r="E16" s="27">
        <f>6654.3+991.9</f>
        <v>7646.2</v>
      </c>
      <c r="F16" s="27">
        <v>2069.6</v>
      </c>
      <c r="G16" s="28">
        <f t="shared" si="0"/>
        <v>89.49014157908451</v>
      </c>
      <c r="H16" s="29">
        <f t="shared" si="1"/>
        <v>-5.133846718005131</v>
      </c>
    </row>
    <row r="17" spans="1:8" ht="12.75">
      <c r="A17" s="26" t="s">
        <v>85</v>
      </c>
      <c r="B17" s="27">
        <v>2063.3</v>
      </c>
      <c r="C17" s="27">
        <v>7109.2</v>
      </c>
      <c r="D17" s="27">
        <v>1875.4</v>
      </c>
      <c r="E17" s="27">
        <f>3953.2+804.9</f>
        <v>4758.099999999999</v>
      </c>
      <c r="F17" s="27">
        <v>1546.9</v>
      </c>
      <c r="G17" s="28">
        <f t="shared" si="0"/>
        <v>-9.106770707119665</v>
      </c>
      <c r="H17" s="29">
        <f t="shared" si="1"/>
        <v>-17.5162631971846</v>
      </c>
    </row>
    <row r="18" spans="1:8" ht="12.75">
      <c r="A18" s="30" t="s">
        <v>87</v>
      </c>
      <c r="B18" s="25">
        <v>17609.4</v>
      </c>
      <c r="C18" s="25">
        <v>59415.3</v>
      </c>
      <c r="D18" s="25">
        <v>33558.5</v>
      </c>
      <c r="E18" s="25">
        <f>E19+E20+E21</f>
        <v>93302.1</v>
      </c>
      <c r="F18" s="25">
        <v>35450.4</v>
      </c>
      <c r="G18" s="28">
        <f t="shared" si="0"/>
        <v>90.57151294195145</v>
      </c>
      <c r="H18" s="29">
        <f t="shared" si="1"/>
        <v>5.637617891145325</v>
      </c>
    </row>
    <row r="19" spans="1:8" ht="12.75">
      <c r="A19" s="26" t="s">
        <v>83</v>
      </c>
      <c r="B19" s="27">
        <v>17342.7</v>
      </c>
      <c r="C19" s="31">
        <v>57937.4</v>
      </c>
      <c r="D19" s="27">
        <v>31598.6</v>
      </c>
      <c r="E19" s="27">
        <v>87750.5</v>
      </c>
      <c r="F19" s="27">
        <v>34857.6</v>
      </c>
      <c r="G19" s="28">
        <f t="shared" si="0"/>
        <v>82.20115668263878</v>
      </c>
      <c r="H19" s="29">
        <f t="shared" si="1"/>
        <v>10.313748077446476</v>
      </c>
    </row>
    <row r="20" spans="1:8" ht="12.75">
      <c r="A20" s="26" t="s">
        <v>84</v>
      </c>
      <c r="B20" s="27">
        <v>0</v>
      </c>
      <c r="C20" s="27">
        <v>319.3</v>
      </c>
      <c r="D20" s="27">
        <v>1212.9</v>
      </c>
      <c r="E20" s="27">
        <f>3051.6+1000</f>
        <v>4051.6</v>
      </c>
      <c r="F20" s="27">
        <v>592.8</v>
      </c>
      <c r="G20" s="79" t="s">
        <v>119</v>
      </c>
      <c r="H20" s="24" t="s">
        <v>119</v>
      </c>
    </row>
    <row r="21" spans="1:8" ht="12.75">
      <c r="A21" s="32" t="s">
        <v>85</v>
      </c>
      <c r="B21" s="33">
        <v>266.7</v>
      </c>
      <c r="C21" s="33">
        <v>1158.6</v>
      </c>
      <c r="D21" s="33">
        <v>747</v>
      </c>
      <c r="E21" s="33">
        <f>500+1000</f>
        <v>1500</v>
      </c>
      <c r="F21" s="33">
        <v>0</v>
      </c>
      <c r="G21" s="34" t="s">
        <v>119</v>
      </c>
      <c r="H21" s="35" t="s">
        <v>119</v>
      </c>
    </row>
    <row r="22" spans="1:8" ht="12.75">
      <c r="A22" s="36" t="s">
        <v>88</v>
      </c>
      <c r="B22" s="37">
        <v>138.39999999999998</v>
      </c>
      <c r="C22" s="37">
        <v>138.39999999999998</v>
      </c>
      <c r="D22" s="38">
        <v>0</v>
      </c>
      <c r="E22" s="38">
        <v>0</v>
      </c>
      <c r="F22" s="38">
        <v>0</v>
      </c>
      <c r="G22" s="23">
        <f t="shared" si="0"/>
        <v>-100</v>
      </c>
      <c r="H22" s="29" t="s">
        <v>119</v>
      </c>
    </row>
    <row r="23" spans="1:8" ht="12.75">
      <c r="A23" s="39" t="s">
        <v>89</v>
      </c>
      <c r="B23" s="27">
        <v>9.2</v>
      </c>
      <c r="C23" s="40">
        <v>9.200000000000001</v>
      </c>
      <c r="D23" s="41">
        <v>0</v>
      </c>
      <c r="E23" s="41">
        <v>0</v>
      </c>
      <c r="F23" s="41">
        <v>0</v>
      </c>
      <c r="G23" s="28">
        <f t="shared" si="0"/>
        <v>-100</v>
      </c>
      <c r="H23" s="42" t="s">
        <v>119</v>
      </c>
    </row>
    <row r="24" spans="1:8" ht="12.75">
      <c r="A24" s="39" t="s">
        <v>90</v>
      </c>
      <c r="B24" s="27">
        <v>129.2</v>
      </c>
      <c r="C24" s="40">
        <v>129.2</v>
      </c>
      <c r="D24" s="41">
        <v>0</v>
      </c>
      <c r="E24" s="41">
        <v>0</v>
      </c>
      <c r="F24" s="41">
        <v>0</v>
      </c>
      <c r="G24" s="28">
        <f t="shared" si="0"/>
        <v>-100</v>
      </c>
      <c r="H24" s="42" t="s">
        <v>119</v>
      </c>
    </row>
    <row r="25" spans="1:8" ht="13.5" thickBot="1">
      <c r="A25" s="43" t="s">
        <v>91</v>
      </c>
      <c r="B25" s="33">
        <v>0</v>
      </c>
      <c r="C25" s="40">
        <v>0</v>
      </c>
      <c r="D25" s="44">
        <v>0</v>
      </c>
      <c r="E25" s="44">
        <v>0</v>
      </c>
      <c r="F25" s="44">
        <v>0</v>
      </c>
      <c r="G25" s="28" t="s">
        <v>119</v>
      </c>
      <c r="H25" s="45" t="s">
        <v>119</v>
      </c>
    </row>
    <row r="26" spans="1:8" ht="13.5" thickBot="1">
      <c r="A26" s="46" t="s">
        <v>92</v>
      </c>
      <c r="B26" s="47">
        <v>190595.2</v>
      </c>
      <c r="C26" s="47">
        <v>417465.9</v>
      </c>
      <c r="D26" s="47">
        <v>223580.3</v>
      </c>
      <c r="E26" s="47">
        <f>E18+E14+E10</f>
        <v>509213.9</v>
      </c>
      <c r="F26" s="47">
        <v>238113.4</v>
      </c>
      <c r="G26" s="48">
        <f t="shared" si="0"/>
        <v>17.306364483470716</v>
      </c>
      <c r="H26" s="49">
        <f t="shared" si="1"/>
        <v>6.5001701849402735</v>
      </c>
    </row>
    <row r="27" spans="1:8" ht="13.5" thickBot="1">
      <c r="A27" s="46" t="s">
        <v>93</v>
      </c>
      <c r="B27" s="50">
        <v>248623.4</v>
      </c>
      <c r="C27" s="50">
        <v>403715</v>
      </c>
      <c r="D27" s="50">
        <v>273962</v>
      </c>
      <c r="E27" s="50">
        <v>461340.60000000003</v>
      </c>
      <c r="F27" s="50">
        <v>269863</v>
      </c>
      <c r="G27" s="48">
        <f t="shared" si="0"/>
        <v>10.191558799372885</v>
      </c>
      <c r="H27" s="49">
        <f t="shared" si="1"/>
        <v>-1.4961929026653422</v>
      </c>
    </row>
    <row r="28" spans="1:8" ht="12.75">
      <c r="A28" s="39" t="s">
        <v>94</v>
      </c>
      <c r="B28" s="51">
        <v>240105.6</v>
      </c>
      <c r="C28" s="51">
        <v>393560.30000000005</v>
      </c>
      <c r="D28" s="51">
        <v>256973.3</v>
      </c>
      <c r="E28" s="51">
        <f>E29+E30</f>
        <v>434795.19999999995</v>
      </c>
      <c r="F28" s="51">
        <v>256196.5</v>
      </c>
      <c r="G28" s="23">
        <f t="shared" si="0"/>
        <v>7.025117281729365</v>
      </c>
      <c r="H28" s="24">
        <f t="shared" si="1"/>
        <v>-0.3022882143786916</v>
      </c>
    </row>
    <row r="29" spans="1:8" ht="12.75">
      <c r="A29" s="52" t="s">
        <v>95</v>
      </c>
      <c r="B29" s="53">
        <v>212591.7</v>
      </c>
      <c r="C29" s="54">
        <v>356619.60000000003</v>
      </c>
      <c r="D29" s="53">
        <v>241263.4</v>
      </c>
      <c r="E29" s="53">
        <v>405846.6</v>
      </c>
      <c r="F29" s="53">
        <v>233143</v>
      </c>
      <c r="G29" s="55">
        <f t="shared" si="0"/>
        <v>13.486744778841313</v>
      </c>
      <c r="H29" s="56">
        <f t="shared" si="1"/>
        <v>-3.36578196278424</v>
      </c>
    </row>
    <row r="30" spans="1:8" ht="12.75">
      <c r="A30" s="52" t="s">
        <v>96</v>
      </c>
      <c r="B30" s="53">
        <v>27513.9</v>
      </c>
      <c r="C30" s="54">
        <v>36940.7</v>
      </c>
      <c r="D30" s="53">
        <v>15709.9</v>
      </c>
      <c r="E30" s="53">
        <v>28948.6</v>
      </c>
      <c r="F30" s="53">
        <v>23053.500000000004</v>
      </c>
      <c r="G30" s="55">
        <f t="shared" si="0"/>
        <v>-42.90195137730384</v>
      </c>
      <c r="H30" s="56">
        <f t="shared" si="1"/>
        <v>46.74504611741642</v>
      </c>
    </row>
    <row r="31" spans="1:8" ht="12.75">
      <c r="A31" s="39" t="s">
        <v>97</v>
      </c>
      <c r="B31" s="27">
        <v>3344.3999999999996</v>
      </c>
      <c r="C31" s="40">
        <v>8084.4</v>
      </c>
      <c r="D31" s="27">
        <v>7645.2</v>
      </c>
      <c r="E31" s="27">
        <v>11104.8</v>
      </c>
      <c r="F31" s="27">
        <v>3228.7000000000016</v>
      </c>
      <c r="G31" s="28">
        <f t="shared" si="0"/>
        <v>128.59705776820957</v>
      </c>
      <c r="H31" s="29">
        <f t="shared" si="1"/>
        <v>-57.768272903259536</v>
      </c>
    </row>
    <row r="32" spans="1:8" ht="12.75">
      <c r="A32" s="39" t="s">
        <v>98</v>
      </c>
      <c r="B32" s="27">
        <v>-47.8</v>
      </c>
      <c r="C32" s="40">
        <v>-63.400000000000034</v>
      </c>
      <c r="D32" s="27">
        <v>-3.1999999999999886</v>
      </c>
      <c r="E32" s="27">
        <v>-26.499999999999943</v>
      </c>
      <c r="F32" s="27">
        <v>225.3</v>
      </c>
      <c r="G32" s="28">
        <f t="shared" si="0"/>
        <v>-93.30543933054396</v>
      </c>
      <c r="H32" s="29">
        <f t="shared" si="1"/>
        <v>-7140.6250000000255</v>
      </c>
    </row>
    <row r="33" spans="1:8" ht="12.75">
      <c r="A33" s="39" t="s">
        <v>99</v>
      </c>
      <c r="B33" s="27">
        <v>518.3</v>
      </c>
      <c r="C33" s="40">
        <v>-44.7</v>
      </c>
      <c r="D33" s="27">
        <v>855.5</v>
      </c>
      <c r="E33" s="27">
        <v>1129.6</v>
      </c>
      <c r="F33" s="27">
        <v>3348.2</v>
      </c>
      <c r="G33" s="28">
        <f t="shared" si="0"/>
        <v>65.05884622805326</v>
      </c>
      <c r="H33" s="29">
        <f t="shared" si="1"/>
        <v>291.37346580946814</v>
      </c>
    </row>
    <row r="34" spans="1:8" ht="12.75">
      <c r="A34" s="39" t="s">
        <v>100</v>
      </c>
      <c r="B34" s="27">
        <v>204.9</v>
      </c>
      <c r="C34" s="40">
        <v>136.60000000000002</v>
      </c>
      <c r="D34" s="27">
        <v>949.9</v>
      </c>
      <c r="E34" s="27">
        <v>832.9</v>
      </c>
      <c r="F34" s="27">
        <v>-359.79999999999995</v>
      </c>
      <c r="G34" s="28">
        <f t="shared" si="0"/>
        <v>363.5919960956563</v>
      </c>
      <c r="H34" s="29">
        <f t="shared" si="1"/>
        <v>-137.8776713338246</v>
      </c>
    </row>
    <row r="35" spans="1:8" ht="12.75">
      <c r="A35" s="39" t="s">
        <v>101</v>
      </c>
      <c r="B35" s="27"/>
      <c r="C35" s="57">
        <v>0</v>
      </c>
      <c r="D35" s="27"/>
      <c r="E35" s="27">
        <v>10000</v>
      </c>
      <c r="F35" s="27">
        <v>0</v>
      </c>
      <c r="G35" s="28" t="s">
        <v>119</v>
      </c>
      <c r="H35" s="29" t="s">
        <v>119</v>
      </c>
    </row>
    <row r="36" spans="1:8" ht="13.5" thickBot="1">
      <c r="A36" s="39" t="s">
        <v>102</v>
      </c>
      <c r="B36" s="58">
        <v>4498</v>
      </c>
      <c r="C36" s="59">
        <v>2041.7999999999993</v>
      </c>
      <c r="D36" s="58">
        <v>7541.3</v>
      </c>
      <c r="E36" s="58">
        <v>5497.4</v>
      </c>
      <c r="F36" s="58">
        <v>7224.1</v>
      </c>
      <c r="G36" s="28">
        <f t="shared" si="0"/>
        <v>67.65895953757226</v>
      </c>
      <c r="H36" s="29">
        <f t="shared" si="1"/>
        <v>-4.206171349767274</v>
      </c>
    </row>
    <row r="37" spans="1:8" ht="13.5" thickBot="1">
      <c r="A37" s="60" t="s">
        <v>103</v>
      </c>
      <c r="B37" s="50">
        <v>58028.19999999998</v>
      </c>
      <c r="C37" s="50">
        <v>-13750.900000000023</v>
      </c>
      <c r="D37" s="50">
        <v>50381.70000000001</v>
      </c>
      <c r="E37" s="50">
        <v>-45880.5</v>
      </c>
      <c r="F37" s="50">
        <v>31749.600000000006</v>
      </c>
      <c r="G37" s="48">
        <f t="shared" si="0"/>
        <v>-13.177213837410036</v>
      </c>
      <c r="H37" s="49">
        <f t="shared" si="1"/>
        <v>-36.98188032559442</v>
      </c>
    </row>
    <row r="38" spans="1:8" ht="13.5" thickBot="1">
      <c r="A38" s="60" t="s">
        <v>104</v>
      </c>
      <c r="B38" s="61">
        <v>-58028.19999999999</v>
      </c>
      <c r="C38" s="61">
        <v>13750.904999999959</v>
      </c>
      <c r="D38" s="61">
        <v>-50381.7</v>
      </c>
      <c r="E38" s="61">
        <v>45880.5</v>
      </c>
      <c r="F38" s="62">
        <v>-31749.60000000002</v>
      </c>
      <c r="G38" s="48">
        <f t="shared" si="0"/>
        <v>-13.17721383741008</v>
      </c>
      <c r="H38" s="49">
        <f t="shared" si="1"/>
        <v>-36.98188032559436</v>
      </c>
    </row>
    <row r="39" spans="1:8" ht="12.75">
      <c r="A39" s="63" t="s">
        <v>105</v>
      </c>
      <c r="B39" s="51">
        <v>-71614.4</v>
      </c>
      <c r="C39" s="64">
        <v>-1901.795000000042</v>
      </c>
      <c r="D39" s="64">
        <v>-57556</v>
      </c>
      <c r="E39" s="64">
        <v>32055.3</v>
      </c>
      <c r="F39" s="51">
        <v>-52993.00000000002</v>
      </c>
      <c r="G39" s="28">
        <f t="shared" si="0"/>
        <v>-19.630688800017865</v>
      </c>
      <c r="H39" s="29">
        <f t="shared" si="1"/>
        <v>-7.927931058447385</v>
      </c>
    </row>
    <row r="40" spans="1:8" ht="12.75">
      <c r="A40" s="65" t="s">
        <v>106</v>
      </c>
      <c r="B40" s="27">
        <v>9932.8</v>
      </c>
      <c r="C40" s="40">
        <v>19982.805</v>
      </c>
      <c r="D40" s="27">
        <v>0</v>
      </c>
      <c r="E40" s="27">
        <v>42423.1</v>
      </c>
      <c r="F40" s="27">
        <v>9500</v>
      </c>
      <c r="G40" s="66">
        <f t="shared" si="0"/>
        <v>-100</v>
      </c>
      <c r="H40" s="29" t="s">
        <v>119</v>
      </c>
    </row>
    <row r="41" spans="1:8" ht="12.75">
      <c r="A41" s="26" t="s">
        <v>107</v>
      </c>
      <c r="B41" s="51">
        <v>0</v>
      </c>
      <c r="C41" s="64">
        <v>10000</v>
      </c>
      <c r="D41" s="51">
        <v>0</v>
      </c>
      <c r="E41" s="51">
        <v>10000</v>
      </c>
      <c r="F41" s="51">
        <v>9500</v>
      </c>
      <c r="G41" s="66"/>
      <c r="H41" s="29" t="s">
        <v>119</v>
      </c>
    </row>
    <row r="42" spans="1:8" ht="12.75">
      <c r="A42" s="26" t="s">
        <v>108</v>
      </c>
      <c r="B42" s="51">
        <v>9000</v>
      </c>
      <c r="C42" s="64">
        <v>9000</v>
      </c>
      <c r="D42" s="51">
        <v>0</v>
      </c>
      <c r="E42" s="51">
        <v>30000</v>
      </c>
      <c r="F42" s="51">
        <v>0</v>
      </c>
      <c r="G42" s="66">
        <f t="shared" si="0"/>
        <v>-100</v>
      </c>
      <c r="H42" s="29" t="s">
        <v>119</v>
      </c>
    </row>
    <row r="43" spans="1:8" ht="12.75">
      <c r="A43" s="26" t="s">
        <v>109</v>
      </c>
      <c r="B43" s="51">
        <v>906.4</v>
      </c>
      <c r="C43" s="64">
        <v>906.4</v>
      </c>
      <c r="D43" s="51">
        <v>0</v>
      </c>
      <c r="E43" s="51">
        <v>0</v>
      </c>
      <c r="F43" s="51">
        <v>0</v>
      </c>
      <c r="G43" s="66" t="s">
        <v>119</v>
      </c>
      <c r="H43" s="29" t="s">
        <v>119</v>
      </c>
    </row>
    <row r="44" spans="1:8" ht="12.75">
      <c r="A44" s="26" t="s">
        <v>110</v>
      </c>
      <c r="B44" s="51">
        <v>0</v>
      </c>
      <c r="C44" s="64">
        <v>0</v>
      </c>
      <c r="D44" s="51">
        <v>0</v>
      </c>
      <c r="E44" s="51">
        <v>2339.4</v>
      </c>
      <c r="F44" s="51">
        <v>0</v>
      </c>
      <c r="G44" s="66" t="s">
        <v>119</v>
      </c>
      <c r="H44" s="29" t="s">
        <v>119</v>
      </c>
    </row>
    <row r="45" spans="1:8" ht="12.75">
      <c r="A45" s="26" t="s">
        <v>111</v>
      </c>
      <c r="B45" s="67">
        <v>26.405</v>
      </c>
      <c r="C45" s="68">
        <v>76.405</v>
      </c>
      <c r="D45" s="69">
        <v>0</v>
      </c>
      <c r="E45" s="69">
        <v>83.7</v>
      </c>
      <c r="F45" s="51">
        <v>0</v>
      </c>
      <c r="G45" s="66" t="s">
        <v>119</v>
      </c>
      <c r="H45" s="29" t="s">
        <v>119</v>
      </c>
    </row>
    <row r="46" spans="1:8" ht="15.75">
      <c r="A46" s="65" t="s">
        <v>112</v>
      </c>
      <c r="B46" s="51">
        <v>-82162.8</v>
      </c>
      <c r="C46" s="64">
        <v>-23316.300000000043</v>
      </c>
      <c r="D46" s="51">
        <v>-57526</v>
      </c>
      <c r="E46" s="51">
        <v>-10312.299999999996</v>
      </c>
      <c r="F46" s="51">
        <v>-62275.10000000002</v>
      </c>
      <c r="G46" s="70">
        <f t="shared" si="0"/>
        <v>-29.985346166391608</v>
      </c>
      <c r="H46" s="29">
        <f t="shared" si="1"/>
        <v>8.255571393804573</v>
      </c>
    </row>
    <row r="47" spans="1:8" ht="15">
      <c r="A47" s="71" t="s">
        <v>113</v>
      </c>
      <c r="B47" s="51">
        <v>615.6</v>
      </c>
      <c r="C47" s="64">
        <v>1431.7000000000007</v>
      </c>
      <c r="D47" s="51">
        <v>-30</v>
      </c>
      <c r="E47" s="51">
        <v>-55.5</v>
      </c>
      <c r="F47" s="51">
        <v>-217.89999999999964</v>
      </c>
      <c r="G47" s="66" t="s">
        <v>119</v>
      </c>
      <c r="H47" s="29" t="s">
        <v>119</v>
      </c>
    </row>
    <row r="48" spans="1:8" ht="12.75">
      <c r="A48" s="63" t="s">
        <v>114</v>
      </c>
      <c r="B48" s="51">
        <v>236.3</v>
      </c>
      <c r="C48" s="64">
        <v>569.8</v>
      </c>
      <c r="D48" s="51">
        <v>886.5</v>
      </c>
      <c r="E48" s="51">
        <v>11224</v>
      </c>
      <c r="F48" s="51">
        <v>304.5</v>
      </c>
      <c r="G48" s="70">
        <f t="shared" si="0"/>
        <v>275.15869657215404</v>
      </c>
      <c r="H48" s="29">
        <f t="shared" si="1"/>
        <v>-65.65143824027072</v>
      </c>
    </row>
    <row r="49" spans="1:8" ht="13.5" thickBot="1">
      <c r="A49" s="72" t="s">
        <v>115</v>
      </c>
      <c r="B49" s="73">
        <v>13349.9</v>
      </c>
      <c r="C49" s="74">
        <v>15082.900000000001</v>
      </c>
      <c r="D49" s="73">
        <v>6287.8</v>
      </c>
      <c r="E49" s="73">
        <v>2601.199999999999</v>
      </c>
      <c r="F49" s="73">
        <v>20938.9</v>
      </c>
      <c r="G49" s="75">
        <f t="shared" si="0"/>
        <v>-52.90002172300916</v>
      </c>
      <c r="H49" s="76">
        <f t="shared" si="1"/>
        <v>233.00836540602438</v>
      </c>
    </row>
    <row r="50" spans="1:8" ht="33.75" customHeight="1" thickTop="1">
      <c r="A50" s="1787" t="s">
        <v>126</v>
      </c>
      <c r="B50" s="1787"/>
      <c r="C50" s="1787"/>
      <c r="D50" s="1787"/>
      <c r="E50" s="1787"/>
      <c r="F50" s="1787"/>
      <c r="G50" s="1787"/>
      <c r="H50" s="1787"/>
    </row>
    <row r="51" spans="1:8" ht="12.75">
      <c r="A51" s="1784" t="s">
        <v>116</v>
      </c>
      <c r="B51" s="1784"/>
      <c r="C51" s="1784"/>
      <c r="D51" s="1784"/>
      <c r="E51" s="1784"/>
      <c r="F51" s="1784"/>
      <c r="G51" s="1784"/>
      <c r="H51" s="1784"/>
    </row>
    <row r="52" spans="1:8" ht="12.75">
      <c r="A52" s="1785" t="s">
        <v>117</v>
      </c>
      <c r="B52" s="1785"/>
      <c r="C52" s="1785"/>
      <c r="D52" s="1785"/>
      <c r="E52" s="1785"/>
      <c r="F52" s="1785"/>
      <c r="G52" s="1785"/>
      <c r="H52" s="1785"/>
    </row>
    <row r="53" spans="1:8" ht="12.75">
      <c r="A53" s="1786" t="s">
        <v>118</v>
      </c>
      <c r="B53" s="1786"/>
      <c r="C53" s="1786"/>
      <c r="D53" s="1786"/>
      <c r="E53" s="1786"/>
      <c r="F53" s="1786"/>
      <c r="G53" s="1786"/>
      <c r="H53" s="1786"/>
    </row>
    <row r="54" spans="1:8" ht="12.75">
      <c r="A54" s="1780" t="s">
        <v>122</v>
      </c>
      <c r="B54" s="1780"/>
      <c r="C54" s="1780"/>
      <c r="D54" s="1780"/>
      <c r="E54" s="1780"/>
      <c r="F54" s="1780"/>
      <c r="G54" s="1780"/>
      <c r="H54" s="1780"/>
    </row>
    <row r="55" spans="1:8" ht="12.75">
      <c r="A55" s="1780" t="s">
        <v>121</v>
      </c>
      <c r="B55" s="1780"/>
      <c r="C55" s="1780"/>
      <c r="D55" s="1780"/>
      <c r="E55" s="1780"/>
      <c r="F55" s="1780"/>
      <c r="G55" s="1780"/>
      <c r="H55" s="1780"/>
    </row>
  </sheetData>
  <sheetProtection/>
  <mergeCells count="17">
    <mergeCell ref="A55:H55"/>
    <mergeCell ref="B7:C7"/>
    <mergeCell ref="D7:E7"/>
    <mergeCell ref="A51:H51"/>
    <mergeCell ref="A52:H52"/>
    <mergeCell ref="A53:H53"/>
    <mergeCell ref="A54:H54"/>
    <mergeCell ref="A50:H50"/>
    <mergeCell ref="A6:A7"/>
    <mergeCell ref="B6:F6"/>
    <mergeCell ref="G6:H7"/>
    <mergeCell ref="A1:H1"/>
    <mergeCell ref="A2:H2"/>
    <mergeCell ref="A3:H3"/>
    <mergeCell ref="A4:H4"/>
    <mergeCell ref="B5:D5"/>
    <mergeCell ref="G5:H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20.7109375" style="80" customWidth="1"/>
    <col min="2" max="2" width="11.7109375" style="80" customWidth="1"/>
    <col min="3" max="3" width="12.7109375" style="80" bestFit="1" customWidth="1"/>
    <col min="4" max="4" width="11.28125" style="80" bestFit="1" customWidth="1"/>
    <col min="5" max="5" width="12.8515625" style="80" bestFit="1" customWidth="1"/>
    <col min="6" max="6" width="11.421875" style="80" bestFit="1" customWidth="1"/>
    <col min="7" max="10" width="9.421875" style="80" bestFit="1" customWidth="1"/>
    <col min="11" max="12" width="9.140625" style="80" customWidth="1"/>
    <col min="13" max="13" width="10.140625" style="80" bestFit="1" customWidth="1"/>
    <col min="14" max="16384" width="9.140625" style="80" customWidth="1"/>
  </cols>
  <sheetData>
    <row r="1" spans="1:10" ht="12.75">
      <c r="A1" s="1774" t="s">
        <v>129</v>
      </c>
      <c r="B1" s="1774"/>
      <c r="C1" s="1774"/>
      <c r="D1" s="1774"/>
      <c r="E1" s="1774"/>
      <c r="F1" s="1774"/>
      <c r="G1" s="1774"/>
      <c r="H1" s="1774"/>
      <c r="I1" s="1774"/>
      <c r="J1" s="1774"/>
    </row>
    <row r="2" spans="1:10" ht="15.75">
      <c r="A2" s="1801" t="s">
        <v>135</v>
      </c>
      <c r="B2" s="1801"/>
      <c r="C2" s="1801"/>
      <c r="D2" s="1801"/>
      <c r="E2" s="1801"/>
      <c r="F2" s="1801"/>
      <c r="G2" s="1801"/>
      <c r="H2" s="1801"/>
      <c r="I2" s="1801"/>
      <c r="J2" s="1801"/>
    </row>
    <row r="3" spans="1:10" ht="12.75">
      <c r="A3" s="1802" t="s">
        <v>136</v>
      </c>
      <c r="B3" s="1802"/>
      <c r="C3" s="1802"/>
      <c r="D3" s="1802"/>
      <c r="E3" s="1802"/>
      <c r="F3" s="1802"/>
      <c r="G3" s="1802"/>
      <c r="H3" s="1802"/>
      <c r="I3" s="1802"/>
      <c r="J3" s="1802"/>
    </row>
    <row r="4" spans="1:10" ht="12.7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3.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3.5">
      <c r="A6" s="1803"/>
      <c r="B6" s="1805" t="s">
        <v>137</v>
      </c>
      <c r="C6" s="1806"/>
      <c r="D6" s="1806"/>
      <c r="E6" s="1806"/>
      <c r="F6" s="1807"/>
      <c r="G6" s="1792" t="s">
        <v>138</v>
      </c>
      <c r="H6" s="1793"/>
      <c r="I6" s="1792" t="s">
        <v>139</v>
      </c>
      <c r="J6" s="1796"/>
    </row>
    <row r="7" spans="1:10" ht="13.5">
      <c r="A7" s="1804"/>
      <c r="B7" s="1798" t="s">
        <v>52</v>
      </c>
      <c r="C7" s="1799"/>
      <c r="D7" s="1798" t="s">
        <v>53</v>
      </c>
      <c r="E7" s="1799"/>
      <c r="F7" s="138" t="s">
        <v>140</v>
      </c>
      <c r="G7" s="1794"/>
      <c r="H7" s="1795"/>
      <c r="I7" s="1794"/>
      <c r="J7" s="1797"/>
    </row>
    <row r="8" spans="1:10" ht="13.5">
      <c r="A8" s="1804"/>
      <c r="B8" s="139" t="s">
        <v>141</v>
      </c>
      <c r="C8" s="140" t="s">
        <v>128</v>
      </c>
      <c r="D8" s="141" t="str">
        <f>B8</f>
        <v>Eight months</v>
      </c>
      <c r="E8" s="140" t="s">
        <v>128</v>
      </c>
      <c r="F8" s="142" t="str">
        <f>B8</f>
        <v>Eight months</v>
      </c>
      <c r="G8" s="138" t="s">
        <v>53</v>
      </c>
      <c r="H8" s="143" t="s">
        <v>54</v>
      </c>
      <c r="I8" s="138" t="s">
        <v>53</v>
      </c>
      <c r="J8" s="144" t="s">
        <v>54</v>
      </c>
    </row>
    <row r="9" spans="1:10" ht="19.5" customHeight="1">
      <c r="A9" s="145" t="s">
        <v>142</v>
      </c>
      <c r="B9" s="146">
        <v>63432.766</v>
      </c>
      <c r="C9" s="146">
        <v>100966.88</v>
      </c>
      <c r="D9" s="147">
        <v>73237.323</v>
      </c>
      <c r="E9" s="147">
        <v>112377.395</v>
      </c>
      <c r="F9" s="147">
        <v>69430.133</v>
      </c>
      <c r="G9" s="148">
        <f aca="true" t="shared" si="0" ref="G9:G19">(D9-B9)/B9*100</f>
        <v>15.456612754361052</v>
      </c>
      <c r="H9" s="148">
        <f aca="true" t="shared" si="1" ref="H9:H19">(F9-D9)/D9*100</f>
        <v>-5.198428675499243</v>
      </c>
      <c r="I9" s="149">
        <f aca="true" t="shared" si="2" ref="I9:I19">D9/D$19%</f>
        <v>30.355640392530688</v>
      </c>
      <c r="J9" s="150">
        <f aca="true" t="shared" si="3" ref="J9:J19">F9/F$19%</f>
        <v>29.78006330878474</v>
      </c>
    </row>
    <row r="10" spans="1:10" ht="19.5" customHeight="1">
      <c r="A10" s="151" t="s">
        <v>143</v>
      </c>
      <c r="B10" s="152">
        <v>42911.629</v>
      </c>
      <c r="C10" s="152">
        <v>77927.541</v>
      </c>
      <c r="D10" s="153">
        <v>49132.102</v>
      </c>
      <c r="E10" s="154">
        <v>74671.022</v>
      </c>
      <c r="F10" s="153">
        <v>44495.454</v>
      </c>
      <c r="G10" s="155">
        <f t="shared" si="0"/>
        <v>14.496007597381116</v>
      </c>
      <c r="H10" s="156">
        <f t="shared" si="1"/>
        <v>-9.437104889182232</v>
      </c>
      <c r="I10" s="157">
        <f t="shared" si="2"/>
        <v>20.36443112538586</v>
      </c>
      <c r="J10" s="158">
        <f t="shared" si="3"/>
        <v>19.085048232200837</v>
      </c>
    </row>
    <row r="11" spans="1:10" ht="19.5" customHeight="1">
      <c r="A11" s="151" t="s">
        <v>144</v>
      </c>
      <c r="B11" s="152">
        <v>41377.083</v>
      </c>
      <c r="C11" s="152">
        <v>67882.009</v>
      </c>
      <c r="D11" s="153">
        <v>47868.583</v>
      </c>
      <c r="E11" s="154">
        <v>88459.09</v>
      </c>
      <c r="F11" s="153">
        <v>51353.782</v>
      </c>
      <c r="G11" s="155">
        <f t="shared" si="0"/>
        <v>15.688636146728854</v>
      </c>
      <c r="H11" s="156">
        <f t="shared" si="1"/>
        <v>7.280764922579806</v>
      </c>
      <c r="I11" s="157">
        <f t="shared" si="2"/>
        <v>19.840723720172125</v>
      </c>
      <c r="J11" s="158">
        <f t="shared" si="3"/>
        <v>22.02673123362057</v>
      </c>
    </row>
    <row r="12" spans="1:10" ht="19.5" customHeight="1">
      <c r="A12" s="151" t="s">
        <v>145</v>
      </c>
      <c r="B12" s="152">
        <v>28137.445</v>
      </c>
      <c r="C12" s="152">
        <v>45395.355</v>
      </c>
      <c r="D12" s="153">
        <v>33447.812</v>
      </c>
      <c r="E12" s="154">
        <v>53524.95</v>
      </c>
      <c r="F12" s="153">
        <v>34989.659</v>
      </c>
      <c r="G12" s="155">
        <f t="shared" si="0"/>
        <v>18.872953816524557</v>
      </c>
      <c r="H12" s="156">
        <f t="shared" si="1"/>
        <v>4.609709597745891</v>
      </c>
      <c r="I12" s="157">
        <f t="shared" si="2"/>
        <v>13.863556331639437</v>
      </c>
      <c r="J12" s="158">
        <f t="shared" si="3"/>
        <v>15.007810228057458</v>
      </c>
    </row>
    <row r="13" spans="1:10" ht="19.5" customHeight="1">
      <c r="A13" s="151" t="s">
        <v>146</v>
      </c>
      <c r="B13" s="152">
        <v>3265.31</v>
      </c>
      <c r="C13" s="152">
        <v>7813.653</v>
      </c>
      <c r="D13" s="153">
        <v>6530.111</v>
      </c>
      <c r="E13" s="154">
        <v>10650</v>
      </c>
      <c r="F13" s="153">
        <v>5657.191</v>
      </c>
      <c r="G13" s="155">
        <f t="shared" si="0"/>
        <v>99.98441189351087</v>
      </c>
      <c r="H13" s="156">
        <f t="shared" si="1"/>
        <v>-13.367613506110388</v>
      </c>
      <c r="I13" s="157">
        <f t="shared" si="2"/>
        <v>2.7066213389491165</v>
      </c>
      <c r="J13" s="158">
        <f t="shared" si="3"/>
        <v>2.426489750925398</v>
      </c>
    </row>
    <row r="14" spans="1:10" ht="19.5" customHeight="1">
      <c r="A14" s="151" t="s">
        <v>147</v>
      </c>
      <c r="B14" s="152">
        <v>2799.927</v>
      </c>
      <c r="C14" s="152">
        <v>4090</v>
      </c>
      <c r="D14" s="153">
        <v>4208.107</v>
      </c>
      <c r="E14" s="154">
        <v>6217.373</v>
      </c>
      <c r="F14" s="153">
        <v>4457.766</v>
      </c>
      <c r="G14" s="155">
        <f t="shared" si="0"/>
        <v>50.29345407933848</v>
      </c>
      <c r="H14" s="156">
        <f t="shared" si="1"/>
        <v>5.932810168562721</v>
      </c>
      <c r="I14" s="157">
        <f t="shared" si="2"/>
        <v>1.7441896780592474</v>
      </c>
      <c r="J14" s="158">
        <f t="shared" si="3"/>
        <v>1.9120308137066093</v>
      </c>
    </row>
    <row r="15" spans="1:10" ht="19.5" customHeight="1">
      <c r="A15" s="151" t="s">
        <v>148</v>
      </c>
      <c r="B15" s="159">
        <v>297.922</v>
      </c>
      <c r="C15" s="159">
        <v>434.906</v>
      </c>
      <c r="D15" s="159">
        <v>307.412</v>
      </c>
      <c r="E15" s="160">
        <v>461.616</v>
      </c>
      <c r="F15" s="153">
        <v>352.067</v>
      </c>
      <c r="G15" s="155">
        <f t="shared" si="0"/>
        <v>3.185397520156266</v>
      </c>
      <c r="H15" s="156">
        <f t="shared" si="1"/>
        <v>14.526108284647323</v>
      </c>
      <c r="I15" s="157">
        <f t="shared" si="2"/>
        <v>0.12741711114084062</v>
      </c>
      <c r="J15" s="158">
        <f t="shared" si="3"/>
        <v>0.1510090373719134</v>
      </c>
    </row>
    <row r="16" spans="1:10" ht="19.5" customHeight="1">
      <c r="A16" s="151" t="s">
        <v>149</v>
      </c>
      <c r="B16" s="159">
        <v>279.552</v>
      </c>
      <c r="C16" s="159">
        <v>440.533</v>
      </c>
      <c r="D16" s="159">
        <v>372.743</v>
      </c>
      <c r="E16" s="160">
        <v>562.917</v>
      </c>
      <c r="F16" s="153">
        <v>435.031</v>
      </c>
      <c r="G16" s="155">
        <f t="shared" si="0"/>
        <v>33.33583733974358</v>
      </c>
      <c r="H16" s="156">
        <f t="shared" si="1"/>
        <v>16.710709523720098</v>
      </c>
      <c r="I16" s="157">
        <f t="shared" si="2"/>
        <v>0.15449571343334143</v>
      </c>
      <c r="J16" s="158">
        <f t="shared" si="3"/>
        <v>0.18659406458697025</v>
      </c>
    </row>
    <row r="17" spans="1:10" ht="19.5" customHeight="1">
      <c r="A17" s="151" t="s">
        <v>150</v>
      </c>
      <c r="B17" s="159">
        <v>3729.466</v>
      </c>
      <c r="C17" s="159">
        <v>6850.123</v>
      </c>
      <c r="D17" s="159">
        <v>6897.606</v>
      </c>
      <c r="E17" s="160">
        <v>11016.301</v>
      </c>
      <c r="F17" s="153">
        <v>2708.017</v>
      </c>
      <c r="G17" s="155">
        <f t="shared" si="0"/>
        <v>84.94889080635136</v>
      </c>
      <c r="H17" s="156">
        <f>(F17-D17)/D17*100</f>
        <v>-60.7397552136205</v>
      </c>
      <c r="I17" s="157">
        <f t="shared" si="2"/>
        <v>2.8589418445204777</v>
      </c>
      <c r="J17" s="158">
        <f t="shared" si="3"/>
        <v>1.161526187790326</v>
      </c>
    </row>
    <row r="18" spans="1:13" ht="19.5" customHeight="1">
      <c r="A18" s="151" t="s">
        <v>151</v>
      </c>
      <c r="B18" s="152">
        <v>26360.6</v>
      </c>
      <c r="C18" s="152">
        <v>45045</v>
      </c>
      <c r="D18" s="153">
        <v>19262.5</v>
      </c>
      <c r="E18" s="153">
        <v>45093.2</v>
      </c>
      <c r="F18" s="153">
        <v>19263.9</v>
      </c>
      <c r="G18" s="156">
        <f t="shared" si="0"/>
        <v>-26.92692882559577</v>
      </c>
      <c r="H18" s="156">
        <f>(F18-D18)/D18*100</f>
        <v>0.007268007787158755</v>
      </c>
      <c r="I18" s="157">
        <f t="shared" si="2"/>
        <v>7.983982744168876</v>
      </c>
      <c r="J18" s="158">
        <f>F18/F$19%</f>
        <v>8.262697142955183</v>
      </c>
      <c r="M18" s="161"/>
    </row>
    <row r="19" spans="1:10" ht="19.5" customHeight="1" thickBot="1">
      <c r="A19" s="162" t="s">
        <v>152</v>
      </c>
      <c r="B19" s="163">
        <v>212591.69999999998</v>
      </c>
      <c r="C19" s="163">
        <v>356846</v>
      </c>
      <c r="D19" s="164">
        <v>241264.299</v>
      </c>
      <c r="E19" s="164">
        <v>403033.864</v>
      </c>
      <c r="F19" s="164">
        <f>SUM(F9:F18)</f>
        <v>233142.99999999997</v>
      </c>
      <c r="G19" s="156">
        <f t="shared" si="0"/>
        <v>13.48716765518128</v>
      </c>
      <c r="H19" s="156">
        <f t="shared" si="1"/>
        <v>-3.3661420415956473</v>
      </c>
      <c r="I19" s="157">
        <f t="shared" si="2"/>
        <v>100</v>
      </c>
      <c r="J19" s="158">
        <f t="shared" si="3"/>
        <v>100</v>
      </c>
    </row>
    <row r="20" spans="1:10" ht="8.25" customHeight="1">
      <c r="A20" s="165"/>
      <c r="B20" s="166"/>
      <c r="C20" s="166"/>
      <c r="D20" s="167"/>
      <c r="E20" s="167"/>
      <c r="F20" s="167"/>
      <c r="G20" s="168"/>
      <c r="H20" s="168"/>
      <c r="I20" s="169"/>
      <c r="J20" s="169"/>
    </row>
    <row r="21" spans="1:10" ht="29.25" customHeight="1">
      <c r="A21" s="1800" t="s">
        <v>153</v>
      </c>
      <c r="B21" s="1800"/>
      <c r="C21" s="1800"/>
      <c r="D21" s="1800"/>
      <c r="E21" s="1800"/>
      <c r="F21" s="1800"/>
      <c r="G21" s="1800"/>
      <c r="H21" s="1800"/>
      <c r="I21" s="1800"/>
      <c r="J21" s="1800"/>
    </row>
    <row r="22" spans="1:10" ht="15.75">
      <c r="A22" s="135" t="s">
        <v>127</v>
      </c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ht="15.75">
      <c r="A23" s="135" t="s">
        <v>154</v>
      </c>
      <c r="B23" s="170"/>
      <c r="C23" s="170"/>
      <c r="D23" s="170"/>
      <c r="E23" s="170"/>
      <c r="F23" s="170"/>
      <c r="G23" s="171"/>
      <c r="H23" s="170"/>
      <c r="I23" s="170"/>
      <c r="J23" s="170"/>
    </row>
    <row r="24" spans="1:10" ht="12.75">
      <c r="A24" s="1800"/>
      <c r="B24" s="1800"/>
      <c r="C24" s="1800"/>
      <c r="D24" s="1800"/>
      <c r="E24" s="1800"/>
      <c r="F24" s="1800"/>
      <c r="G24" s="1800"/>
      <c r="H24" s="1800"/>
      <c r="I24" s="1800"/>
      <c r="J24" s="1800"/>
    </row>
  </sheetData>
  <sheetProtection/>
  <mergeCells count="11">
    <mergeCell ref="A1:J1"/>
    <mergeCell ref="A2:J2"/>
    <mergeCell ref="A3:J3"/>
    <mergeCell ref="A6:A8"/>
    <mergeCell ref="B6:F6"/>
    <mergeCell ref="G6:H7"/>
    <mergeCell ref="I6:J7"/>
    <mergeCell ref="B7:C7"/>
    <mergeCell ref="D7:E7"/>
    <mergeCell ref="A21:J21"/>
    <mergeCell ref="A24:J24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5.57421875" style="14" bestFit="1" customWidth="1"/>
    <col min="2" max="2" width="34.57421875" style="14" customWidth="1"/>
    <col min="3" max="3" width="11.7109375" style="128" customWidth="1"/>
    <col min="4" max="4" width="10.00390625" style="129" customWidth="1"/>
    <col min="5" max="5" width="12.28125" style="129" customWidth="1"/>
    <col min="6" max="6" width="12.140625" style="128" customWidth="1"/>
    <col min="7" max="7" width="9.28125" style="14" customWidth="1"/>
    <col min="8" max="8" width="8.57421875" style="14" customWidth="1"/>
    <col min="9" max="9" width="10.00390625" style="130" customWidth="1"/>
    <col min="10" max="16384" width="9.140625" style="14" customWidth="1"/>
  </cols>
  <sheetData>
    <row r="1" spans="1:9" ht="12.75">
      <c r="A1" s="1808" t="s">
        <v>298</v>
      </c>
      <c r="B1" s="1808"/>
      <c r="C1" s="1808"/>
      <c r="D1" s="1808"/>
      <c r="E1" s="1808"/>
      <c r="F1" s="1808"/>
      <c r="G1" s="1808"/>
      <c r="H1" s="1808"/>
      <c r="I1" s="82"/>
    </row>
    <row r="2" spans="1:9" ht="15.75">
      <c r="A2" s="1809" t="s">
        <v>25</v>
      </c>
      <c r="B2" s="1809"/>
      <c r="C2" s="1809"/>
      <c r="D2" s="1809"/>
      <c r="E2" s="1809"/>
      <c r="F2" s="1809"/>
      <c r="G2" s="1809"/>
      <c r="H2" s="1809"/>
      <c r="I2" s="83"/>
    </row>
    <row r="3" spans="1:9" ht="11.25" customHeight="1">
      <c r="A3" s="1809"/>
      <c r="B3" s="1809"/>
      <c r="C3" s="1809"/>
      <c r="D3" s="1809"/>
      <c r="E3" s="1809"/>
      <c r="F3" s="1809"/>
      <c r="G3" s="1809"/>
      <c r="H3" s="1809"/>
      <c r="I3" s="83"/>
    </row>
    <row r="4" spans="1:9" ht="13.5" thickBot="1">
      <c r="A4" s="1810" t="s">
        <v>55</v>
      </c>
      <c r="B4" s="1810"/>
      <c r="C4" s="1810"/>
      <c r="D4" s="1810"/>
      <c r="E4" s="1810"/>
      <c r="F4" s="1810"/>
      <c r="G4" s="1810"/>
      <c r="H4" s="1810"/>
      <c r="I4" s="84"/>
    </row>
    <row r="5" spans="1:9" ht="27.75" customHeight="1" thickTop="1">
      <c r="A5" s="1811" t="s">
        <v>56</v>
      </c>
      <c r="B5" s="1813" t="s">
        <v>57</v>
      </c>
      <c r="C5" s="78">
        <v>2014</v>
      </c>
      <c r="D5" s="78">
        <v>2015</v>
      </c>
      <c r="E5" s="78">
        <v>2015</v>
      </c>
      <c r="F5" s="78">
        <v>2016</v>
      </c>
      <c r="G5" s="1815" t="s">
        <v>134</v>
      </c>
      <c r="H5" s="1816"/>
      <c r="I5" s="85"/>
    </row>
    <row r="6" spans="1:9" ht="12.75">
      <c r="A6" s="1812"/>
      <c r="B6" s="1814"/>
      <c r="C6" s="86" t="s">
        <v>58</v>
      </c>
      <c r="D6" s="78" t="s">
        <v>133</v>
      </c>
      <c r="E6" s="86" t="s">
        <v>58</v>
      </c>
      <c r="F6" s="78" t="str">
        <f>D6</f>
        <v>Mid-Mar</v>
      </c>
      <c r="G6" s="78">
        <v>2015</v>
      </c>
      <c r="H6" s="77">
        <v>2016</v>
      </c>
      <c r="I6" s="15"/>
    </row>
    <row r="7" spans="1:10" ht="12.75">
      <c r="A7" s="87">
        <v>1</v>
      </c>
      <c r="B7" s="88" t="s">
        <v>59</v>
      </c>
      <c r="C7" s="89">
        <f>SUM(C8:C12)</f>
        <v>136468.107</v>
      </c>
      <c r="D7" s="89">
        <f>SUM(D8:D12)</f>
        <v>124968.107</v>
      </c>
      <c r="E7" s="89">
        <f>SUM(E8:E12)</f>
        <v>119858.10699999999</v>
      </c>
      <c r="F7" s="89">
        <f>SUM(F8:F12)</f>
        <v>115059.10699999999</v>
      </c>
      <c r="G7" s="89">
        <f aca="true" t="shared" si="0" ref="G7:G39">D7-C7</f>
        <v>-11499.999999999985</v>
      </c>
      <c r="H7" s="90">
        <f>F7-E7</f>
        <v>-4799</v>
      </c>
      <c r="I7" s="91"/>
      <c r="J7" s="92"/>
    </row>
    <row r="8" spans="1:10" ht="12.75">
      <c r="A8" s="93"/>
      <c r="B8" s="94" t="s">
        <v>60</v>
      </c>
      <c r="C8" s="95">
        <v>22048.932</v>
      </c>
      <c r="D8" s="95">
        <v>21468.932</v>
      </c>
      <c r="E8" s="95">
        <v>17968.932</v>
      </c>
      <c r="F8" s="95">
        <v>16019.932</v>
      </c>
      <c r="G8" s="96">
        <f t="shared" si="0"/>
        <v>-580</v>
      </c>
      <c r="H8" s="97">
        <f aca="true" t="shared" si="1" ref="H8:H39">F8-E8</f>
        <v>-1949</v>
      </c>
      <c r="I8" s="98"/>
      <c r="J8" s="92"/>
    </row>
    <row r="9" spans="1:10" ht="12.75">
      <c r="A9" s="93"/>
      <c r="B9" s="94" t="s">
        <v>61</v>
      </c>
      <c r="C9" s="95">
        <v>113360.25</v>
      </c>
      <c r="D9" s="95">
        <v>102667.725</v>
      </c>
      <c r="E9" s="95">
        <v>100729.15</v>
      </c>
      <c r="F9" s="95">
        <v>89457.95</v>
      </c>
      <c r="G9" s="96">
        <f t="shared" si="0"/>
        <v>-10692.524999999994</v>
      </c>
      <c r="H9" s="97">
        <f t="shared" si="1"/>
        <v>-11271.199999999997</v>
      </c>
      <c r="I9" s="98"/>
      <c r="J9" s="92"/>
    </row>
    <row r="10" spans="1:10" ht="12.75">
      <c r="A10" s="99"/>
      <c r="B10" s="94" t="s">
        <v>62</v>
      </c>
      <c r="C10" s="95">
        <v>721.425</v>
      </c>
      <c r="D10" s="95">
        <v>616.45</v>
      </c>
      <c r="E10" s="96">
        <v>906.95</v>
      </c>
      <c r="F10" s="95">
        <v>1306.9</v>
      </c>
      <c r="G10" s="96">
        <f t="shared" si="0"/>
        <v>-104.97499999999991</v>
      </c>
      <c r="H10" s="97">
        <f t="shared" si="1"/>
        <v>399.95000000000005</v>
      </c>
      <c r="I10" s="98"/>
      <c r="J10" s="92"/>
    </row>
    <row r="11" spans="1:10" ht="12.75">
      <c r="A11" s="100"/>
      <c r="B11" s="94" t="s">
        <v>63</v>
      </c>
      <c r="C11" s="95">
        <v>337.5</v>
      </c>
      <c r="D11" s="95">
        <v>215</v>
      </c>
      <c r="E11" s="96">
        <v>253.075</v>
      </c>
      <c r="F11" s="95">
        <v>1364.575</v>
      </c>
      <c r="G11" s="96">
        <f t="shared" si="0"/>
        <v>-122.5</v>
      </c>
      <c r="H11" s="97">
        <f t="shared" si="1"/>
        <v>1111.5</v>
      </c>
      <c r="I11" s="98"/>
      <c r="J11" s="92"/>
    </row>
    <row r="12" spans="1:10" ht="12.75">
      <c r="A12" s="93"/>
      <c r="B12" s="94" t="s">
        <v>64</v>
      </c>
      <c r="C12" s="95">
        <v>0</v>
      </c>
      <c r="D12" s="95">
        <v>0</v>
      </c>
      <c r="E12" s="95">
        <v>0</v>
      </c>
      <c r="F12" s="95">
        <v>6909.75</v>
      </c>
      <c r="G12" s="96">
        <f t="shared" si="0"/>
        <v>0</v>
      </c>
      <c r="H12" s="97">
        <f t="shared" si="1"/>
        <v>6909.75</v>
      </c>
      <c r="I12" s="98"/>
      <c r="J12" s="92"/>
    </row>
    <row r="13" spans="1:10" ht="13.5">
      <c r="A13" s="101">
        <v>2</v>
      </c>
      <c r="B13" s="102" t="s">
        <v>65</v>
      </c>
      <c r="C13" s="103">
        <f>SUM(C14:C18)</f>
        <v>47110.899999999994</v>
      </c>
      <c r="D13" s="103">
        <v>45110.9</v>
      </c>
      <c r="E13" s="103">
        <f>SUM(E14:E18)</f>
        <v>57070</v>
      </c>
      <c r="F13" s="103">
        <f>SUM(F14:F18)</f>
        <v>53320</v>
      </c>
      <c r="G13" s="103">
        <f t="shared" si="0"/>
        <v>-1999.9999999999927</v>
      </c>
      <c r="H13" s="104">
        <f t="shared" si="1"/>
        <v>-3750</v>
      </c>
      <c r="I13" s="91"/>
      <c r="J13" s="92"/>
    </row>
    <row r="14" spans="1:10" ht="12.75">
      <c r="A14" s="99"/>
      <c r="B14" s="94" t="s">
        <v>60</v>
      </c>
      <c r="C14" s="95">
        <v>0</v>
      </c>
      <c r="D14" s="95">
        <v>0</v>
      </c>
      <c r="E14" s="96">
        <v>28.675</v>
      </c>
      <c r="F14" s="95">
        <v>0</v>
      </c>
      <c r="G14" s="96">
        <f t="shared" si="0"/>
        <v>0</v>
      </c>
      <c r="H14" s="97">
        <f t="shared" si="1"/>
        <v>-28.675</v>
      </c>
      <c r="I14" s="98"/>
      <c r="J14" s="92"/>
    </row>
    <row r="15" spans="1:19" ht="12.75">
      <c r="A15" s="100"/>
      <c r="B15" s="94" t="s">
        <v>61</v>
      </c>
      <c r="C15" s="95">
        <v>23006.775</v>
      </c>
      <c r="D15" s="95">
        <v>22061.775</v>
      </c>
      <c r="E15" s="105">
        <v>35633.925</v>
      </c>
      <c r="F15" s="95">
        <v>33353.925</v>
      </c>
      <c r="G15" s="96">
        <f t="shared" si="0"/>
        <v>-945</v>
      </c>
      <c r="H15" s="97">
        <f t="shared" si="1"/>
        <v>-2280</v>
      </c>
      <c r="I15" s="98"/>
      <c r="J15" s="92"/>
      <c r="L15" s="82"/>
      <c r="M15" s="82"/>
      <c r="N15" s="82"/>
      <c r="O15" s="82"/>
      <c r="P15" s="82"/>
      <c r="Q15" s="82"/>
      <c r="R15" s="82"/>
      <c r="S15" s="82"/>
    </row>
    <row r="16" spans="1:10" ht="12.75">
      <c r="A16" s="93"/>
      <c r="B16" s="94" t="s">
        <v>62</v>
      </c>
      <c r="C16" s="105">
        <v>2022.925</v>
      </c>
      <c r="D16" s="95">
        <v>2022.925</v>
      </c>
      <c r="E16" s="95">
        <v>2180.875</v>
      </c>
      <c r="F16" s="95">
        <v>2177.875</v>
      </c>
      <c r="G16" s="96">
        <f t="shared" si="0"/>
        <v>0</v>
      </c>
      <c r="H16" s="97">
        <f t="shared" si="1"/>
        <v>-3</v>
      </c>
      <c r="I16" s="98"/>
      <c r="J16" s="92"/>
    </row>
    <row r="17" spans="1:10" ht="12.75">
      <c r="A17" s="100"/>
      <c r="B17" s="94" t="s">
        <v>63</v>
      </c>
      <c r="C17" s="105">
        <v>2702.475</v>
      </c>
      <c r="D17" s="95">
        <v>2647.475</v>
      </c>
      <c r="E17" s="95">
        <v>2793.875</v>
      </c>
      <c r="F17" s="95">
        <v>2361.875</v>
      </c>
      <c r="G17" s="96">
        <f t="shared" si="0"/>
        <v>-55</v>
      </c>
      <c r="H17" s="97">
        <f t="shared" si="1"/>
        <v>-432</v>
      </c>
      <c r="I17" s="98"/>
      <c r="J17" s="92"/>
    </row>
    <row r="18" spans="1:10" ht="12.75">
      <c r="A18" s="99"/>
      <c r="B18" s="94" t="s">
        <v>64</v>
      </c>
      <c r="C18" s="95">
        <v>19378.725</v>
      </c>
      <c r="D18" s="95">
        <v>18378.725000000002</v>
      </c>
      <c r="E18" s="105">
        <v>16432.649999999998</v>
      </c>
      <c r="F18" s="95">
        <v>15426.325</v>
      </c>
      <c r="G18" s="96">
        <f t="shared" si="0"/>
        <v>-999.9999999999964</v>
      </c>
      <c r="H18" s="97">
        <f t="shared" si="1"/>
        <v>-1006.3249999999971</v>
      </c>
      <c r="I18" s="98"/>
      <c r="J18" s="92"/>
    </row>
    <row r="19" spans="1:10" ht="12.75">
      <c r="A19" s="99">
        <v>3</v>
      </c>
      <c r="B19" s="102" t="s">
        <v>66</v>
      </c>
      <c r="C19" s="103">
        <f>SUM(C20:C24)</f>
        <v>16586.48</v>
      </c>
      <c r="D19" s="103">
        <v>16586.48</v>
      </c>
      <c r="E19" s="103">
        <f>SUM(E20:E24)</f>
        <v>16586.48</v>
      </c>
      <c r="F19" s="103">
        <f>SUM(F20:F24)</f>
        <v>12586.48</v>
      </c>
      <c r="G19" s="103">
        <f t="shared" si="0"/>
        <v>0</v>
      </c>
      <c r="H19" s="104">
        <f t="shared" si="1"/>
        <v>-4000</v>
      </c>
      <c r="I19" s="91"/>
      <c r="J19" s="92"/>
    </row>
    <row r="20" spans="1:10" ht="12.75">
      <c r="A20" s="100"/>
      <c r="B20" s="94" t="s">
        <v>60</v>
      </c>
      <c r="C20" s="105">
        <v>18.67</v>
      </c>
      <c r="D20" s="95">
        <v>21.37</v>
      </c>
      <c r="E20" s="95">
        <v>21.37</v>
      </c>
      <c r="F20" s="95">
        <v>8.7</v>
      </c>
      <c r="G20" s="96">
        <f t="shared" si="0"/>
        <v>2.6999999999999993</v>
      </c>
      <c r="H20" s="97">
        <f t="shared" si="1"/>
        <v>-12.670000000000002</v>
      </c>
      <c r="I20" s="98"/>
      <c r="J20" s="92"/>
    </row>
    <row r="21" spans="1:10" ht="12.75">
      <c r="A21" s="100"/>
      <c r="B21" s="94" t="s">
        <v>61</v>
      </c>
      <c r="C21" s="105">
        <v>0</v>
      </c>
      <c r="D21" s="95">
        <v>0</v>
      </c>
      <c r="E21" s="95">
        <v>0</v>
      </c>
      <c r="F21" s="95">
        <v>0</v>
      </c>
      <c r="G21" s="96">
        <f t="shared" si="0"/>
        <v>0</v>
      </c>
      <c r="H21" s="97">
        <f t="shared" si="1"/>
        <v>0</v>
      </c>
      <c r="I21" s="98"/>
      <c r="J21" s="92"/>
    </row>
    <row r="22" spans="1:10" ht="12.75">
      <c r="A22" s="100"/>
      <c r="B22" s="94" t="s">
        <v>62</v>
      </c>
      <c r="C22" s="95">
        <v>0</v>
      </c>
      <c r="D22" s="95">
        <v>0</v>
      </c>
      <c r="E22" s="105">
        <v>0</v>
      </c>
      <c r="F22" s="95">
        <v>0</v>
      </c>
      <c r="G22" s="96">
        <f t="shared" si="0"/>
        <v>0</v>
      </c>
      <c r="H22" s="97">
        <f t="shared" si="1"/>
        <v>0</v>
      </c>
      <c r="I22" s="98"/>
      <c r="J22" s="92"/>
    </row>
    <row r="23" spans="1:10" ht="12.75">
      <c r="A23" s="93"/>
      <c r="B23" s="94" t="s">
        <v>63</v>
      </c>
      <c r="C23" s="95">
        <v>0</v>
      </c>
      <c r="D23" s="95">
        <v>0</v>
      </c>
      <c r="E23" s="95">
        <v>0</v>
      </c>
      <c r="F23" s="95">
        <v>0</v>
      </c>
      <c r="G23" s="96">
        <f t="shared" si="0"/>
        <v>0</v>
      </c>
      <c r="H23" s="97">
        <f t="shared" si="1"/>
        <v>0</v>
      </c>
      <c r="I23" s="98"/>
      <c r="J23" s="92"/>
    </row>
    <row r="24" spans="1:10" ht="12.75">
      <c r="A24" s="100"/>
      <c r="B24" s="94" t="s">
        <v>64</v>
      </c>
      <c r="C24" s="95">
        <v>16567.81</v>
      </c>
      <c r="D24" s="95">
        <v>16565.11</v>
      </c>
      <c r="E24" s="95">
        <v>16565.11</v>
      </c>
      <c r="F24" s="95">
        <v>12577.779999999999</v>
      </c>
      <c r="G24" s="96">
        <f t="shared" si="0"/>
        <v>-2.7000000000007276</v>
      </c>
      <c r="H24" s="97">
        <f t="shared" si="1"/>
        <v>-3987.3300000000017</v>
      </c>
      <c r="I24" s="98"/>
      <c r="J24" s="92"/>
    </row>
    <row r="25" spans="1:10" ht="12.75">
      <c r="A25" s="99">
        <v>4</v>
      </c>
      <c r="B25" s="102" t="s">
        <v>67</v>
      </c>
      <c r="C25" s="103">
        <f>SUM(C26:C30)</f>
        <v>1516.7459999999999</v>
      </c>
      <c r="D25" s="103">
        <v>716.746</v>
      </c>
      <c r="E25" s="103">
        <f>SUM(E26:E30)</f>
        <v>3056.166</v>
      </c>
      <c r="F25" s="103">
        <f>SUM(F26:F30)</f>
        <v>2806.176</v>
      </c>
      <c r="G25" s="103">
        <f t="shared" si="0"/>
        <v>-799.9999999999999</v>
      </c>
      <c r="H25" s="104">
        <f t="shared" si="1"/>
        <v>-249.99000000000024</v>
      </c>
      <c r="I25" s="91"/>
      <c r="J25" s="92"/>
    </row>
    <row r="26" spans="1:10" ht="12.75">
      <c r="A26" s="99"/>
      <c r="B26" s="94" t="s">
        <v>68</v>
      </c>
      <c r="C26" s="96">
        <v>1265.358</v>
      </c>
      <c r="D26" s="95">
        <v>507.597</v>
      </c>
      <c r="E26" s="95">
        <v>507.597</v>
      </c>
      <c r="F26" s="95">
        <v>306.031</v>
      </c>
      <c r="G26" s="96">
        <f t="shared" si="0"/>
        <v>-757.761</v>
      </c>
      <c r="H26" s="97">
        <f t="shared" si="1"/>
        <v>-201.56599999999997</v>
      </c>
      <c r="I26" s="98"/>
      <c r="J26" s="92"/>
    </row>
    <row r="27" spans="1:10" ht="12.75">
      <c r="A27" s="99"/>
      <c r="B27" s="94" t="s">
        <v>61</v>
      </c>
      <c r="C27" s="106">
        <v>0</v>
      </c>
      <c r="D27" s="95">
        <v>0</v>
      </c>
      <c r="E27" s="96">
        <v>0</v>
      </c>
      <c r="F27" s="95">
        <v>0</v>
      </c>
      <c r="G27" s="96">
        <f t="shared" si="0"/>
        <v>0</v>
      </c>
      <c r="H27" s="97">
        <f t="shared" si="1"/>
        <v>0</v>
      </c>
      <c r="I27" s="98"/>
      <c r="J27" s="92"/>
    </row>
    <row r="28" spans="1:10" ht="12.75">
      <c r="A28" s="107"/>
      <c r="B28" s="94" t="s">
        <v>62</v>
      </c>
      <c r="C28" s="105">
        <v>0</v>
      </c>
      <c r="D28" s="95">
        <v>0</v>
      </c>
      <c r="E28" s="96">
        <v>0</v>
      </c>
      <c r="F28" s="95">
        <v>0</v>
      </c>
      <c r="G28" s="96">
        <f t="shared" si="0"/>
        <v>0</v>
      </c>
      <c r="H28" s="97">
        <f t="shared" si="1"/>
        <v>0</v>
      </c>
      <c r="I28" s="98"/>
      <c r="J28" s="92"/>
    </row>
    <row r="29" spans="1:10" ht="12.75">
      <c r="A29" s="108"/>
      <c r="B29" s="94" t="s">
        <v>63</v>
      </c>
      <c r="C29" s="95">
        <v>6.349</v>
      </c>
      <c r="D29" s="95">
        <v>0</v>
      </c>
      <c r="E29" s="105">
        <v>0</v>
      </c>
      <c r="F29" s="95">
        <v>0</v>
      </c>
      <c r="G29" s="96">
        <f t="shared" si="0"/>
        <v>-6.349</v>
      </c>
      <c r="H29" s="97">
        <f t="shared" si="1"/>
        <v>0</v>
      </c>
      <c r="I29" s="98"/>
      <c r="J29" s="92"/>
    </row>
    <row r="30" spans="1:10" ht="12.75">
      <c r="A30" s="107"/>
      <c r="B30" s="94" t="s">
        <v>64</v>
      </c>
      <c r="C30" s="95">
        <v>245.039</v>
      </c>
      <c r="D30" s="95">
        <v>209.149</v>
      </c>
      <c r="E30" s="105">
        <v>2548.569</v>
      </c>
      <c r="F30" s="95">
        <v>2500.145</v>
      </c>
      <c r="G30" s="96">
        <f t="shared" si="0"/>
        <v>-35.889999999999986</v>
      </c>
      <c r="H30" s="97">
        <f t="shared" si="1"/>
        <v>-48.42399999999998</v>
      </c>
      <c r="I30" s="98"/>
      <c r="J30" s="92"/>
    </row>
    <row r="31" spans="1:10" ht="13.5">
      <c r="A31" s="109">
        <v>5</v>
      </c>
      <c r="B31" s="110" t="s">
        <v>69</v>
      </c>
      <c r="C31" s="111">
        <f>SUM(C32:C33)</f>
        <v>135.31</v>
      </c>
      <c r="D31" s="111">
        <v>135.31</v>
      </c>
      <c r="E31" s="111">
        <f>SUM(E32:E33)</f>
        <v>215.02499999999998</v>
      </c>
      <c r="F31" s="111">
        <f>SUM(F32:F33)</f>
        <v>215.025</v>
      </c>
      <c r="G31" s="103">
        <f t="shared" si="0"/>
        <v>0</v>
      </c>
      <c r="H31" s="104">
        <f t="shared" si="1"/>
        <v>0</v>
      </c>
      <c r="I31" s="91"/>
      <c r="J31" s="92"/>
    </row>
    <row r="32" spans="1:10" ht="12.75">
      <c r="A32" s="108"/>
      <c r="B32" s="112" t="s">
        <v>70</v>
      </c>
      <c r="C32" s="113">
        <v>0.04</v>
      </c>
      <c r="D32" s="95">
        <v>0.05</v>
      </c>
      <c r="E32" s="113">
        <v>0.015</v>
      </c>
      <c r="F32" s="114">
        <v>0.025</v>
      </c>
      <c r="G32" s="115">
        <f t="shared" si="0"/>
        <v>0.010000000000000002</v>
      </c>
      <c r="H32" s="116">
        <f t="shared" si="1"/>
        <v>0.010000000000000002</v>
      </c>
      <c r="I32" s="117"/>
      <c r="J32" s="92"/>
    </row>
    <row r="33" spans="1:10" ht="12.75">
      <c r="A33" s="108"/>
      <c r="B33" s="112" t="s">
        <v>71</v>
      </c>
      <c r="C33" s="118">
        <v>135.27</v>
      </c>
      <c r="D33" s="95">
        <v>135.26</v>
      </c>
      <c r="E33" s="118">
        <v>215.01</v>
      </c>
      <c r="F33" s="114">
        <v>215</v>
      </c>
      <c r="G33" s="96">
        <f t="shared" si="0"/>
        <v>-0.010000000000019327</v>
      </c>
      <c r="H33" s="97">
        <f t="shared" si="1"/>
        <v>-0.009999999999990905</v>
      </c>
      <c r="I33" s="98"/>
      <c r="J33" s="92"/>
    </row>
    <row r="34" spans="1:10" ht="12.75">
      <c r="A34" s="119">
        <v>6</v>
      </c>
      <c r="B34" s="120" t="s">
        <v>72</v>
      </c>
      <c r="C34" s="103">
        <f>SUM(C35:C39)</f>
        <v>201817.543</v>
      </c>
      <c r="D34" s="103">
        <f>SUM(D35:D39)</f>
        <v>187517.543</v>
      </c>
      <c r="E34" s="103">
        <f>SUM(E35:E39)</f>
        <v>196785.77800000005</v>
      </c>
      <c r="F34" s="103">
        <f>SUM(F35:F39)</f>
        <v>183986.788</v>
      </c>
      <c r="G34" s="103">
        <f t="shared" si="0"/>
        <v>-14300</v>
      </c>
      <c r="H34" s="104">
        <f>F34-E34</f>
        <v>-12798.990000000049</v>
      </c>
      <c r="I34" s="91"/>
      <c r="J34" s="92"/>
    </row>
    <row r="35" spans="1:10" ht="12.75">
      <c r="A35" s="121"/>
      <c r="B35" s="122" t="s">
        <v>60</v>
      </c>
      <c r="C35" s="96">
        <f>C8+C14+C20+C26+C32</f>
        <v>23333</v>
      </c>
      <c r="D35" s="96">
        <f>D8+D14+D20+D26+D32</f>
        <v>21997.949</v>
      </c>
      <c r="E35" s="96">
        <f>E8+E14+E20+E26+E32</f>
        <v>18526.589</v>
      </c>
      <c r="F35" s="96">
        <f>F8+F14+F20+F26+F32</f>
        <v>16334.688000000002</v>
      </c>
      <c r="G35" s="96">
        <f t="shared" si="0"/>
        <v>-1335.0509999999995</v>
      </c>
      <c r="H35" s="97">
        <f>F35-E35</f>
        <v>-2191.900999999998</v>
      </c>
      <c r="I35" s="98"/>
      <c r="J35" s="92"/>
    </row>
    <row r="36" spans="1:10" ht="12.75">
      <c r="A36" s="121"/>
      <c r="B36" s="122" t="s">
        <v>61</v>
      </c>
      <c r="C36" s="96">
        <f aca="true" t="shared" si="2" ref="C36:F38">C9+C15+C21+C27</f>
        <v>136367.025</v>
      </c>
      <c r="D36" s="96">
        <f t="shared" si="2"/>
        <v>124729.5</v>
      </c>
      <c r="E36" s="96">
        <f t="shared" si="2"/>
        <v>136363.075</v>
      </c>
      <c r="F36" s="96">
        <f t="shared" si="2"/>
        <v>122811.875</v>
      </c>
      <c r="G36" s="96">
        <f t="shared" si="0"/>
        <v>-11637.524999999994</v>
      </c>
      <c r="H36" s="97">
        <f t="shared" si="1"/>
        <v>-13551.200000000012</v>
      </c>
      <c r="I36" s="98"/>
      <c r="J36" s="92"/>
    </row>
    <row r="37" spans="1:10" ht="12.75">
      <c r="A37" s="121"/>
      <c r="B37" s="122" t="s">
        <v>62</v>
      </c>
      <c r="C37" s="96">
        <f t="shared" si="2"/>
        <v>2744.35</v>
      </c>
      <c r="D37" s="96">
        <f t="shared" si="2"/>
        <v>2639.375</v>
      </c>
      <c r="E37" s="96">
        <f t="shared" si="2"/>
        <v>3087.825</v>
      </c>
      <c r="F37" s="96">
        <f t="shared" si="2"/>
        <v>3484.775</v>
      </c>
      <c r="G37" s="96">
        <f t="shared" si="0"/>
        <v>-104.97499999999991</v>
      </c>
      <c r="H37" s="97">
        <f t="shared" si="1"/>
        <v>396.9500000000003</v>
      </c>
      <c r="I37" s="98"/>
      <c r="J37" s="92"/>
    </row>
    <row r="38" spans="1:10" ht="12.75">
      <c r="A38" s="121"/>
      <c r="B38" s="122" t="s">
        <v>63</v>
      </c>
      <c r="C38" s="96">
        <f t="shared" si="2"/>
        <v>3046.324</v>
      </c>
      <c r="D38" s="96">
        <f t="shared" si="2"/>
        <v>2862.475</v>
      </c>
      <c r="E38" s="96">
        <f t="shared" si="2"/>
        <v>3046.95</v>
      </c>
      <c r="F38" s="96">
        <f t="shared" si="2"/>
        <v>3726.45</v>
      </c>
      <c r="G38" s="96">
        <f t="shared" si="0"/>
        <v>-183.84900000000016</v>
      </c>
      <c r="H38" s="97">
        <f t="shared" si="1"/>
        <v>679.5</v>
      </c>
      <c r="I38" s="98"/>
      <c r="J38" s="92"/>
    </row>
    <row r="39" spans="1:10" ht="12.75">
      <c r="A39" s="121"/>
      <c r="B39" s="122" t="s">
        <v>64</v>
      </c>
      <c r="C39" s="96">
        <f>C12+C18+C24+C30+C33</f>
        <v>36326.844</v>
      </c>
      <c r="D39" s="96">
        <f>D12+D18+D24+D30+D33</f>
        <v>35288.244000000006</v>
      </c>
      <c r="E39" s="96">
        <f>E12+E18+E24+E30+E33</f>
        <v>35761.339</v>
      </c>
      <c r="F39" s="96">
        <f>F12+F18+F24+F30+F33</f>
        <v>37628.99999999999</v>
      </c>
      <c r="G39" s="96">
        <f t="shared" si="0"/>
        <v>-1038.5999999999913</v>
      </c>
      <c r="H39" s="97">
        <f t="shared" si="1"/>
        <v>1867.6609999999928</v>
      </c>
      <c r="I39" s="98"/>
      <c r="J39" s="92"/>
    </row>
    <row r="40" spans="1:10" ht="13.5" thickBot="1">
      <c r="A40" s="123">
        <v>7</v>
      </c>
      <c r="B40" s="124" t="s">
        <v>73</v>
      </c>
      <c r="C40" s="125">
        <v>-23500.8</v>
      </c>
      <c r="D40" s="126">
        <v>-81026.8</v>
      </c>
      <c r="E40" s="125">
        <v>-33813.1</v>
      </c>
      <c r="F40" s="126">
        <v>-96088.2</v>
      </c>
      <c r="G40" s="125">
        <f>D40-C40</f>
        <v>-57526</v>
      </c>
      <c r="H40" s="127">
        <f>F40-E40</f>
        <v>-62275.1</v>
      </c>
      <c r="I40" s="91"/>
      <c r="J40" s="92"/>
    </row>
    <row r="41" ht="13.5" thickTop="1"/>
    <row r="42" ht="12.75">
      <c r="J42" s="130"/>
    </row>
    <row r="43" spans="3:10" ht="12.75">
      <c r="C43" s="131"/>
      <c r="D43" s="131"/>
      <c r="E43" s="131"/>
      <c r="F43" s="131"/>
      <c r="G43" s="131"/>
      <c r="H43" s="131"/>
      <c r="I43" s="132"/>
      <c r="J43" s="130"/>
    </row>
    <row r="46" spans="4:6" ht="12.75">
      <c r="D46" s="133"/>
      <c r="E46" s="133"/>
      <c r="F46" s="134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ht="12.75">
      <c r="A1" s="1808" t="s">
        <v>340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ht="16.5" customHeight="1">
      <c r="A2" s="1809" t="s">
        <v>27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1:11" ht="16.5" customHeight="1" thickBot="1">
      <c r="A3" s="375" t="s">
        <v>33</v>
      </c>
      <c r="B3" s="375"/>
      <c r="C3" s="375"/>
      <c r="D3" s="375"/>
      <c r="E3" s="376"/>
      <c r="F3" s="375"/>
      <c r="G3" s="375"/>
      <c r="H3" s="375"/>
      <c r="I3" s="1817" t="s">
        <v>76</v>
      </c>
      <c r="J3" s="1817"/>
      <c r="K3" s="1817"/>
    </row>
    <row r="4" spans="1:11" ht="16.5" customHeight="1" thickTop="1">
      <c r="A4" s="377"/>
      <c r="B4" s="378">
        <v>2014</v>
      </c>
      <c r="C4" s="379">
        <v>2015</v>
      </c>
      <c r="D4" s="379">
        <v>2015</v>
      </c>
      <c r="E4" s="380">
        <v>2016</v>
      </c>
      <c r="F4" s="1818" t="s">
        <v>299</v>
      </c>
      <c r="G4" s="1818"/>
      <c r="H4" s="1818"/>
      <c r="I4" s="1818"/>
      <c r="J4" s="1818"/>
      <c r="K4" s="1819"/>
    </row>
    <row r="5" spans="1:11" ht="12.75">
      <c r="A5" s="381" t="s">
        <v>300</v>
      </c>
      <c r="B5" s="382" t="s">
        <v>301</v>
      </c>
      <c r="C5" s="382" t="s">
        <v>302</v>
      </c>
      <c r="D5" s="382" t="s">
        <v>303</v>
      </c>
      <c r="E5" s="383" t="s">
        <v>304</v>
      </c>
      <c r="F5" s="1820" t="s">
        <v>53</v>
      </c>
      <c r="G5" s="1821"/>
      <c r="H5" s="1822"/>
      <c r="I5" s="1821" t="s">
        <v>54</v>
      </c>
      <c r="J5" s="1821"/>
      <c r="K5" s="1823"/>
    </row>
    <row r="6" spans="1:11" ht="12.75">
      <c r="A6" s="384" t="s">
        <v>33</v>
      </c>
      <c r="B6" s="385"/>
      <c r="C6" s="386"/>
      <c r="D6" s="386"/>
      <c r="E6" s="387"/>
      <c r="F6" s="386" t="s">
        <v>78</v>
      </c>
      <c r="G6" s="388" t="s">
        <v>33</v>
      </c>
      <c r="H6" s="389" t="s">
        <v>305</v>
      </c>
      <c r="I6" s="386" t="s">
        <v>78</v>
      </c>
      <c r="J6" s="388" t="s">
        <v>33</v>
      </c>
      <c r="K6" s="390" t="s">
        <v>305</v>
      </c>
    </row>
    <row r="7" spans="1:11" ht="16.5" customHeight="1">
      <c r="A7" s="391" t="s">
        <v>306</v>
      </c>
      <c r="B7" s="392">
        <v>599219.7117261993</v>
      </c>
      <c r="C7" s="392">
        <v>635354.8496932567</v>
      </c>
      <c r="D7" s="392">
        <v>747287.4137133706</v>
      </c>
      <c r="E7" s="393">
        <v>930794.172881934</v>
      </c>
      <c r="F7" s="394">
        <v>35071.35619503741</v>
      </c>
      <c r="G7" s="395" t="s">
        <v>307</v>
      </c>
      <c r="H7" s="393">
        <v>5.852837533332436</v>
      </c>
      <c r="I7" s="392">
        <v>158183.04685323092</v>
      </c>
      <c r="J7" s="396" t="s">
        <v>308</v>
      </c>
      <c r="K7" s="397">
        <v>21.16763161675617</v>
      </c>
    </row>
    <row r="8" spans="1:11" ht="16.5" customHeight="1">
      <c r="A8" s="398" t="s">
        <v>309</v>
      </c>
      <c r="B8" s="399">
        <v>686759.0177883125</v>
      </c>
      <c r="C8" s="399">
        <v>728175.8501986805</v>
      </c>
      <c r="D8" s="399">
        <v>847679.0045905733</v>
      </c>
      <c r="E8" s="400">
        <v>1036787.3619337691</v>
      </c>
      <c r="F8" s="401">
        <v>41416.83241036802</v>
      </c>
      <c r="G8" s="402"/>
      <c r="H8" s="400">
        <v>6.0307664461035735</v>
      </c>
      <c r="I8" s="399">
        <v>189108.35734319582</v>
      </c>
      <c r="J8" s="400"/>
      <c r="K8" s="403">
        <v>22.308958499512993</v>
      </c>
    </row>
    <row r="9" spans="1:11" ht="16.5" customHeight="1">
      <c r="A9" s="398" t="s">
        <v>310</v>
      </c>
      <c r="B9" s="399">
        <v>87539.30606211328</v>
      </c>
      <c r="C9" s="399">
        <v>92821.00050542384</v>
      </c>
      <c r="D9" s="399">
        <v>100391.5908772026</v>
      </c>
      <c r="E9" s="400">
        <v>105993.18905183508</v>
      </c>
      <c r="F9" s="401">
        <v>5281.694443310567</v>
      </c>
      <c r="G9" s="402"/>
      <c r="H9" s="400">
        <v>6.0335118941461054</v>
      </c>
      <c r="I9" s="399">
        <v>5601.598174632483</v>
      </c>
      <c r="J9" s="400"/>
      <c r="K9" s="403">
        <v>5.579748388970416</v>
      </c>
    </row>
    <row r="10" spans="1:11" ht="16.5" customHeight="1">
      <c r="A10" s="404" t="s">
        <v>311</v>
      </c>
      <c r="B10" s="399">
        <v>80052.68665923328</v>
      </c>
      <c r="C10" s="399">
        <v>86509.15722462384</v>
      </c>
      <c r="D10" s="399">
        <v>94395.6224746026</v>
      </c>
      <c r="E10" s="400">
        <v>100562.83399951509</v>
      </c>
      <c r="F10" s="401">
        <v>6456.470565390555</v>
      </c>
      <c r="G10" s="402"/>
      <c r="H10" s="400">
        <v>8.065276550772534</v>
      </c>
      <c r="I10" s="399">
        <v>6167.211524912491</v>
      </c>
      <c r="J10" s="400"/>
      <c r="K10" s="403">
        <v>6.533366021895555</v>
      </c>
    </row>
    <row r="11" spans="1:11" s="405" customFormat="1" ht="16.5" customHeight="1">
      <c r="A11" s="404" t="s">
        <v>312</v>
      </c>
      <c r="B11" s="399">
        <v>7486.619402879999</v>
      </c>
      <c r="C11" s="399">
        <v>6311.843280800001</v>
      </c>
      <c r="D11" s="399">
        <v>5995.9684025999995</v>
      </c>
      <c r="E11" s="400">
        <v>5430.355052319999</v>
      </c>
      <c r="F11" s="401">
        <v>-1174.7761220799985</v>
      </c>
      <c r="G11" s="402"/>
      <c r="H11" s="400">
        <v>-15.691676828503908</v>
      </c>
      <c r="I11" s="399">
        <v>-565.6133502800003</v>
      </c>
      <c r="J11" s="400"/>
      <c r="K11" s="403">
        <v>-9.433227667356226</v>
      </c>
    </row>
    <row r="12" spans="1:11" ht="16.5" customHeight="1">
      <c r="A12" s="391" t="s">
        <v>313</v>
      </c>
      <c r="B12" s="392">
        <v>966747.4467863806</v>
      </c>
      <c r="C12" s="392">
        <v>1058231.8184529045</v>
      </c>
      <c r="D12" s="392">
        <v>1130514.1191695295</v>
      </c>
      <c r="E12" s="393">
        <v>1162392.5091037205</v>
      </c>
      <c r="F12" s="394">
        <v>92548.15343854392</v>
      </c>
      <c r="G12" s="395" t="s">
        <v>307</v>
      </c>
      <c r="H12" s="393">
        <v>9.573146921275915</v>
      </c>
      <c r="I12" s="392">
        <v>57202.10224952363</v>
      </c>
      <c r="J12" s="406" t="s">
        <v>308</v>
      </c>
      <c r="K12" s="397">
        <v>5.059830857445994</v>
      </c>
    </row>
    <row r="13" spans="1:11" ht="16.5" customHeight="1">
      <c r="A13" s="398" t="s">
        <v>314</v>
      </c>
      <c r="B13" s="399">
        <v>1314304.964722467</v>
      </c>
      <c r="C13" s="399">
        <v>1398297.0420601782</v>
      </c>
      <c r="D13" s="399">
        <v>1527345.6162738341</v>
      </c>
      <c r="E13" s="400">
        <v>1612062.2424614914</v>
      </c>
      <c r="F13" s="401">
        <v>83992.07733771135</v>
      </c>
      <c r="G13" s="402"/>
      <c r="H13" s="400">
        <v>6.390607932874043</v>
      </c>
      <c r="I13" s="407">
        <v>84716.62618765724</v>
      </c>
      <c r="J13" s="408"/>
      <c r="K13" s="409">
        <v>5.546657238872685</v>
      </c>
    </row>
    <row r="14" spans="1:11" ht="16.5" customHeight="1">
      <c r="A14" s="398" t="s">
        <v>315</v>
      </c>
      <c r="B14" s="399">
        <v>141989.49496771995</v>
      </c>
      <c r="C14" s="399">
        <v>71202.49722083005</v>
      </c>
      <c r="D14" s="399">
        <v>127211.42502261003</v>
      </c>
      <c r="E14" s="400">
        <v>50269.612341620086</v>
      </c>
      <c r="F14" s="401">
        <v>-70786.9977468899</v>
      </c>
      <c r="G14" s="402"/>
      <c r="H14" s="400">
        <v>-49.853686544193074</v>
      </c>
      <c r="I14" s="399">
        <v>-76941.81268098994</v>
      </c>
      <c r="J14" s="400"/>
      <c r="K14" s="403">
        <v>-60.48341386578653</v>
      </c>
    </row>
    <row r="15" spans="1:11" ht="16.5" customHeight="1">
      <c r="A15" s="404" t="s">
        <v>316</v>
      </c>
      <c r="B15" s="399">
        <v>165490.34271409997</v>
      </c>
      <c r="C15" s="399">
        <v>152229.29947425</v>
      </c>
      <c r="D15" s="399">
        <v>161024.52447424998</v>
      </c>
      <c r="E15" s="400">
        <v>146357.78847425</v>
      </c>
      <c r="F15" s="401">
        <v>-13261.043239849969</v>
      </c>
      <c r="G15" s="402"/>
      <c r="H15" s="400">
        <v>-8.013182535224827</v>
      </c>
      <c r="I15" s="399">
        <v>-14666.735999999975</v>
      </c>
      <c r="J15" s="400"/>
      <c r="K15" s="403">
        <v>-9.108386469630833</v>
      </c>
    </row>
    <row r="16" spans="1:11" ht="16.5" customHeight="1">
      <c r="A16" s="404" t="s">
        <v>317</v>
      </c>
      <c r="B16" s="399">
        <v>23500.847746380023</v>
      </c>
      <c r="C16" s="399">
        <v>81026.80225341996</v>
      </c>
      <c r="D16" s="399">
        <v>33813.099451639944</v>
      </c>
      <c r="E16" s="400">
        <v>96088.17613262992</v>
      </c>
      <c r="F16" s="401">
        <v>57525.95450703993</v>
      </c>
      <c r="G16" s="402"/>
      <c r="H16" s="400">
        <v>244.78246541510828</v>
      </c>
      <c r="I16" s="399">
        <v>62275.07668098997</v>
      </c>
      <c r="J16" s="400"/>
      <c r="K16" s="403">
        <v>184.17441077845237</v>
      </c>
    </row>
    <row r="17" spans="1:11" ht="16.5" customHeight="1">
      <c r="A17" s="398" t="s">
        <v>318</v>
      </c>
      <c r="B17" s="399">
        <v>10417.33065354</v>
      </c>
      <c r="C17" s="399">
        <v>10337.846498930001</v>
      </c>
      <c r="D17" s="399">
        <v>10100.7670851545</v>
      </c>
      <c r="E17" s="400">
        <v>9543.433437485899</v>
      </c>
      <c r="F17" s="401">
        <v>-79.48415460999968</v>
      </c>
      <c r="G17" s="402"/>
      <c r="H17" s="400">
        <v>-0.7629992485933956</v>
      </c>
      <c r="I17" s="399">
        <v>-557.3336476686018</v>
      </c>
      <c r="J17" s="400"/>
      <c r="K17" s="403">
        <v>-5.517735860751974</v>
      </c>
    </row>
    <row r="18" spans="1:11" ht="16.5" customHeight="1">
      <c r="A18" s="404" t="s">
        <v>319</v>
      </c>
      <c r="B18" s="399">
        <v>11073.529709095701</v>
      </c>
      <c r="C18" s="399">
        <v>22932.704664377798</v>
      </c>
      <c r="D18" s="399">
        <v>16088.55381306152</v>
      </c>
      <c r="E18" s="400">
        <v>19280.164802603813</v>
      </c>
      <c r="F18" s="401">
        <v>11859.174955282097</v>
      </c>
      <c r="G18" s="402"/>
      <c r="H18" s="400">
        <v>107.09480415753139</v>
      </c>
      <c r="I18" s="399">
        <v>3191.6109895422924</v>
      </c>
      <c r="J18" s="400"/>
      <c r="K18" s="403">
        <v>19.837774274970428</v>
      </c>
    </row>
    <row r="19" spans="1:11" ht="16.5" customHeight="1">
      <c r="A19" s="404" t="s">
        <v>320</v>
      </c>
      <c r="B19" s="399">
        <v>1487.62224685</v>
      </c>
      <c r="C19" s="399">
        <v>2674.4768359</v>
      </c>
      <c r="D19" s="399">
        <v>3260.6839702900006</v>
      </c>
      <c r="E19" s="400">
        <v>3413.9646599000007</v>
      </c>
      <c r="F19" s="401">
        <v>1186.85458905</v>
      </c>
      <c r="G19" s="402"/>
      <c r="H19" s="400">
        <v>79.78198709807765</v>
      </c>
      <c r="I19" s="399">
        <v>153.28068961000008</v>
      </c>
      <c r="J19" s="400"/>
      <c r="K19" s="403">
        <v>4.700875368684304</v>
      </c>
    </row>
    <row r="20" spans="1:11" ht="16.5" customHeight="1">
      <c r="A20" s="404" t="s">
        <v>321</v>
      </c>
      <c r="B20" s="399">
        <v>9585.907462245701</v>
      </c>
      <c r="C20" s="399">
        <v>20258.227828477797</v>
      </c>
      <c r="D20" s="399">
        <v>12827.869842771519</v>
      </c>
      <c r="E20" s="400">
        <v>15866.200142703812</v>
      </c>
      <c r="F20" s="401">
        <v>10672.320366232096</v>
      </c>
      <c r="G20" s="402"/>
      <c r="H20" s="400">
        <v>111.33343826096021</v>
      </c>
      <c r="I20" s="399">
        <v>3038.330299932293</v>
      </c>
      <c r="J20" s="400"/>
      <c r="K20" s="403">
        <v>23.68538453517586</v>
      </c>
    </row>
    <row r="21" spans="1:11" ht="16.5" customHeight="1">
      <c r="A21" s="398" t="s">
        <v>322</v>
      </c>
      <c r="B21" s="399">
        <v>1150824.6093921112</v>
      </c>
      <c r="C21" s="399">
        <v>1293823.9936760403</v>
      </c>
      <c r="D21" s="399">
        <v>1373944.8703530082</v>
      </c>
      <c r="E21" s="400">
        <v>1532969.0318797815</v>
      </c>
      <c r="F21" s="401">
        <v>142999.38428392913</v>
      </c>
      <c r="G21" s="410"/>
      <c r="H21" s="400">
        <v>12.42581911412759</v>
      </c>
      <c r="I21" s="399">
        <v>159024.16152677336</v>
      </c>
      <c r="J21" s="411"/>
      <c r="K21" s="403">
        <v>11.574275282669474</v>
      </c>
    </row>
    <row r="22" spans="1:11" ht="16.5" customHeight="1">
      <c r="A22" s="398" t="s">
        <v>323</v>
      </c>
      <c r="B22" s="399">
        <v>347557.5179360863</v>
      </c>
      <c r="C22" s="399">
        <v>340065.2236072737</v>
      </c>
      <c r="D22" s="399">
        <v>396831.49710430467</v>
      </c>
      <c r="E22" s="399">
        <v>449669.7333577708</v>
      </c>
      <c r="F22" s="401">
        <v>-8556.076100832564</v>
      </c>
      <c r="G22" s="412" t="s">
        <v>307</v>
      </c>
      <c r="H22" s="400">
        <v>-2.4617727021534246</v>
      </c>
      <c r="I22" s="399">
        <v>27514.523938133607</v>
      </c>
      <c r="J22" s="413" t="s">
        <v>308</v>
      </c>
      <c r="K22" s="403">
        <v>6.933553444952881</v>
      </c>
    </row>
    <row r="23" spans="1:11" ht="16.5" customHeight="1">
      <c r="A23" s="391" t="s">
        <v>324</v>
      </c>
      <c r="B23" s="392">
        <v>1565967.1585125797</v>
      </c>
      <c r="C23" s="392">
        <v>1693586.6681461611</v>
      </c>
      <c r="D23" s="392">
        <v>1877801.5328829</v>
      </c>
      <c r="E23" s="393">
        <v>2093186.6819856544</v>
      </c>
      <c r="F23" s="394">
        <v>127619.50963358139</v>
      </c>
      <c r="G23" s="414"/>
      <c r="H23" s="393">
        <v>8.149564883263558</v>
      </c>
      <c r="I23" s="392">
        <v>215385.14910275443</v>
      </c>
      <c r="J23" s="393"/>
      <c r="K23" s="397">
        <v>11.470069937161238</v>
      </c>
    </row>
    <row r="24" spans="1:11" ht="16.5" customHeight="1">
      <c r="A24" s="398" t="s">
        <v>325</v>
      </c>
      <c r="B24" s="399">
        <v>1130173.7065940998</v>
      </c>
      <c r="C24" s="399">
        <v>1222477.5327674532</v>
      </c>
      <c r="D24" s="399">
        <v>1376048.568764397</v>
      </c>
      <c r="E24" s="400">
        <v>1576626.1937340233</v>
      </c>
      <c r="F24" s="401">
        <v>92303.82617335347</v>
      </c>
      <c r="G24" s="402"/>
      <c r="H24" s="400">
        <v>8.167224704910273</v>
      </c>
      <c r="I24" s="399">
        <v>200577.6249696263</v>
      </c>
      <c r="J24" s="400"/>
      <c r="K24" s="415">
        <v>14.576347777443067</v>
      </c>
    </row>
    <row r="25" spans="1:11" ht="16.5" customHeight="1">
      <c r="A25" s="398" t="s">
        <v>326</v>
      </c>
      <c r="B25" s="399">
        <v>354830.0274856184</v>
      </c>
      <c r="C25" s="399">
        <v>379606.59873016475</v>
      </c>
      <c r="D25" s="399">
        <v>424744.6343087903</v>
      </c>
      <c r="E25" s="400">
        <v>509892.18581073557</v>
      </c>
      <c r="F25" s="401">
        <v>24776.57124454633</v>
      </c>
      <c r="G25" s="402"/>
      <c r="H25" s="400">
        <v>6.982659111495446</v>
      </c>
      <c r="I25" s="399">
        <v>85147.55150194524</v>
      </c>
      <c r="J25" s="400"/>
      <c r="K25" s="415">
        <v>20.0467633076779</v>
      </c>
    </row>
    <row r="26" spans="1:11" ht="16.5" customHeight="1">
      <c r="A26" s="404" t="s">
        <v>327</v>
      </c>
      <c r="B26" s="399">
        <v>227537.39173336106</v>
      </c>
      <c r="C26" s="399">
        <v>254818.84101182106</v>
      </c>
      <c r="D26" s="399">
        <v>270080.36128978006</v>
      </c>
      <c r="E26" s="400">
        <v>311621.0637574</v>
      </c>
      <c r="F26" s="401">
        <v>27281.44927846</v>
      </c>
      <c r="G26" s="402"/>
      <c r="H26" s="400">
        <v>11.989875189581884</v>
      </c>
      <c r="I26" s="399">
        <v>41540.702467619965</v>
      </c>
      <c r="J26" s="400"/>
      <c r="K26" s="403">
        <v>15.380867483011576</v>
      </c>
    </row>
    <row r="27" spans="1:11" ht="16.5" customHeight="1">
      <c r="A27" s="404" t="s">
        <v>328</v>
      </c>
      <c r="B27" s="399">
        <v>127292.64643086921</v>
      </c>
      <c r="C27" s="399">
        <v>124787.75644231931</v>
      </c>
      <c r="D27" s="399">
        <v>154664.23425830094</v>
      </c>
      <c r="E27" s="400">
        <v>198271.08782858786</v>
      </c>
      <c r="F27" s="401">
        <v>-2504.8899885498977</v>
      </c>
      <c r="G27" s="402"/>
      <c r="H27" s="400">
        <v>-1.967819869241439</v>
      </c>
      <c r="I27" s="399">
        <v>43606.85357028691</v>
      </c>
      <c r="J27" s="400"/>
      <c r="K27" s="403">
        <v>28.19452976921618</v>
      </c>
    </row>
    <row r="28" spans="1:11" ht="16.5" customHeight="1">
      <c r="A28" s="404" t="s">
        <v>329</v>
      </c>
      <c r="B28" s="399">
        <v>775343.6791084813</v>
      </c>
      <c r="C28" s="399">
        <v>842870.9340372884</v>
      </c>
      <c r="D28" s="399">
        <v>951303.9344556065</v>
      </c>
      <c r="E28" s="400">
        <v>1066734.0079232878</v>
      </c>
      <c r="F28" s="401">
        <v>67527.25492880715</v>
      </c>
      <c r="G28" s="402"/>
      <c r="H28" s="400">
        <v>8.709331970881928</v>
      </c>
      <c r="I28" s="399">
        <v>115430.0734676813</v>
      </c>
      <c r="J28" s="400"/>
      <c r="K28" s="403">
        <v>12.133879540163719</v>
      </c>
    </row>
    <row r="29" spans="1:11" ht="16.5" customHeight="1">
      <c r="A29" s="416" t="s">
        <v>330</v>
      </c>
      <c r="B29" s="417">
        <v>435793.45191848004</v>
      </c>
      <c r="C29" s="417">
        <v>471109.13537870796</v>
      </c>
      <c r="D29" s="417">
        <v>501752.96411850315</v>
      </c>
      <c r="E29" s="418">
        <v>516560.48825163103</v>
      </c>
      <c r="F29" s="419">
        <v>35315.68346022791</v>
      </c>
      <c r="G29" s="418"/>
      <c r="H29" s="418">
        <v>8.103766429889841</v>
      </c>
      <c r="I29" s="417">
        <v>14807.524133127881</v>
      </c>
      <c r="J29" s="418"/>
      <c r="K29" s="420">
        <v>2.951158277488654</v>
      </c>
    </row>
    <row r="30" spans="1:11" ht="16.5" customHeight="1" thickBot="1">
      <c r="A30" s="421" t="s">
        <v>331</v>
      </c>
      <c r="B30" s="422">
        <v>1646019.845171813</v>
      </c>
      <c r="C30" s="422">
        <v>1780095.8253707848</v>
      </c>
      <c r="D30" s="422">
        <v>1972197.1553575026</v>
      </c>
      <c r="E30" s="423">
        <v>2193749.5159851694</v>
      </c>
      <c r="F30" s="424">
        <v>134075.98019897193</v>
      </c>
      <c r="G30" s="423"/>
      <c r="H30" s="423">
        <v>8.145465596435562</v>
      </c>
      <c r="I30" s="422">
        <v>221552.3606276668</v>
      </c>
      <c r="J30" s="423"/>
      <c r="K30" s="425">
        <v>11.233783601493217</v>
      </c>
    </row>
    <row r="31" spans="1:11" ht="19.5" customHeight="1" thickTop="1">
      <c r="A31" s="426" t="s">
        <v>332</v>
      </c>
      <c r="B31" s="427">
        <v>1063.7817720199955</v>
      </c>
      <c r="C31" s="375" t="s">
        <v>333</v>
      </c>
      <c r="D31" s="428"/>
      <c r="E31" s="428"/>
      <c r="F31" s="428"/>
      <c r="G31" s="429"/>
      <c r="H31" s="430"/>
      <c r="I31" s="428"/>
      <c r="J31" s="431"/>
      <c r="K31" s="431"/>
    </row>
    <row r="32" spans="1:11" ht="15" customHeight="1">
      <c r="A32" s="432" t="s">
        <v>334</v>
      </c>
      <c r="B32" s="427">
        <v>25323.7123153325</v>
      </c>
      <c r="C32" s="375" t="s">
        <v>333</v>
      </c>
      <c r="D32" s="428"/>
      <c r="E32" s="428"/>
      <c r="F32" s="428"/>
      <c r="G32" s="429"/>
      <c r="H32" s="430"/>
      <c r="I32" s="428"/>
      <c r="J32" s="431"/>
      <c r="K32" s="431"/>
    </row>
    <row r="33" spans="1:11" ht="16.5" customHeight="1">
      <c r="A33" s="433" t="s">
        <v>335</v>
      </c>
      <c r="B33" s="375"/>
      <c r="C33" s="375"/>
      <c r="D33" s="428"/>
      <c r="E33" s="428"/>
      <c r="F33" s="428"/>
      <c r="G33" s="429"/>
      <c r="H33" s="430"/>
      <c r="I33" s="428"/>
      <c r="J33" s="431"/>
      <c r="K33" s="431"/>
    </row>
    <row r="34" spans="1:11" ht="16.5" customHeight="1">
      <c r="A34" s="434" t="s">
        <v>336</v>
      </c>
      <c r="B34" s="375"/>
      <c r="C34" s="375"/>
      <c r="D34" s="428"/>
      <c r="E34" s="428"/>
      <c r="F34" s="428"/>
      <c r="G34" s="429"/>
      <c r="H34" s="430"/>
      <c r="I34" s="428"/>
      <c r="J34" s="431"/>
      <c r="K34" s="431"/>
    </row>
    <row r="35" spans="1:11" ht="16.5" customHeight="1">
      <c r="A35" s="435" t="s">
        <v>337</v>
      </c>
      <c r="B35" s="436">
        <v>0.8127227640265928</v>
      </c>
      <c r="C35" s="437">
        <v>0.9136233887854519</v>
      </c>
      <c r="D35" s="437">
        <v>0.812288962773125</v>
      </c>
      <c r="E35" s="437">
        <v>0.937454265474859</v>
      </c>
      <c r="F35" s="438">
        <v>0.10090062475885908</v>
      </c>
      <c r="G35" s="439"/>
      <c r="H35" s="438">
        <v>12.4151345606406</v>
      </c>
      <c r="I35" s="438">
        <v>0.12516530270173398</v>
      </c>
      <c r="J35" s="438"/>
      <c r="K35" s="438">
        <v>15.408962627588116</v>
      </c>
    </row>
    <row r="36" spans="1:11" ht="16.5" customHeight="1">
      <c r="A36" s="435" t="s">
        <v>338</v>
      </c>
      <c r="B36" s="436">
        <v>2.5886137798486195</v>
      </c>
      <c r="C36" s="437">
        <v>2.942214571446352</v>
      </c>
      <c r="D36" s="437">
        <v>2.63157901091805</v>
      </c>
      <c r="E36" s="437">
        <v>2.8986813124529207</v>
      </c>
      <c r="F36" s="438">
        <v>0.3536007915977324</v>
      </c>
      <c r="G36" s="439"/>
      <c r="H36" s="438">
        <v>13.65985124356445</v>
      </c>
      <c r="I36" s="438">
        <v>0.2671023015348708</v>
      </c>
      <c r="J36" s="438"/>
      <c r="K36" s="438">
        <v>10.149887213216896</v>
      </c>
    </row>
    <row r="37" spans="1:11" ht="16.5" customHeight="1">
      <c r="A37" s="435" t="s">
        <v>339</v>
      </c>
      <c r="B37" s="440">
        <v>3.5867797504617815</v>
      </c>
      <c r="C37" s="441">
        <v>4.076062945505917</v>
      </c>
      <c r="D37" s="441">
        <v>3.5911400315190933</v>
      </c>
      <c r="E37" s="441">
        <v>3.8483954805908387</v>
      </c>
      <c r="F37" s="438">
        <v>0.48928319504413587</v>
      </c>
      <c r="G37" s="439"/>
      <c r="H37" s="438">
        <v>13.64129467333875</v>
      </c>
      <c r="I37" s="438">
        <v>0.25725544907174536</v>
      </c>
      <c r="J37" s="438"/>
      <c r="K37" s="438">
        <v>7.163615086402614</v>
      </c>
    </row>
    <row r="38" spans="1:11" ht="16.5" customHeight="1">
      <c r="A38" s="442"/>
      <c r="B38" s="375"/>
      <c r="C38" s="375"/>
      <c r="D38" s="375"/>
      <c r="E38" s="375"/>
      <c r="F38" s="375"/>
      <c r="G38" s="375"/>
      <c r="H38" s="375"/>
      <c r="I38" s="375"/>
      <c r="J38" s="375"/>
      <c r="K38" s="37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ht="12.75">
      <c r="A1" s="1808" t="s">
        <v>388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ht="16.5" customHeight="1">
      <c r="A2" s="1809" t="s">
        <v>28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5:11" ht="16.5" customHeight="1" thickBot="1">
      <c r="E3" s="444"/>
      <c r="I3" s="1817" t="s">
        <v>76</v>
      </c>
      <c r="J3" s="1817"/>
      <c r="K3" s="1817"/>
    </row>
    <row r="4" spans="1:11" ht="13.5" thickTop="1">
      <c r="A4" s="377"/>
      <c r="B4" s="445">
        <v>2014</v>
      </c>
      <c r="C4" s="445">
        <v>2015</v>
      </c>
      <c r="D4" s="445">
        <v>2015</v>
      </c>
      <c r="E4" s="446">
        <v>2016</v>
      </c>
      <c r="F4" s="1824" t="s">
        <v>299</v>
      </c>
      <c r="G4" s="1825"/>
      <c r="H4" s="1825"/>
      <c r="I4" s="1825"/>
      <c r="J4" s="1825"/>
      <c r="K4" s="1826"/>
    </row>
    <row r="5" spans="1:11" ht="12.75">
      <c r="A5" s="447" t="s">
        <v>341</v>
      </c>
      <c r="B5" s="448" t="s">
        <v>301</v>
      </c>
      <c r="C5" s="382" t="s">
        <v>302</v>
      </c>
      <c r="D5" s="382" t="s">
        <v>303</v>
      </c>
      <c r="E5" s="383" t="s">
        <v>304</v>
      </c>
      <c r="F5" s="1820" t="s">
        <v>53</v>
      </c>
      <c r="G5" s="1821"/>
      <c r="H5" s="1822"/>
      <c r="I5" s="1820" t="s">
        <v>54</v>
      </c>
      <c r="J5" s="1821"/>
      <c r="K5" s="1823"/>
    </row>
    <row r="6" spans="1:11" ht="12.75">
      <c r="A6" s="447"/>
      <c r="B6" s="449"/>
      <c r="C6" s="449"/>
      <c r="D6" s="450"/>
      <c r="E6" s="451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ht="16.5" customHeight="1">
      <c r="A7" s="391" t="s">
        <v>342</v>
      </c>
      <c r="B7" s="392">
        <v>593752.93291056</v>
      </c>
      <c r="C7" s="392">
        <v>615497.01531006</v>
      </c>
      <c r="D7" s="392">
        <v>726683.8906569998</v>
      </c>
      <c r="E7" s="393">
        <v>900782.1199266199</v>
      </c>
      <c r="F7" s="394">
        <v>21744.082399499952</v>
      </c>
      <c r="G7" s="456"/>
      <c r="H7" s="393">
        <v>3.662143156567004</v>
      </c>
      <c r="I7" s="392">
        <v>174098.22926962015</v>
      </c>
      <c r="J7" s="457"/>
      <c r="K7" s="397">
        <v>23.95790404989118</v>
      </c>
    </row>
    <row r="8" spans="1:11" ht="16.5" customHeight="1">
      <c r="A8" s="404" t="s">
        <v>343</v>
      </c>
      <c r="B8" s="399">
        <v>15882.78523922</v>
      </c>
      <c r="C8" s="399">
        <v>17980.87411647</v>
      </c>
      <c r="D8" s="399">
        <v>19527.07339061</v>
      </c>
      <c r="E8" s="400">
        <v>26728.087945979998</v>
      </c>
      <c r="F8" s="401">
        <v>2098.08887725</v>
      </c>
      <c r="G8" s="458"/>
      <c r="H8" s="400">
        <v>13.209829671870807</v>
      </c>
      <c r="I8" s="399">
        <v>7201.014555369999</v>
      </c>
      <c r="J8" s="400"/>
      <c r="K8" s="403">
        <v>36.87708040690192</v>
      </c>
    </row>
    <row r="9" spans="1:11" ht="16.5" customHeight="1">
      <c r="A9" s="404" t="s">
        <v>344</v>
      </c>
      <c r="B9" s="399">
        <v>5469.26712</v>
      </c>
      <c r="C9" s="399">
        <v>4468.219360000001</v>
      </c>
      <c r="D9" s="399">
        <v>4095.8827999999994</v>
      </c>
      <c r="E9" s="400">
        <v>177.96806999999998</v>
      </c>
      <c r="F9" s="401">
        <v>-1001.0477599999995</v>
      </c>
      <c r="G9" s="458"/>
      <c r="H9" s="400">
        <v>-18.303142597284577</v>
      </c>
      <c r="I9" s="399">
        <v>-3917.9147299999995</v>
      </c>
      <c r="J9" s="400"/>
      <c r="K9" s="403">
        <v>-95.65495208993772</v>
      </c>
    </row>
    <row r="10" spans="1:11" ht="16.5" customHeight="1">
      <c r="A10" s="404" t="s">
        <v>345</v>
      </c>
      <c r="B10" s="399">
        <v>0</v>
      </c>
      <c r="C10" s="399">
        <v>0</v>
      </c>
      <c r="D10" s="399">
        <v>0</v>
      </c>
      <c r="E10" s="399">
        <v>3203.42526</v>
      </c>
      <c r="F10" s="401">
        <v>0</v>
      </c>
      <c r="G10" s="458"/>
      <c r="H10" s="400"/>
      <c r="I10" s="399">
        <v>3203.42526</v>
      </c>
      <c r="J10" s="400"/>
      <c r="K10" s="403">
        <v>0</v>
      </c>
    </row>
    <row r="11" spans="1:11" ht="16.5" customHeight="1">
      <c r="A11" s="404" t="s">
        <v>346</v>
      </c>
      <c r="B11" s="399">
        <v>572400.8805513401</v>
      </c>
      <c r="C11" s="399">
        <v>593047.92183359</v>
      </c>
      <c r="D11" s="399">
        <v>703060.9344663898</v>
      </c>
      <c r="E11" s="400">
        <v>870672.6386506399</v>
      </c>
      <c r="F11" s="401">
        <v>20647.041282249964</v>
      </c>
      <c r="G11" s="458"/>
      <c r="H11" s="400">
        <v>3.607094605158994</v>
      </c>
      <c r="I11" s="399">
        <v>167611.7041842501</v>
      </c>
      <c r="J11" s="400"/>
      <c r="K11" s="403">
        <v>23.840281256910437</v>
      </c>
    </row>
    <row r="12" spans="1:11" ht="16.5" customHeight="1">
      <c r="A12" s="391" t="s">
        <v>347</v>
      </c>
      <c r="B12" s="392">
        <v>23332.6427141</v>
      </c>
      <c r="C12" s="392">
        <v>21997.94947425</v>
      </c>
      <c r="D12" s="392">
        <v>18526.62447425</v>
      </c>
      <c r="E12" s="393">
        <v>16334.688474249999</v>
      </c>
      <c r="F12" s="394">
        <v>-1334.6932398499994</v>
      </c>
      <c r="G12" s="456"/>
      <c r="H12" s="393">
        <v>-5.720283193825445</v>
      </c>
      <c r="I12" s="392">
        <v>-2191.9359999999997</v>
      </c>
      <c r="J12" s="393"/>
      <c r="K12" s="397">
        <v>-11.831275595004117</v>
      </c>
    </row>
    <row r="13" spans="1:11" ht="16.5" customHeight="1">
      <c r="A13" s="404" t="s">
        <v>348</v>
      </c>
      <c r="B13" s="399">
        <v>22048.5747141</v>
      </c>
      <c r="C13" s="399">
        <v>21468.93247425</v>
      </c>
      <c r="D13" s="399">
        <v>17968.91247425</v>
      </c>
      <c r="E13" s="400">
        <v>16019.93247425</v>
      </c>
      <c r="F13" s="401">
        <v>-579.6422398499999</v>
      </c>
      <c r="G13" s="458"/>
      <c r="H13" s="400">
        <v>-2.6289329236293915</v>
      </c>
      <c r="I13" s="399">
        <v>-1948.9799999999996</v>
      </c>
      <c r="J13" s="400"/>
      <c r="K13" s="403">
        <v>-10.846399317671269</v>
      </c>
    </row>
    <row r="14" spans="1:11" ht="16.5" customHeight="1">
      <c r="A14" s="404" t="s">
        <v>349</v>
      </c>
      <c r="B14" s="399">
        <v>0</v>
      </c>
      <c r="C14" s="399">
        <v>0</v>
      </c>
      <c r="D14" s="399">
        <v>28.7</v>
      </c>
      <c r="E14" s="400">
        <v>0</v>
      </c>
      <c r="F14" s="401">
        <v>0</v>
      </c>
      <c r="G14" s="458"/>
      <c r="H14" s="400"/>
      <c r="I14" s="399">
        <v>-28.7</v>
      </c>
      <c r="J14" s="400"/>
      <c r="K14" s="403"/>
    </row>
    <row r="15" spans="1:11" ht="16.5" customHeight="1">
      <c r="A15" s="404" t="s">
        <v>350</v>
      </c>
      <c r="B15" s="399">
        <v>1284.068</v>
      </c>
      <c r="C15" s="399">
        <v>529.017</v>
      </c>
      <c r="D15" s="399">
        <v>529.012</v>
      </c>
      <c r="E15" s="400">
        <v>314.756</v>
      </c>
      <c r="F15" s="401">
        <v>-755.0509999999999</v>
      </c>
      <c r="G15" s="458"/>
      <c r="H15" s="400">
        <v>-58.80148091845603</v>
      </c>
      <c r="I15" s="399">
        <v>-214.25599999999997</v>
      </c>
      <c r="J15" s="400"/>
      <c r="K15" s="403">
        <v>-40.50116065420066</v>
      </c>
    </row>
    <row r="16" spans="1:11" ht="16.5" customHeight="1">
      <c r="A16" s="404" t="s">
        <v>351</v>
      </c>
      <c r="B16" s="399">
        <v>0</v>
      </c>
      <c r="C16" s="399">
        <v>0</v>
      </c>
      <c r="D16" s="399">
        <v>0</v>
      </c>
      <c r="E16" s="400">
        <v>0</v>
      </c>
      <c r="F16" s="401">
        <v>0</v>
      </c>
      <c r="G16" s="458"/>
      <c r="H16" s="400"/>
      <c r="I16" s="399">
        <v>0</v>
      </c>
      <c r="J16" s="400"/>
      <c r="K16" s="403"/>
    </row>
    <row r="17" spans="1:11" ht="16.5" customHeight="1">
      <c r="A17" s="459" t="s">
        <v>352</v>
      </c>
      <c r="B17" s="392">
        <v>31</v>
      </c>
      <c r="C17" s="392">
        <v>31</v>
      </c>
      <c r="D17" s="392">
        <v>31</v>
      </c>
      <c r="E17" s="393">
        <v>31</v>
      </c>
      <c r="F17" s="394">
        <v>0</v>
      </c>
      <c r="G17" s="456"/>
      <c r="H17" s="393">
        <v>0</v>
      </c>
      <c r="I17" s="392">
        <v>0</v>
      </c>
      <c r="J17" s="393"/>
      <c r="K17" s="397">
        <v>0</v>
      </c>
    </row>
    <row r="18" spans="1:11" ht="16.5" customHeight="1">
      <c r="A18" s="391" t="s">
        <v>353</v>
      </c>
      <c r="B18" s="392">
        <v>506.99356987000004</v>
      </c>
      <c r="C18" s="392">
        <v>1807.8865608199999</v>
      </c>
      <c r="D18" s="392">
        <v>2423.7671835200003</v>
      </c>
      <c r="E18" s="393">
        <v>2423.7671835200003</v>
      </c>
      <c r="F18" s="394">
        <v>1300.8929909499998</v>
      </c>
      <c r="G18" s="456"/>
      <c r="H18" s="393">
        <v>256.5896429975564</v>
      </c>
      <c r="I18" s="392">
        <v>0</v>
      </c>
      <c r="J18" s="393"/>
      <c r="K18" s="397">
        <v>0</v>
      </c>
    </row>
    <row r="19" spans="1:11" ht="16.5" customHeight="1">
      <c r="A19" s="404" t="s">
        <v>354</v>
      </c>
      <c r="B19" s="399">
        <v>490.99356987000004</v>
      </c>
      <c r="C19" s="399">
        <v>1791.8865608199999</v>
      </c>
      <c r="D19" s="399">
        <v>2407.7671835200003</v>
      </c>
      <c r="E19" s="400">
        <v>2407.7671835200003</v>
      </c>
      <c r="F19" s="401">
        <v>1300.8929909499998</v>
      </c>
      <c r="G19" s="458"/>
      <c r="H19" s="400">
        <v>264.951125794669</v>
      </c>
      <c r="I19" s="399">
        <v>0</v>
      </c>
      <c r="J19" s="400"/>
      <c r="K19" s="403">
        <v>0</v>
      </c>
    </row>
    <row r="20" spans="1:11" ht="16.5" customHeight="1">
      <c r="A20" s="404" t="s">
        <v>355</v>
      </c>
      <c r="B20" s="399">
        <v>16</v>
      </c>
      <c r="C20" s="399">
        <v>16</v>
      </c>
      <c r="D20" s="399">
        <v>16</v>
      </c>
      <c r="E20" s="400">
        <v>16</v>
      </c>
      <c r="F20" s="401">
        <v>0</v>
      </c>
      <c r="G20" s="458"/>
      <c r="H20" s="400">
        <v>0</v>
      </c>
      <c r="I20" s="399">
        <v>0</v>
      </c>
      <c r="J20" s="400"/>
      <c r="K20" s="403">
        <v>0</v>
      </c>
    </row>
    <row r="21" spans="1:11" ht="16.5" customHeight="1">
      <c r="A21" s="391" t="s">
        <v>356</v>
      </c>
      <c r="B21" s="392">
        <v>1932.98868759</v>
      </c>
      <c r="C21" s="392">
        <v>2275.36250541</v>
      </c>
      <c r="D21" s="392">
        <v>3261.50328125</v>
      </c>
      <c r="E21" s="393">
        <v>2367.4728874400002</v>
      </c>
      <c r="F21" s="394">
        <v>342.3738178199999</v>
      </c>
      <c r="G21" s="456"/>
      <c r="H21" s="393">
        <v>17.712148033668146</v>
      </c>
      <c r="I21" s="392">
        <v>-894.0303938099996</v>
      </c>
      <c r="J21" s="393"/>
      <c r="K21" s="397">
        <v>-27.411604916961927</v>
      </c>
    </row>
    <row r="22" spans="1:11" ht="16.5" customHeight="1">
      <c r="A22" s="404" t="s">
        <v>357</v>
      </c>
      <c r="B22" s="399">
        <v>1932.98868759</v>
      </c>
      <c r="C22" s="399">
        <v>2275.36250541</v>
      </c>
      <c r="D22" s="399">
        <v>3261.50328125</v>
      </c>
      <c r="E22" s="400">
        <v>2367.4728874400002</v>
      </c>
      <c r="F22" s="401">
        <v>342.3738178199999</v>
      </c>
      <c r="G22" s="458"/>
      <c r="H22" s="400">
        <v>17.712148033668146</v>
      </c>
      <c r="I22" s="399">
        <v>-894.0303938099996</v>
      </c>
      <c r="J22" s="400"/>
      <c r="K22" s="403">
        <v>-27.411604916961927</v>
      </c>
    </row>
    <row r="23" spans="1:11" ht="16.5" customHeight="1">
      <c r="A23" s="404" t="s">
        <v>358</v>
      </c>
      <c r="B23" s="399">
        <v>0</v>
      </c>
      <c r="C23" s="399">
        <v>0</v>
      </c>
      <c r="D23" s="399">
        <v>0</v>
      </c>
      <c r="E23" s="400">
        <v>0</v>
      </c>
      <c r="F23" s="401">
        <v>0</v>
      </c>
      <c r="G23" s="458"/>
      <c r="H23" s="400"/>
      <c r="I23" s="399">
        <v>0</v>
      </c>
      <c r="J23" s="400"/>
      <c r="K23" s="403"/>
    </row>
    <row r="24" spans="1:11" ht="16.5" customHeight="1">
      <c r="A24" s="391" t="s">
        <v>359</v>
      </c>
      <c r="B24" s="392">
        <v>4125.40551419</v>
      </c>
      <c r="C24" s="392">
        <v>4833.786962610001</v>
      </c>
      <c r="D24" s="392">
        <v>4695.79921251</v>
      </c>
      <c r="E24" s="393">
        <v>4576.2553258</v>
      </c>
      <c r="F24" s="394">
        <v>708.3814484200011</v>
      </c>
      <c r="G24" s="456"/>
      <c r="H24" s="393">
        <v>17.171195558434402</v>
      </c>
      <c r="I24" s="392">
        <v>-119.54388671000015</v>
      </c>
      <c r="J24" s="393"/>
      <c r="K24" s="397">
        <v>-2.5457623143580177</v>
      </c>
    </row>
    <row r="25" spans="1:11" ht="16.5" customHeight="1">
      <c r="A25" s="391" t="s">
        <v>360</v>
      </c>
      <c r="B25" s="392">
        <v>31598.61606679</v>
      </c>
      <c r="C25" s="392">
        <v>35145.83688355</v>
      </c>
      <c r="D25" s="392">
        <v>31359.275666210004</v>
      </c>
      <c r="E25" s="393">
        <v>32451.47813814999</v>
      </c>
      <c r="F25" s="394">
        <v>3547.22081676</v>
      </c>
      <c r="G25" s="456"/>
      <c r="H25" s="393">
        <v>11.225873972651963</v>
      </c>
      <c r="I25" s="392">
        <v>1092.2024719399851</v>
      </c>
      <c r="J25" s="393"/>
      <c r="K25" s="397">
        <v>3.482868939848781</v>
      </c>
    </row>
    <row r="26" spans="1:11" ht="16.5" customHeight="1">
      <c r="A26" s="460" t="s">
        <v>361</v>
      </c>
      <c r="B26" s="461">
        <v>655280.5794631</v>
      </c>
      <c r="C26" s="461">
        <v>681588.8376967</v>
      </c>
      <c r="D26" s="461">
        <v>786981.8604747398</v>
      </c>
      <c r="E26" s="462">
        <v>958966.78193578</v>
      </c>
      <c r="F26" s="463">
        <v>26308.258233600063</v>
      </c>
      <c r="G26" s="464"/>
      <c r="H26" s="462">
        <v>4.014808168915303</v>
      </c>
      <c r="I26" s="461">
        <v>171984.92146104015</v>
      </c>
      <c r="J26" s="462"/>
      <c r="K26" s="465">
        <v>21.85373387860449</v>
      </c>
    </row>
    <row r="27" spans="1:11" ht="16.5" customHeight="1">
      <c r="A27" s="391" t="s">
        <v>362</v>
      </c>
      <c r="B27" s="392">
        <v>436594.17847192</v>
      </c>
      <c r="C27" s="392">
        <v>415495.71014683007</v>
      </c>
      <c r="D27" s="392">
        <v>522898.4435030701</v>
      </c>
      <c r="E27" s="393">
        <v>543911.5321028</v>
      </c>
      <c r="F27" s="394">
        <v>-21098.468325089954</v>
      </c>
      <c r="G27" s="456"/>
      <c r="H27" s="393">
        <v>-4.8325125174446</v>
      </c>
      <c r="I27" s="392">
        <v>21013.088599729876</v>
      </c>
      <c r="J27" s="393"/>
      <c r="K27" s="397">
        <v>4.018579297914185</v>
      </c>
    </row>
    <row r="28" spans="1:11" ht="16.5" customHeight="1">
      <c r="A28" s="404" t="s">
        <v>363</v>
      </c>
      <c r="B28" s="399">
        <v>227537.39173336106</v>
      </c>
      <c r="C28" s="399">
        <v>254818.84101182106</v>
      </c>
      <c r="D28" s="399">
        <v>270080.36128978006</v>
      </c>
      <c r="E28" s="400">
        <v>311621.0637574</v>
      </c>
      <c r="F28" s="401">
        <v>27281.44927846</v>
      </c>
      <c r="G28" s="458"/>
      <c r="H28" s="400">
        <v>11.989875189581884</v>
      </c>
      <c r="I28" s="399">
        <v>41540.702467619965</v>
      </c>
      <c r="J28" s="400"/>
      <c r="K28" s="403">
        <v>15.380867483011576</v>
      </c>
    </row>
    <row r="29" spans="1:11" ht="16.5" customHeight="1">
      <c r="A29" s="404" t="s">
        <v>364</v>
      </c>
      <c r="B29" s="399">
        <v>41129.87280457899</v>
      </c>
      <c r="C29" s="399">
        <v>38557.844787749</v>
      </c>
      <c r="D29" s="399">
        <v>47292.02360718001</v>
      </c>
      <c r="E29" s="400">
        <v>48754.72507125002</v>
      </c>
      <c r="F29" s="401">
        <v>-2572.028016829987</v>
      </c>
      <c r="G29" s="458"/>
      <c r="H29" s="400">
        <v>-6.253430515213368</v>
      </c>
      <c r="I29" s="399">
        <v>1462.7014640700072</v>
      </c>
      <c r="J29" s="400"/>
      <c r="K29" s="403">
        <v>3.0929136723342405</v>
      </c>
    </row>
    <row r="30" spans="1:11" ht="16.5" customHeight="1">
      <c r="A30" s="404" t="s">
        <v>365</v>
      </c>
      <c r="B30" s="399">
        <v>143481.39134852</v>
      </c>
      <c r="C30" s="399">
        <v>96754.43774907001</v>
      </c>
      <c r="D30" s="399">
        <v>174939.83073156</v>
      </c>
      <c r="E30" s="400">
        <v>112370.19686794</v>
      </c>
      <c r="F30" s="401">
        <v>-46726.95359944999</v>
      </c>
      <c r="G30" s="458"/>
      <c r="H30" s="400">
        <v>-32.56656013736932</v>
      </c>
      <c r="I30" s="399">
        <v>-62569.63386362001</v>
      </c>
      <c r="J30" s="400"/>
      <c r="K30" s="403">
        <v>-35.76637384520582</v>
      </c>
    </row>
    <row r="31" spans="1:11" ht="16.5" customHeight="1">
      <c r="A31" s="404" t="s">
        <v>366</v>
      </c>
      <c r="B31" s="399">
        <v>8221.41105572</v>
      </c>
      <c r="C31" s="399">
        <v>8443.05914799</v>
      </c>
      <c r="D31" s="399">
        <v>11483.83710593</v>
      </c>
      <c r="E31" s="400">
        <v>12880.53014964</v>
      </c>
      <c r="F31" s="401">
        <v>221.64809226999932</v>
      </c>
      <c r="G31" s="458"/>
      <c r="H31" s="400">
        <v>2.6959860146609373</v>
      </c>
      <c r="I31" s="399">
        <v>1396.69304371</v>
      </c>
      <c r="J31" s="400"/>
      <c r="K31" s="403">
        <v>12.162250568573272</v>
      </c>
    </row>
    <row r="32" spans="1:11" ht="16.5" customHeight="1">
      <c r="A32" s="404" t="s">
        <v>367</v>
      </c>
      <c r="B32" s="399">
        <v>4511.1489249</v>
      </c>
      <c r="C32" s="399">
        <v>5035.234543979999</v>
      </c>
      <c r="D32" s="399">
        <v>5815.50033796</v>
      </c>
      <c r="E32" s="400">
        <v>6780.919331659999</v>
      </c>
      <c r="F32" s="401">
        <v>524.0856190799996</v>
      </c>
      <c r="G32" s="458"/>
      <c r="H32" s="400">
        <v>11.617564124013423</v>
      </c>
      <c r="I32" s="399">
        <v>965.4189936999992</v>
      </c>
      <c r="J32" s="400"/>
      <c r="K32" s="403">
        <v>16.60078991653288</v>
      </c>
    </row>
    <row r="33" spans="1:11" ht="16.5" customHeight="1">
      <c r="A33" s="404" t="s">
        <v>368</v>
      </c>
      <c r="B33" s="399">
        <v>11712.96260484</v>
      </c>
      <c r="C33" s="399">
        <v>11886.292906219996</v>
      </c>
      <c r="D33" s="399">
        <v>13286.890430659998</v>
      </c>
      <c r="E33" s="400">
        <v>51504.096924909994</v>
      </c>
      <c r="F33" s="401">
        <v>173.33030137999594</v>
      </c>
      <c r="G33" s="458"/>
      <c r="H33" s="400">
        <v>1.4798160570270482</v>
      </c>
      <c r="I33" s="399">
        <v>38217.20649425</v>
      </c>
      <c r="J33" s="400"/>
      <c r="K33" s="403">
        <v>287.6309298529501</v>
      </c>
    </row>
    <row r="34" spans="1:11" ht="16.5" customHeight="1">
      <c r="A34" s="391" t="s">
        <v>369</v>
      </c>
      <c r="B34" s="392">
        <v>23500.847746380023</v>
      </c>
      <c r="C34" s="392">
        <v>81026.80225341996</v>
      </c>
      <c r="D34" s="392">
        <v>33813.099451639944</v>
      </c>
      <c r="E34" s="393">
        <v>96088.17613262992</v>
      </c>
      <c r="F34" s="394">
        <v>57525.95450703993</v>
      </c>
      <c r="G34" s="456"/>
      <c r="H34" s="393">
        <v>244.78246541510828</v>
      </c>
      <c r="I34" s="392">
        <v>62275.07668098997</v>
      </c>
      <c r="J34" s="393"/>
      <c r="K34" s="397">
        <v>184.17441077845237</v>
      </c>
    </row>
    <row r="35" spans="1:11" ht="16.5" customHeight="1">
      <c r="A35" s="391" t="s">
        <v>370</v>
      </c>
      <c r="B35" s="392">
        <v>0</v>
      </c>
      <c r="C35" s="392">
        <v>30000</v>
      </c>
      <c r="D35" s="392">
        <v>60000</v>
      </c>
      <c r="E35" s="393">
        <v>119100</v>
      </c>
      <c r="F35" s="394">
        <v>30000</v>
      </c>
      <c r="G35" s="456"/>
      <c r="H35" s="393"/>
      <c r="I35" s="392">
        <v>59100</v>
      </c>
      <c r="J35" s="393"/>
      <c r="K35" s="397">
        <v>98.5</v>
      </c>
    </row>
    <row r="36" spans="1:11" ht="16.5" customHeight="1">
      <c r="A36" s="391" t="s">
        <v>371</v>
      </c>
      <c r="B36" s="392">
        <v>20000</v>
      </c>
      <c r="C36" s="392">
        <v>200</v>
      </c>
      <c r="D36" s="392">
        <v>5000</v>
      </c>
      <c r="E36" s="393">
        <v>200</v>
      </c>
      <c r="F36" s="394">
        <v>-19800</v>
      </c>
      <c r="G36" s="456"/>
      <c r="H36" s="393">
        <v>-99</v>
      </c>
      <c r="I36" s="392">
        <v>-4800</v>
      </c>
      <c r="J36" s="393"/>
      <c r="K36" s="397">
        <v>-96</v>
      </c>
    </row>
    <row r="37" spans="1:11" ht="16.5" customHeight="1">
      <c r="A37" s="391" t="s">
        <v>372</v>
      </c>
      <c r="B37" s="392">
        <v>7482.5004028799995</v>
      </c>
      <c r="C37" s="392">
        <v>6311.843280800001</v>
      </c>
      <c r="D37" s="392">
        <v>5995.9684025999995</v>
      </c>
      <c r="E37" s="393">
        <v>5430.355052319999</v>
      </c>
      <c r="F37" s="394">
        <v>-1170.6571220799988</v>
      </c>
      <c r="G37" s="456"/>
      <c r="H37" s="393">
        <v>-15.645266408932168</v>
      </c>
      <c r="I37" s="392">
        <v>-565.6133502800003</v>
      </c>
      <c r="J37" s="393"/>
      <c r="K37" s="397">
        <v>-9.433227667356226</v>
      </c>
    </row>
    <row r="38" spans="1:11" ht="16.5" customHeight="1">
      <c r="A38" s="404" t="s">
        <v>373</v>
      </c>
      <c r="B38" s="399">
        <v>28.992662880000115</v>
      </c>
      <c r="C38" s="399">
        <v>7.80136080000019</v>
      </c>
      <c r="D38" s="399">
        <v>8.809602600000382</v>
      </c>
      <c r="E38" s="400">
        <v>44.9515223199997</v>
      </c>
      <c r="F38" s="401">
        <v>-21.191302079999925</v>
      </c>
      <c r="G38" s="458"/>
      <c r="H38" s="400">
        <v>-73.09194801357219</v>
      </c>
      <c r="I38" s="399">
        <v>36.141919719999315</v>
      </c>
      <c r="J38" s="400"/>
      <c r="K38" s="403">
        <v>410.25596001342615</v>
      </c>
    </row>
    <row r="39" spans="1:11" ht="16.5" customHeight="1">
      <c r="A39" s="404" t="s">
        <v>374</v>
      </c>
      <c r="B39" s="399">
        <v>0</v>
      </c>
      <c r="C39" s="399">
        <v>0</v>
      </c>
      <c r="D39" s="399">
        <v>0</v>
      </c>
      <c r="E39" s="400">
        <v>0</v>
      </c>
      <c r="F39" s="401">
        <v>0</v>
      </c>
      <c r="G39" s="458"/>
      <c r="H39" s="400"/>
      <c r="I39" s="399">
        <v>0</v>
      </c>
      <c r="J39" s="400"/>
      <c r="K39" s="403"/>
    </row>
    <row r="40" spans="1:11" ht="16.5" customHeight="1">
      <c r="A40" s="404" t="s">
        <v>375</v>
      </c>
      <c r="B40" s="399">
        <v>0</v>
      </c>
      <c r="C40" s="399">
        <v>0</v>
      </c>
      <c r="D40" s="399">
        <v>0</v>
      </c>
      <c r="E40" s="400">
        <v>0</v>
      </c>
      <c r="F40" s="401">
        <v>0</v>
      </c>
      <c r="G40" s="458"/>
      <c r="H40" s="400"/>
      <c r="I40" s="399">
        <v>0</v>
      </c>
      <c r="J40" s="400"/>
      <c r="K40" s="403"/>
    </row>
    <row r="41" spans="1:11" ht="16.5" customHeight="1">
      <c r="A41" s="404" t="s">
        <v>376</v>
      </c>
      <c r="B41" s="399">
        <v>0</v>
      </c>
      <c r="C41" s="399">
        <v>0</v>
      </c>
      <c r="D41" s="399">
        <v>0</v>
      </c>
      <c r="E41" s="400">
        <v>0</v>
      </c>
      <c r="F41" s="401">
        <v>0</v>
      </c>
      <c r="G41" s="458"/>
      <c r="H41" s="400"/>
      <c r="I41" s="399">
        <v>0</v>
      </c>
      <c r="J41" s="400"/>
      <c r="K41" s="403"/>
    </row>
    <row r="42" spans="1:11" ht="16.5" customHeight="1">
      <c r="A42" s="404" t="s">
        <v>377</v>
      </c>
      <c r="B42" s="399">
        <v>0</v>
      </c>
      <c r="C42" s="399">
        <v>0</v>
      </c>
      <c r="D42" s="399">
        <v>0</v>
      </c>
      <c r="E42" s="400">
        <v>0</v>
      </c>
      <c r="F42" s="401">
        <v>0</v>
      </c>
      <c r="G42" s="458"/>
      <c r="H42" s="400"/>
      <c r="I42" s="399">
        <v>0</v>
      </c>
      <c r="J42" s="410"/>
      <c r="K42" s="403"/>
    </row>
    <row r="43" spans="1:11" ht="16.5" customHeight="1">
      <c r="A43" s="404" t="s">
        <v>378</v>
      </c>
      <c r="B43" s="399">
        <v>3224.02026</v>
      </c>
      <c r="C43" s="399">
        <v>2393.83584</v>
      </c>
      <c r="D43" s="399">
        <v>1961.8459999999998</v>
      </c>
      <c r="E43" s="400">
        <v>1546.3780199999999</v>
      </c>
      <c r="F43" s="401">
        <v>-830.1844199999996</v>
      </c>
      <c r="G43" s="458"/>
      <c r="H43" s="400">
        <v>-25.749975280862525</v>
      </c>
      <c r="I43" s="399">
        <v>-415.4679799999999</v>
      </c>
      <c r="J43" s="410"/>
      <c r="K43" s="403">
        <v>-21.17740026485259</v>
      </c>
    </row>
    <row r="44" spans="1:11" ht="16.5" customHeight="1">
      <c r="A44" s="404" t="s">
        <v>379</v>
      </c>
      <c r="B44" s="399">
        <v>4229.48748</v>
      </c>
      <c r="C44" s="399">
        <v>3910.2060800000004</v>
      </c>
      <c r="D44" s="399">
        <v>4025.3127999999997</v>
      </c>
      <c r="E44" s="400">
        <v>3839.0255099999995</v>
      </c>
      <c r="F44" s="401">
        <v>-319.2813999999994</v>
      </c>
      <c r="G44" s="458"/>
      <c r="H44" s="400">
        <v>-7.5489382935825455</v>
      </c>
      <c r="I44" s="399">
        <v>-186.2872900000002</v>
      </c>
      <c r="J44" s="410"/>
      <c r="K44" s="403">
        <v>-4.627895998542032</v>
      </c>
    </row>
    <row r="45" spans="1:11" ht="16.5" customHeight="1">
      <c r="A45" s="404" t="s">
        <v>380</v>
      </c>
      <c r="B45" s="399">
        <v>0</v>
      </c>
      <c r="C45" s="399">
        <v>0</v>
      </c>
      <c r="D45" s="399">
        <v>0</v>
      </c>
      <c r="E45" s="400">
        <v>0</v>
      </c>
      <c r="F45" s="401">
        <v>0</v>
      </c>
      <c r="G45" s="458"/>
      <c r="H45" s="400"/>
      <c r="I45" s="399">
        <v>0</v>
      </c>
      <c r="J45" s="400"/>
      <c r="K45" s="403"/>
    </row>
    <row r="46" spans="1:11" ht="16.5" customHeight="1">
      <c r="A46" s="391" t="s">
        <v>381</v>
      </c>
      <c r="B46" s="392">
        <v>110775.1334171</v>
      </c>
      <c r="C46" s="392">
        <v>115473.20753756</v>
      </c>
      <c r="D46" s="392">
        <v>118248.21110223001</v>
      </c>
      <c r="E46" s="393">
        <v>145531.01155586</v>
      </c>
      <c r="F46" s="394">
        <v>4698.074120459991</v>
      </c>
      <c r="G46" s="456"/>
      <c r="H46" s="393">
        <v>4.241090915928217</v>
      </c>
      <c r="I46" s="392">
        <v>27282.800453629985</v>
      </c>
      <c r="J46" s="466"/>
      <c r="K46" s="397">
        <v>23.072484733018904</v>
      </c>
    </row>
    <row r="47" spans="1:11" ht="16.5" customHeight="1" thickBot="1">
      <c r="A47" s="421" t="s">
        <v>382</v>
      </c>
      <c r="B47" s="422">
        <v>56927.91942485</v>
      </c>
      <c r="C47" s="422">
        <v>33081.274478239815</v>
      </c>
      <c r="D47" s="422">
        <v>41026.11271979989</v>
      </c>
      <c r="E47" s="423">
        <v>48705.70179684</v>
      </c>
      <c r="F47" s="424">
        <v>-23846.644946610184</v>
      </c>
      <c r="G47" s="467"/>
      <c r="H47" s="423">
        <v>-41.8891910815218</v>
      </c>
      <c r="I47" s="422">
        <v>7679.5890770401165</v>
      </c>
      <c r="J47" s="468"/>
      <c r="K47" s="425">
        <v>18.71878315523132</v>
      </c>
    </row>
    <row r="48" spans="1:11" ht="16.5" customHeight="1" thickTop="1">
      <c r="A48" s="433" t="s">
        <v>335</v>
      </c>
      <c r="B48" s="375"/>
      <c r="C48" s="375"/>
      <c r="D48" s="428"/>
      <c r="E48" s="428"/>
      <c r="F48" s="428"/>
      <c r="G48" s="428"/>
      <c r="H48" s="428"/>
      <c r="I48" s="428"/>
      <c r="J48" s="428"/>
      <c r="K48" s="428"/>
    </row>
    <row r="49" spans="1:11" ht="16.5" customHeight="1">
      <c r="A49" s="469" t="s">
        <v>336</v>
      </c>
      <c r="B49" s="375"/>
      <c r="C49" s="375"/>
      <c r="D49" s="428"/>
      <c r="E49" s="428"/>
      <c r="F49" s="428"/>
      <c r="G49" s="428"/>
      <c r="H49" s="428"/>
      <c r="I49" s="428"/>
      <c r="J49" s="428"/>
      <c r="K49" s="428"/>
    </row>
    <row r="50" spans="1:12" ht="16.5" customHeight="1">
      <c r="A50" s="435" t="s">
        <v>383</v>
      </c>
      <c r="B50" s="438">
        <v>586270.43250768</v>
      </c>
      <c r="C50" s="438">
        <v>609185.17202926</v>
      </c>
      <c r="D50" s="438">
        <v>720687.9222543997</v>
      </c>
      <c r="E50" s="438">
        <v>895351.7648742999</v>
      </c>
      <c r="F50" s="438">
        <v>21910.63225967994</v>
      </c>
      <c r="G50" s="470" t="s">
        <v>307</v>
      </c>
      <c r="H50" s="438">
        <v>3.7372910255699985</v>
      </c>
      <c r="I50" s="438">
        <v>149493.07511018013</v>
      </c>
      <c r="J50" s="470" t="s">
        <v>308</v>
      </c>
      <c r="K50" s="438">
        <v>20.743108146248318</v>
      </c>
      <c r="L50" s="471"/>
    </row>
    <row r="51" spans="1:11" ht="16.5" customHeight="1">
      <c r="A51" s="435" t="s">
        <v>384</v>
      </c>
      <c r="B51" s="438">
        <v>-149676.25403579004</v>
      </c>
      <c r="C51" s="438">
        <v>-193689.46188257975</v>
      </c>
      <c r="D51" s="438">
        <v>-197789.45345592985</v>
      </c>
      <c r="E51" s="438">
        <v>-351440.22747616994</v>
      </c>
      <c r="F51" s="438">
        <v>-43009.10058488972</v>
      </c>
      <c r="G51" s="470" t="s">
        <v>307</v>
      </c>
      <c r="H51" s="438">
        <v>28.73475212347681</v>
      </c>
      <c r="I51" s="438">
        <v>-128480.00651052009</v>
      </c>
      <c r="J51" s="470" t="s">
        <v>308</v>
      </c>
      <c r="K51" s="438">
        <v>64.95796629477373</v>
      </c>
    </row>
    <row r="52" spans="1:11" ht="16.5" customHeight="1">
      <c r="A52" s="435" t="s">
        <v>385</v>
      </c>
      <c r="B52" s="438">
        <v>156104.43677516</v>
      </c>
      <c r="C52" s="438">
        <v>143608.6451322498</v>
      </c>
      <c r="D52" s="438">
        <v>192915.04815581988</v>
      </c>
      <c r="E52" s="438">
        <v>281085.23521455</v>
      </c>
      <c r="F52" s="438">
        <v>-13499.898904810181</v>
      </c>
      <c r="G52" s="470" t="s">
        <v>307</v>
      </c>
      <c r="H52" s="438">
        <v>-8.647991808365015</v>
      </c>
      <c r="I52" s="438">
        <v>62999.419549010105</v>
      </c>
      <c r="J52" s="470" t="s">
        <v>308</v>
      </c>
      <c r="K52" s="438">
        <v>32.65656056966831</v>
      </c>
    </row>
    <row r="53" spans="1:11" ht="16.5" customHeight="1">
      <c r="A53" s="472" t="s">
        <v>386</v>
      </c>
      <c r="B53" s="473">
        <v>1004.107261899992</v>
      </c>
      <c r="C53" s="474" t="s">
        <v>333</v>
      </c>
      <c r="D53" s="438"/>
      <c r="E53" s="438"/>
      <c r="F53" s="438"/>
      <c r="G53" s="438"/>
      <c r="H53" s="438"/>
      <c r="I53" s="438"/>
      <c r="J53" s="438"/>
      <c r="K53" s="438"/>
    </row>
    <row r="54" spans="1:11" ht="16.5" customHeight="1">
      <c r="A54" s="472" t="s">
        <v>387</v>
      </c>
      <c r="B54" s="473">
        <v>25170.767509720004</v>
      </c>
      <c r="C54" s="435" t="s">
        <v>333</v>
      </c>
      <c r="D54" s="438"/>
      <c r="E54" s="438"/>
      <c r="F54" s="438"/>
      <c r="G54" s="438"/>
      <c r="H54" s="438"/>
      <c r="I54" s="438"/>
      <c r="J54" s="438"/>
      <c r="K54" s="438"/>
    </row>
    <row r="55" spans="1:11" ht="16.5" customHeight="1">
      <c r="A55" s="4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ht="24.75" customHeight="1">
      <c r="A1" s="1808" t="s">
        <v>420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ht="16.5" customHeight="1">
      <c r="A2" s="1809" t="s">
        <v>29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2:11" ht="16.5" customHeight="1" thickBot="1">
      <c r="B3" s="375"/>
      <c r="C3" s="375"/>
      <c r="D3" s="375"/>
      <c r="E3" s="375"/>
      <c r="I3" s="1817" t="s">
        <v>76</v>
      </c>
      <c r="J3" s="1817"/>
      <c r="K3" s="1817"/>
    </row>
    <row r="4" spans="1:11" ht="13.5" thickTop="1">
      <c r="A4" s="377"/>
      <c r="B4" s="445">
        <v>2014</v>
      </c>
      <c r="C4" s="445">
        <v>2015</v>
      </c>
      <c r="D4" s="445">
        <v>2015</v>
      </c>
      <c r="E4" s="446">
        <v>2016</v>
      </c>
      <c r="F4" s="1827" t="s">
        <v>299</v>
      </c>
      <c r="G4" s="1828"/>
      <c r="H4" s="1828"/>
      <c r="I4" s="1828"/>
      <c r="J4" s="1828"/>
      <c r="K4" s="1829"/>
    </row>
    <row r="5" spans="1:1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478"/>
      <c r="J5" s="479" t="s">
        <v>54</v>
      </c>
      <c r="K5" s="480"/>
    </row>
    <row r="6" spans="1:1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ht="16.5" customHeight="1">
      <c r="A7" s="391" t="s">
        <v>389</v>
      </c>
      <c r="B7" s="392">
        <v>1406769.5015122239</v>
      </c>
      <c r="C7" s="392">
        <v>1513390.6901767196</v>
      </c>
      <c r="D7" s="392">
        <v>1688829.864876353</v>
      </c>
      <c r="E7" s="393">
        <v>1830624.3210781119</v>
      </c>
      <c r="F7" s="394">
        <v>106621.18866449571</v>
      </c>
      <c r="G7" s="456"/>
      <c r="H7" s="393">
        <v>7.57915127886139</v>
      </c>
      <c r="I7" s="392">
        <v>141794.45620175893</v>
      </c>
      <c r="J7" s="457"/>
      <c r="K7" s="397">
        <v>8.396017807995145</v>
      </c>
    </row>
    <row r="8" spans="1:11" ht="16.5" customHeight="1">
      <c r="A8" s="398" t="s">
        <v>390</v>
      </c>
      <c r="B8" s="399">
        <v>129689.17799381667</v>
      </c>
      <c r="C8" s="399">
        <v>128981.57685977095</v>
      </c>
      <c r="D8" s="399">
        <v>159289.9815738324</v>
      </c>
      <c r="E8" s="400">
        <v>165765.82021144143</v>
      </c>
      <c r="F8" s="401">
        <v>-707.6011340457189</v>
      </c>
      <c r="G8" s="458"/>
      <c r="H8" s="400">
        <v>-0.5456130920032942</v>
      </c>
      <c r="I8" s="399">
        <v>6475.838637609035</v>
      </c>
      <c r="J8" s="400"/>
      <c r="K8" s="403">
        <v>4.065440006725987</v>
      </c>
    </row>
    <row r="9" spans="1:11" ht="16.5" customHeight="1">
      <c r="A9" s="398" t="s">
        <v>391</v>
      </c>
      <c r="B9" s="399">
        <v>115579.68382602921</v>
      </c>
      <c r="C9" s="399">
        <v>112901.46353609931</v>
      </c>
      <c r="D9" s="399">
        <v>141377.34382764096</v>
      </c>
      <c r="E9" s="400">
        <v>146766.99090367786</v>
      </c>
      <c r="F9" s="401">
        <v>-2678.220289929901</v>
      </c>
      <c r="G9" s="458"/>
      <c r="H9" s="400">
        <v>-2.3172067973132404</v>
      </c>
      <c r="I9" s="399">
        <v>5389.6470760368975</v>
      </c>
      <c r="J9" s="400"/>
      <c r="K9" s="403">
        <v>3.812242421676589</v>
      </c>
    </row>
    <row r="10" spans="1:11" ht="16.5" customHeight="1">
      <c r="A10" s="398" t="s">
        <v>392</v>
      </c>
      <c r="B10" s="399">
        <v>14109.494167787452</v>
      </c>
      <c r="C10" s="399">
        <v>16080.113323671634</v>
      </c>
      <c r="D10" s="399">
        <v>17912.63774619143</v>
      </c>
      <c r="E10" s="400">
        <v>18998.829307763586</v>
      </c>
      <c r="F10" s="401">
        <v>1970.619155884182</v>
      </c>
      <c r="G10" s="458"/>
      <c r="H10" s="400">
        <v>13.966618026485921</v>
      </c>
      <c r="I10" s="399">
        <v>1086.1915615721555</v>
      </c>
      <c r="J10" s="400"/>
      <c r="K10" s="403">
        <v>6.063828102609291</v>
      </c>
    </row>
    <row r="11" spans="1:11" ht="16.5" customHeight="1">
      <c r="A11" s="398" t="s">
        <v>393</v>
      </c>
      <c r="B11" s="399">
        <v>589705.9177744807</v>
      </c>
      <c r="C11" s="399">
        <v>645305.7871194427</v>
      </c>
      <c r="D11" s="399">
        <v>712471.2039690608</v>
      </c>
      <c r="E11" s="400">
        <v>808097.314735744</v>
      </c>
      <c r="F11" s="401">
        <v>55599.86934496206</v>
      </c>
      <c r="G11" s="458"/>
      <c r="H11" s="400">
        <v>9.428406205383366</v>
      </c>
      <c r="I11" s="399">
        <v>95626.11076668324</v>
      </c>
      <c r="J11" s="400"/>
      <c r="K11" s="403">
        <v>13.421750975192511</v>
      </c>
    </row>
    <row r="12" spans="1:11" ht="16.5" customHeight="1">
      <c r="A12" s="398" t="s">
        <v>391</v>
      </c>
      <c r="B12" s="399">
        <v>580319.7405492043</v>
      </c>
      <c r="C12" s="399">
        <v>635636.0488746499</v>
      </c>
      <c r="D12" s="399">
        <v>702459.3874338878</v>
      </c>
      <c r="E12" s="400">
        <v>795287.4833168798</v>
      </c>
      <c r="F12" s="401">
        <v>55316.30832544563</v>
      </c>
      <c r="G12" s="458"/>
      <c r="H12" s="400">
        <v>9.532039746415528</v>
      </c>
      <c r="I12" s="399">
        <v>92828.09588299203</v>
      </c>
      <c r="J12" s="400"/>
      <c r="K12" s="403">
        <v>13.214727789758317</v>
      </c>
    </row>
    <row r="13" spans="1:11" ht="16.5" customHeight="1">
      <c r="A13" s="398" t="s">
        <v>392</v>
      </c>
      <c r="B13" s="399">
        <v>9386.177225276386</v>
      </c>
      <c r="C13" s="399">
        <v>9669.738244792836</v>
      </c>
      <c r="D13" s="399">
        <v>10011.816535172982</v>
      </c>
      <c r="E13" s="400">
        <v>12809.831418864205</v>
      </c>
      <c r="F13" s="401">
        <v>283.56101951644996</v>
      </c>
      <c r="G13" s="458"/>
      <c r="H13" s="400">
        <v>3.0210490672692387</v>
      </c>
      <c r="I13" s="399">
        <v>2798.014883691223</v>
      </c>
      <c r="J13" s="400"/>
      <c r="K13" s="403">
        <v>27.94712501833594</v>
      </c>
    </row>
    <row r="14" spans="1:11" ht="16.5" customHeight="1">
      <c r="A14" s="398" t="s">
        <v>394</v>
      </c>
      <c r="B14" s="399">
        <v>452941.93633577344</v>
      </c>
      <c r="C14" s="399">
        <v>482429.81620214455</v>
      </c>
      <c r="D14" s="399">
        <v>509201.11750868295</v>
      </c>
      <c r="E14" s="400">
        <v>521098.1657532006</v>
      </c>
      <c r="F14" s="401">
        <v>29487.879866371106</v>
      </c>
      <c r="G14" s="458"/>
      <c r="H14" s="400">
        <v>6.510300217489963</v>
      </c>
      <c r="I14" s="399">
        <v>11897.048244517646</v>
      </c>
      <c r="J14" s="400"/>
      <c r="K14" s="403">
        <v>2.3364144019803286</v>
      </c>
    </row>
    <row r="15" spans="1:11" ht="16.5" customHeight="1">
      <c r="A15" s="398" t="s">
        <v>391</v>
      </c>
      <c r="B15" s="399">
        <v>424742.3652231101</v>
      </c>
      <c r="C15" s="399">
        <v>458909.870389618</v>
      </c>
      <c r="D15" s="399">
        <v>489602.7672653801</v>
      </c>
      <c r="E15" s="400">
        <v>501515.38285354106</v>
      </c>
      <c r="F15" s="401">
        <v>34167.50516650791</v>
      </c>
      <c r="G15" s="458"/>
      <c r="H15" s="400">
        <v>8.044289424380892</v>
      </c>
      <c r="I15" s="399">
        <v>11912.61558816093</v>
      </c>
      <c r="J15" s="400"/>
      <c r="K15" s="403">
        <v>2.4331185166083666</v>
      </c>
    </row>
    <row r="16" spans="1:11" ht="16.5" customHeight="1">
      <c r="A16" s="398" t="s">
        <v>392</v>
      </c>
      <c r="B16" s="399">
        <v>28199.571112663358</v>
      </c>
      <c r="C16" s="399">
        <v>23519.94581252655</v>
      </c>
      <c r="D16" s="399">
        <v>19598.350243302797</v>
      </c>
      <c r="E16" s="400">
        <v>19582.782899659545</v>
      </c>
      <c r="F16" s="401">
        <v>-4679.6253001368095</v>
      </c>
      <c r="G16" s="458"/>
      <c r="H16" s="400">
        <v>-16.59466834243932</v>
      </c>
      <c r="I16" s="399">
        <v>-15.567343643251661</v>
      </c>
      <c r="J16" s="400"/>
      <c r="K16" s="403">
        <v>-0.07943190855348337</v>
      </c>
    </row>
    <row r="17" spans="1:11" ht="16.5" customHeight="1">
      <c r="A17" s="398" t="s">
        <v>395</v>
      </c>
      <c r="B17" s="399">
        <v>223381.38271278306</v>
      </c>
      <c r="C17" s="399">
        <v>244474.24500627132</v>
      </c>
      <c r="D17" s="399">
        <v>295717.3649716541</v>
      </c>
      <c r="E17" s="400">
        <v>320617.9149796357</v>
      </c>
      <c r="F17" s="401">
        <v>21092.86229348826</v>
      </c>
      <c r="G17" s="458"/>
      <c r="H17" s="400">
        <v>9.442533678202187</v>
      </c>
      <c r="I17" s="399">
        <v>24900.550007981597</v>
      </c>
      <c r="J17" s="400"/>
      <c r="K17" s="403">
        <v>8.420388167048774</v>
      </c>
    </row>
    <row r="18" spans="1:11" ht="16.5" customHeight="1">
      <c r="A18" s="398" t="s">
        <v>391</v>
      </c>
      <c r="B18" s="399">
        <v>195023.93855927695</v>
      </c>
      <c r="C18" s="399">
        <v>207234.8851626385</v>
      </c>
      <c r="D18" s="399">
        <v>248844.5470217187</v>
      </c>
      <c r="E18" s="400">
        <v>271446.5246064079</v>
      </c>
      <c r="F18" s="401">
        <v>12210.946603361546</v>
      </c>
      <c r="G18" s="458"/>
      <c r="H18" s="400">
        <v>6.261255255928526</v>
      </c>
      <c r="I18" s="399">
        <v>22601.977584689215</v>
      </c>
      <c r="J18" s="400"/>
      <c r="K18" s="403">
        <v>9.082769887947979</v>
      </c>
    </row>
    <row r="19" spans="1:11" ht="16.5" customHeight="1">
      <c r="A19" s="398" t="s">
        <v>392</v>
      </c>
      <c r="B19" s="399">
        <v>28357.444153506094</v>
      </c>
      <c r="C19" s="399">
        <v>37239.35984363281</v>
      </c>
      <c r="D19" s="399">
        <v>46872.81794993539</v>
      </c>
      <c r="E19" s="400">
        <v>49171.390373227754</v>
      </c>
      <c r="F19" s="401">
        <v>8881.915690126716</v>
      </c>
      <c r="G19" s="458"/>
      <c r="H19" s="400">
        <v>31.32128425272262</v>
      </c>
      <c r="I19" s="399">
        <v>2298.5724232923676</v>
      </c>
      <c r="J19" s="400"/>
      <c r="K19" s="403">
        <v>4.903849445850388</v>
      </c>
    </row>
    <row r="20" spans="1:11" ht="16.5" customHeight="1">
      <c r="A20" s="398" t="s">
        <v>396</v>
      </c>
      <c r="B20" s="399">
        <v>11051.086695369997</v>
      </c>
      <c r="C20" s="399">
        <v>12199.264989089996</v>
      </c>
      <c r="D20" s="399">
        <v>12150.19685312301</v>
      </c>
      <c r="E20" s="400">
        <v>15045.105398089998</v>
      </c>
      <c r="F20" s="401">
        <v>1148.1782937199987</v>
      </c>
      <c r="G20" s="458"/>
      <c r="H20" s="400">
        <v>10.389732026996437</v>
      </c>
      <c r="I20" s="399">
        <v>2894.9085449669874</v>
      </c>
      <c r="J20" s="400"/>
      <c r="K20" s="403">
        <v>23.82602175060973</v>
      </c>
    </row>
    <row r="21" spans="1:11" ht="16.5" customHeight="1">
      <c r="A21" s="391" t="s">
        <v>397</v>
      </c>
      <c r="B21" s="392">
        <v>1932.98868759</v>
      </c>
      <c r="C21" s="392">
        <v>2275.36250541</v>
      </c>
      <c r="D21" s="392">
        <v>3261.50328125</v>
      </c>
      <c r="E21" s="393">
        <v>2367.4728874400002</v>
      </c>
      <c r="F21" s="394">
        <v>342.3738178199999</v>
      </c>
      <c r="G21" s="456"/>
      <c r="H21" s="393">
        <v>17.712148033668146</v>
      </c>
      <c r="I21" s="392">
        <v>-894.0303938099996</v>
      </c>
      <c r="J21" s="393"/>
      <c r="K21" s="397">
        <v>-27.411604916961927</v>
      </c>
    </row>
    <row r="22" spans="1:11" ht="16.5" customHeight="1">
      <c r="A22" s="391" t="s">
        <v>398</v>
      </c>
      <c r="B22" s="392">
        <v>4.119</v>
      </c>
      <c r="C22" s="392">
        <v>0</v>
      </c>
      <c r="D22" s="392">
        <v>0</v>
      </c>
      <c r="E22" s="393">
        <v>0</v>
      </c>
      <c r="F22" s="394">
        <v>-4.119</v>
      </c>
      <c r="G22" s="456"/>
      <c r="H22" s="393"/>
      <c r="I22" s="392">
        <v>0</v>
      </c>
      <c r="J22" s="393"/>
      <c r="K22" s="397"/>
    </row>
    <row r="23" spans="1:11" ht="16.5" customHeight="1">
      <c r="A23" s="481" t="s">
        <v>399</v>
      </c>
      <c r="B23" s="392">
        <v>348672.1139714704</v>
      </c>
      <c r="C23" s="392">
        <v>386331.846317206</v>
      </c>
      <c r="D23" s="392">
        <v>383714.93003354454</v>
      </c>
      <c r="E23" s="393">
        <v>461637.1861856561</v>
      </c>
      <c r="F23" s="394">
        <v>37659.732345735596</v>
      </c>
      <c r="G23" s="456"/>
      <c r="H23" s="393">
        <v>10.80090171731286</v>
      </c>
      <c r="I23" s="392">
        <v>77922.25615211157</v>
      </c>
      <c r="J23" s="393"/>
      <c r="K23" s="397">
        <v>20.307329752662888</v>
      </c>
    </row>
    <row r="24" spans="1:11" ht="16.5" customHeight="1">
      <c r="A24" s="482" t="s">
        <v>400</v>
      </c>
      <c r="B24" s="399">
        <v>129485.04956404002</v>
      </c>
      <c r="C24" s="399">
        <v>139081.87450424</v>
      </c>
      <c r="D24" s="399">
        <v>141598.56429523998</v>
      </c>
      <c r="E24" s="400">
        <v>155310.99593920997</v>
      </c>
      <c r="F24" s="401">
        <v>9596.824940199978</v>
      </c>
      <c r="G24" s="458"/>
      <c r="H24" s="400">
        <v>7.411531271379429</v>
      </c>
      <c r="I24" s="399">
        <v>13712.43164396999</v>
      </c>
      <c r="J24" s="400"/>
      <c r="K24" s="403">
        <v>9.684018840317403</v>
      </c>
    </row>
    <row r="25" spans="1:11" ht="16.5" customHeight="1">
      <c r="A25" s="482" t="s">
        <v>401</v>
      </c>
      <c r="B25" s="399">
        <v>68466.47765642044</v>
      </c>
      <c r="C25" s="399">
        <v>85204.10294187476</v>
      </c>
      <c r="D25" s="399">
        <v>80937.461259951</v>
      </c>
      <c r="E25" s="400">
        <v>102321.4141989089</v>
      </c>
      <c r="F25" s="401">
        <v>16737.625285454327</v>
      </c>
      <c r="G25" s="458"/>
      <c r="H25" s="400">
        <v>24.44645300645864</v>
      </c>
      <c r="I25" s="399">
        <v>21383.952938957897</v>
      </c>
      <c r="J25" s="400"/>
      <c r="K25" s="403">
        <v>26.42034060134152</v>
      </c>
    </row>
    <row r="26" spans="1:11" ht="16.5" customHeight="1">
      <c r="A26" s="482" t="s">
        <v>402</v>
      </c>
      <c r="B26" s="399">
        <v>150720.5867510099</v>
      </c>
      <c r="C26" s="399">
        <v>162045.86887109122</v>
      </c>
      <c r="D26" s="399">
        <v>161178.90447835356</v>
      </c>
      <c r="E26" s="400">
        <v>204004.77604753725</v>
      </c>
      <c r="F26" s="401">
        <v>11325.282120081334</v>
      </c>
      <c r="G26" s="458"/>
      <c r="H26" s="400">
        <v>7.514091050342497</v>
      </c>
      <c r="I26" s="399">
        <v>42825.871569183684</v>
      </c>
      <c r="J26" s="400"/>
      <c r="K26" s="403">
        <v>26.570394995416553</v>
      </c>
    </row>
    <row r="27" spans="1:11" ht="16.5" customHeight="1">
      <c r="A27" s="483" t="s">
        <v>403</v>
      </c>
      <c r="B27" s="484">
        <v>1757378.7231712842</v>
      </c>
      <c r="C27" s="484">
        <v>1901997.8989993357</v>
      </c>
      <c r="D27" s="484">
        <v>2075806.2981911474</v>
      </c>
      <c r="E27" s="485">
        <v>2294628.980151208</v>
      </c>
      <c r="F27" s="486">
        <v>144619.17582805152</v>
      </c>
      <c r="G27" s="487"/>
      <c r="H27" s="485">
        <v>8.229254964864856</v>
      </c>
      <c r="I27" s="484">
        <v>218822.68196006073</v>
      </c>
      <c r="J27" s="485"/>
      <c r="K27" s="488">
        <v>10.54157520144063</v>
      </c>
    </row>
    <row r="28" spans="1:11" ht="16.5" customHeight="1">
      <c r="A28" s="391" t="s">
        <v>404</v>
      </c>
      <c r="B28" s="392">
        <v>286916.3921421314</v>
      </c>
      <c r="C28" s="392">
        <v>257350.32041621397</v>
      </c>
      <c r="D28" s="392">
        <v>353446.9954428044</v>
      </c>
      <c r="E28" s="393">
        <v>313377.1409755016</v>
      </c>
      <c r="F28" s="394">
        <v>-29566.071725917427</v>
      </c>
      <c r="G28" s="456"/>
      <c r="H28" s="393">
        <v>-10.304769101958843</v>
      </c>
      <c r="I28" s="392">
        <v>-40069.85446730279</v>
      </c>
      <c r="J28" s="393"/>
      <c r="K28" s="397">
        <v>-11.336877943212558</v>
      </c>
    </row>
    <row r="29" spans="1:11" ht="16.5" customHeight="1">
      <c r="A29" s="398" t="s">
        <v>405</v>
      </c>
      <c r="B29" s="399">
        <v>41129.87280457899</v>
      </c>
      <c r="C29" s="399">
        <v>38557.844787749</v>
      </c>
      <c r="D29" s="399">
        <v>47292.02360718001</v>
      </c>
      <c r="E29" s="400">
        <v>48754.72507125002</v>
      </c>
      <c r="F29" s="401">
        <v>-2572.028016829987</v>
      </c>
      <c r="G29" s="458"/>
      <c r="H29" s="400">
        <v>-6.253430515213368</v>
      </c>
      <c r="I29" s="399">
        <v>1462.7014640700072</v>
      </c>
      <c r="J29" s="400"/>
      <c r="K29" s="403">
        <v>3.0929136723342405</v>
      </c>
    </row>
    <row r="30" spans="1:11" ht="16.5" customHeight="1">
      <c r="A30" s="398" t="s">
        <v>406</v>
      </c>
      <c r="B30" s="399">
        <v>156213.95132914</v>
      </c>
      <c r="C30" s="399">
        <v>110232.73144104001</v>
      </c>
      <c r="D30" s="399">
        <v>192239.16817545</v>
      </c>
      <c r="E30" s="400">
        <v>132031.64634924</v>
      </c>
      <c r="F30" s="401">
        <v>-45981.21988809998</v>
      </c>
      <c r="G30" s="458"/>
      <c r="H30" s="400">
        <v>-29.43477166851658</v>
      </c>
      <c r="I30" s="399">
        <v>-60207.521826209995</v>
      </c>
      <c r="J30" s="400"/>
      <c r="K30" s="403">
        <v>-31.319071132923693</v>
      </c>
    </row>
    <row r="31" spans="1:11" ht="16.5" customHeight="1">
      <c r="A31" s="398" t="s">
        <v>407</v>
      </c>
      <c r="B31" s="399">
        <v>788.6985832094999</v>
      </c>
      <c r="C31" s="399">
        <v>1558.4339210095</v>
      </c>
      <c r="D31" s="399">
        <v>1336.9384950544995</v>
      </c>
      <c r="E31" s="400">
        <v>1268.2998223200002</v>
      </c>
      <c r="F31" s="401">
        <v>769.7353378</v>
      </c>
      <c r="G31" s="458"/>
      <c r="H31" s="400">
        <v>97.59562831565746</v>
      </c>
      <c r="I31" s="399">
        <v>-68.63867273449932</v>
      </c>
      <c r="J31" s="400"/>
      <c r="K31" s="403">
        <v>-5.134018729238647</v>
      </c>
    </row>
    <row r="32" spans="1:11" ht="16.5" customHeight="1">
      <c r="A32" s="398" t="s">
        <v>408</v>
      </c>
      <c r="B32" s="399">
        <v>88693.80612722292</v>
      </c>
      <c r="C32" s="399">
        <v>105841.10069469541</v>
      </c>
      <c r="D32" s="399">
        <v>112504.7731455499</v>
      </c>
      <c r="E32" s="400">
        <v>129594.94539266161</v>
      </c>
      <c r="F32" s="401">
        <v>17147.29456747249</v>
      </c>
      <c r="G32" s="458"/>
      <c r="H32" s="400">
        <v>19.33313645698811</v>
      </c>
      <c r="I32" s="399">
        <v>17090.17224711171</v>
      </c>
      <c r="J32" s="400"/>
      <c r="K32" s="403">
        <v>15.190619712642572</v>
      </c>
    </row>
    <row r="33" spans="1:11" ht="16.5" customHeight="1">
      <c r="A33" s="398" t="s">
        <v>409</v>
      </c>
      <c r="B33" s="399">
        <v>90.06329798</v>
      </c>
      <c r="C33" s="399">
        <v>1160.2095717199998</v>
      </c>
      <c r="D33" s="399">
        <v>74.09201957000002</v>
      </c>
      <c r="E33" s="400">
        <v>1727.52434003</v>
      </c>
      <c r="F33" s="401">
        <v>1070.1462737399997</v>
      </c>
      <c r="G33" s="458"/>
      <c r="H33" s="400"/>
      <c r="I33" s="399">
        <v>1653.43232046</v>
      </c>
      <c r="J33" s="400"/>
      <c r="K33" s="403"/>
    </row>
    <row r="34" spans="1:11" ht="16.5" customHeight="1">
      <c r="A34" s="459" t="s">
        <v>410</v>
      </c>
      <c r="B34" s="392">
        <v>1313333.350838007</v>
      </c>
      <c r="C34" s="392">
        <v>1455932.521588834</v>
      </c>
      <c r="D34" s="392">
        <v>1542634.927148163</v>
      </c>
      <c r="E34" s="393">
        <v>1689926.7044027187</v>
      </c>
      <c r="F34" s="394">
        <v>142599.17075082706</v>
      </c>
      <c r="G34" s="456"/>
      <c r="H34" s="393">
        <v>10.85780473478709</v>
      </c>
      <c r="I34" s="392">
        <v>147291.7772545556</v>
      </c>
      <c r="J34" s="393"/>
      <c r="K34" s="397">
        <v>9.548064461813453</v>
      </c>
    </row>
    <row r="35" spans="1:11" ht="16.5" customHeight="1">
      <c r="A35" s="398" t="s">
        <v>411</v>
      </c>
      <c r="B35" s="399">
        <v>142157.69999999998</v>
      </c>
      <c r="C35" s="399">
        <v>130231.35</v>
      </c>
      <c r="D35" s="399">
        <v>142497.9</v>
      </c>
      <c r="E35" s="400">
        <v>130023.1</v>
      </c>
      <c r="F35" s="401">
        <v>-11926.349999999977</v>
      </c>
      <c r="G35" s="458"/>
      <c r="H35" s="400">
        <v>-8.389520933442212</v>
      </c>
      <c r="I35" s="399">
        <v>-12474.799999999988</v>
      </c>
      <c r="J35" s="400"/>
      <c r="K35" s="403">
        <v>-8.754374625871671</v>
      </c>
    </row>
    <row r="36" spans="1:11" ht="16.5" customHeight="1">
      <c r="A36" s="398" t="s">
        <v>412</v>
      </c>
      <c r="B36" s="399">
        <v>10386.33065354</v>
      </c>
      <c r="C36" s="399">
        <v>10306.846498930001</v>
      </c>
      <c r="D36" s="399">
        <v>10069.7670851545</v>
      </c>
      <c r="E36" s="400">
        <v>9512.433437485899</v>
      </c>
      <c r="F36" s="401">
        <v>-79.48415460999968</v>
      </c>
      <c r="G36" s="458"/>
      <c r="H36" s="400">
        <v>-0.7652765664927957</v>
      </c>
      <c r="I36" s="399">
        <v>-557.3336476686018</v>
      </c>
      <c r="J36" s="400"/>
      <c r="K36" s="403">
        <v>-5.534722332259888</v>
      </c>
    </row>
    <row r="37" spans="1:11" ht="16.5" customHeight="1">
      <c r="A37" s="404" t="s">
        <v>413</v>
      </c>
      <c r="B37" s="399">
        <v>10566.5361392257</v>
      </c>
      <c r="C37" s="399">
        <v>21124.818103557798</v>
      </c>
      <c r="D37" s="399">
        <v>13664.786629541519</v>
      </c>
      <c r="E37" s="400">
        <v>16856.39761908381</v>
      </c>
      <c r="F37" s="401">
        <v>10558.281964332098</v>
      </c>
      <c r="G37" s="458"/>
      <c r="H37" s="400">
        <v>99.92188381523667</v>
      </c>
      <c r="I37" s="399">
        <v>3191.6109895422924</v>
      </c>
      <c r="J37" s="400"/>
      <c r="K37" s="403">
        <v>23.35646414443412</v>
      </c>
    </row>
    <row r="38" spans="1:11" ht="16.5" customHeight="1">
      <c r="A38" s="489" t="s">
        <v>414</v>
      </c>
      <c r="B38" s="399">
        <v>996.6286769799999</v>
      </c>
      <c r="C38" s="399">
        <v>882.5902750800001</v>
      </c>
      <c r="D38" s="399">
        <v>852.91678677</v>
      </c>
      <c r="E38" s="400">
        <v>1006.1974763800001</v>
      </c>
      <c r="F38" s="401">
        <v>-114.03840189999983</v>
      </c>
      <c r="G38" s="458"/>
      <c r="H38" s="400">
        <v>-11.44241627138011</v>
      </c>
      <c r="I38" s="399">
        <v>153.28068961000008</v>
      </c>
      <c r="J38" s="400"/>
      <c r="K38" s="403">
        <v>17.9713533591565</v>
      </c>
    </row>
    <row r="39" spans="1:11" ht="16.5" customHeight="1">
      <c r="A39" s="489" t="s">
        <v>415</v>
      </c>
      <c r="B39" s="399">
        <v>9569.907462245701</v>
      </c>
      <c r="C39" s="399">
        <v>20242.227828477797</v>
      </c>
      <c r="D39" s="399">
        <v>12811.869842771519</v>
      </c>
      <c r="E39" s="400">
        <v>15850.200142703812</v>
      </c>
      <c r="F39" s="401">
        <v>10672.320366232096</v>
      </c>
      <c r="G39" s="458"/>
      <c r="H39" s="400">
        <v>111.51957747068641</v>
      </c>
      <c r="I39" s="399">
        <v>3038.330299932293</v>
      </c>
      <c r="J39" s="400"/>
      <c r="K39" s="403">
        <v>23.714963836028392</v>
      </c>
    </row>
    <row r="40" spans="1:11" ht="16.5" customHeight="1">
      <c r="A40" s="398" t="s">
        <v>416</v>
      </c>
      <c r="B40" s="399">
        <v>1146699.2038779212</v>
      </c>
      <c r="C40" s="399">
        <v>1288990.2067134304</v>
      </c>
      <c r="D40" s="399">
        <v>1369249.0711404982</v>
      </c>
      <c r="E40" s="400">
        <v>1528392.7765539815</v>
      </c>
      <c r="F40" s="401">
        <v>142291.00283550913</v>
      </c>
      <c r="G40" s="458"/>
      <c r="H40" s="400">
        <v>12.408746980403205</v>
      </c>
      <c r="I40" s="399">
        <v>159143.70541348332</v>
      </c>
      <c r="J40" s="400"/>
      <c r="K40" s="403">
        <v>11.622699534199914</v>
      </c>
    </row>
    <row r="41" spans="1:11" ht="16.5" customHeight="1">
      <c r="A41" s="404" t="s">
        <v>417</v>
      </c>
      <c r="B41" s="399">
        <v>1117321.0223590338</v>
      </c>
      <c r="C41" s="399">
        <v>1249720.8361506995</v>
      </c>
      <c r="D41" s="399">
        <v>1338931.575869255</v>
      </c>
      <c r="E41" s="400">
        <v>1482962.9148652852</v>
      </c>
      <c r="F41" s="401">
        <v>132399.8137916657</v>
      </c>
      <c r="G41" s="458"/>
      <c r="H41" s="400">
        <v>11.849755902034847</v>
      </c>
      <c r="I41" s="399">
        <v>144031.33899603016</v>
      </c>
      <c r="J41" s="400"/>
      <c r="K41" s="403">
        <v>10.757184429123855</v>
      </c>
    </row>
    <row r="42" spans="1:11" ht="16.5" customHeight="1">
      <c r="A42" s="404" t="s">
        <v>418</v>
      </c>
      <c r="B42" s="399">
        <v>29378.181518887475</v>
      </c>
      <c r="C42" s="399">
        <v>39269.37056273078</v>
      </c>
      <c r="D42" s="399">
        <v>30317.495271243217</v>
      </c>
      <c r="E42" s="400">
        <v>45429.861688696335</v>
      </c>
      <c r="F42" s="401">
        <v>9891.189043843304</v>
      </c>
      <c r="G42" s="458"/>
      <c r="H42" s="400">
        <v>33.668486381582795</v>
      </c>
      <c r="I42" s="399">
        <v>15112.366417453119</v>
      </c>
      <c r="J42" s="400"/>
      <c r="K42" s="403">
        <v>49.847015006505224</v>
      </c>
    </row>
    <row r="43" spans="1:11" ht="16.5" customHeight="1">
      <c r="A43" s="416" t="s">
        <v>419</v>
      </c>
      <c r="B43" s="417">
        <v>3523.58016732</v>
      </c>
      <c r="C43" s="417">
        <v>5279.30027291565</v>
      </c>
      <c r="D43" s="417">
        <v>7153.402292969005</v>
      </c>
      <c r="E43" s="418">
        <v>5141.996792167502</v>
      </c>
      <c r="F43" s="419">
        <v>1755.7201055956498</v>
      </c>
      <c r="G43" s="490"/>
      <c r="H43" s="418">
        <v>49.82773265326422</v>
      </c>
      <c r="I43" s="417">
        <v>-2011.4055008015039</v>
      </c>
      <c r="J43" s="418"/>
      <c r="K43" s="420">
        <v>-28.118165572464598</v>
      </c>
    </row>
    <row r="44" spans="1:11" s="471" customFormat="1" ht="16.5" customHeight="1" thickBot="1">
      <c r="A44" s="491" t="s">
        <v>360</v>
      </c>
      <c r="B44" s="422">
        <v>157128.9695125641</v>
      </c>
      <c r="C44" s="422">
        <v>188715.05827046203</v>
      </c>
      <c r="D44" s="422">
        <v>179724.38906548987</v>
      </c>
      <c r="E44" s="423">
        <v>291325.1637024054</v>
      </c>
      <c r="F44" s="424">
        <v>31586.08875789793</v>
      </c>
      <c r="G44" s="467"/>
      <c r="H44" s="423">
        <v>20.10201483270868</v>
      </c>
      <c r="I44" s="422">
        <v>111600.77463691554</v>
      </c>
      <c r="J44" s="423"/>
      <c r="K44" s="425">
        <v>62.09550925013815</v>
      </c>
    </row>
    <row r="45" spans="1:1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s="443" customFormat="1" ht="24.75" customHeight="1">
      <c r="A1" s="1808" t="s">
        <v>422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s="443" customFormat="1" ht="16.5" customHeight="1">
      <c r="A2" s="1809" t="s">
        <v>30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2:11" s="443" customFormat="1" ht="16.5" customHeight="1" thickBot="1">
      <c r="B3" s="375"/>
      <c r="C3" s="375"/>
      <c r="D3" s="375"/>
      <c r="E3" s="375"/>
      <c r="I3" s="1817" t="s">
        <v>76</v>
      </c>
      <c r="J3" s="1817"/>
      <c r="K3" s="1817"/>
    </row>
    <row r="4" spans="1:11" s="443" customFormat="1" ht="13.5" thickTop="1">
      <c r="A4" s="377"/>
      <c r="B4" s="445">
        <v>2014</v>
      </c>
      <c r="C4" s="445">
        <v>2015</v>
      </c>
      <c r="D4" s="445">
        <v>2015</v>
      </c>
      <c r="E4" s="446">
        <v>2016</v>
      </c>
      <c r="F4" s="1827" t="s">
        <v>299</v>
      </c>
      <c r="G4" s="1828"/>
      <c r="H4" s="1828"/>
      <c r="I4" s="1828"/>
      <c r="J4" s="1828"/>
      <c r="K4" s="1829"/>
    </row>
    <row r="5" spans="1:11" s="443" customFormat="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1830" t="s">
        <v>54</v>
      </c>
      <c r="J5" s="1830"/>
      <c r="K5" s="1831"/>
    </row>
    <row r="6" spans="1:11" s="443" customFormat="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s="443" customFormat="1" ht="16.5" customHeight="1">
      <c r="A7" s="391" t="s">
        <v>389</v>
      </c>
      <c r="B7" s="392">
        <v>1196479.3564913992</v>
      </c>
      <c r="C7" s="392">
        <v>1301004.0971983064</v>
      </c>
      <c r="D7" s="392">
        <v>1452748.758025059</v>
      </c>
      <c r="E7" s="393">
        <v>1570323.141296711</v>
      </c>
      <c r="F7" s="394">
        <v>104524.74070690712</v>
      </c>
      <c r="G7" s="456"/>
      <c r="H7" s="393">
        <v>8.7360254182253</v>
      </c>
      <c r="I7" s="392">
        <v>117574.38327165204</v>
      </c>
      <c r="J7" s="457"/>
      <c r="K7" s="397">
        <v>8.093235848398775</v>
      </c>
    </row>
    <row r="8" spans="1:11" s="443" customFormat="1" ht="16.5" customHeight="1">
      <c r="A8" s="398" t="s">
        <v>390</v>
      </c>
      <c r="B8" s="399">
        <v>122544.75249030958</v>
      </c>
      <c r="C8" s="399">
        <v>122611.37847244117</v>
      </c>
      <c r="D8" s="399">
        <v>150442.94437548862</v>
      </c>
      <c r="E8" s="400">
        <v>155510.1946205855</v>
      </c>
      <c r="F8" s="401">
        <v>66.62598213159072</v>
      </c>
      <c r="G8" s="458"/>
      <c r="H8" s="400">
        <v>0.05436869451987287</v>
      </c>
      <c r="I8" s="399">
        <v>5067.25024509689</v>
      </c>
      <c r="J8" s="400"/>
      <c r="K8" s="403">
        <v>3.3682206009273554</v>
      </c>
    </row>
    <row r="9" spans="1:11" s="443" customFormat="1" ht="16.5" customHeight="1">
      <c r="A9" s="398" t="s">
        <v>391</v>
      </c>
      <c r="B9" s="399">
        <v>108467.25845692512</v>
      </c>
      <c r="C9" s="399">
        <v>106593.49129518803</v>
      </c>
      <c r="D9" s="399">
        <v>132566.90180425718</v>
      </c>
      <c r="E9" s="400">
        <v>136556.47612091192</v>
      </c>
      <c r="F9" s="401">
        <v>-1873.7671617370943</v>
      </c>
      <c r="G9" s="458"/>
      <c r="H9" s="400">
        <v>-1.7274956409829525</v>
      </c>
      <c r="I9" s="399">
        <v>3989.5743166547327</v>
      </c>
      <c r="J9" s="400"/>
      <c r="K9" s="403">
        <v>3.0094799398311154</v>
      </c>
    </row>
    <row r="10" spans="1:11" s="443" customFormat="1" ht="16.5" customHeight="1">
      <c r="A10" s="398" t="s">
        <v>392</v>
      </c>
      <c r="B10" s="399">
        <v>14077.494033384452</v>
      </c>
      <c r="C10" s="399">
        <v>16017.887177253135</v>
      </c>
      <c r="D10" s="399">
        <v>17876.042571231428</v>
      </c>
      <c r="E10" s="400">
        <v>18953.71849967359</v>
      </c>
      <c r="F10" s="401">
        <v>1940.3931438686832</v>
      </c>
      <c r="G10" s="458"/>
      <c r="H10" s="400">
        <v>13.783654528761197</v>
      </c>
      <c r="I10" s="399">
        <v>1077.6759284421605</v>
      </c>
      <c r="J10" s="400"/>
      <c r="K10" s="403">
        <v>6.028604620669812</v>
      </c>
    </row>
    <row r="11" spans="1:11" s="443" customFormat="1" ht="16.5" customHeight="1">
      <c r="A11" s="398" t="s">
        <v>393</v>
      </c>
      <c r="B11" s="399">
        <v>450769.12587717123</v>
      </c>
      <c r="C11" s="399">
        <v>506212.4759999586</v>
      </c>
      <c r="D11" s="399">
        <v>559350.961967849</v>
      </c>
      <c r="E11" s="400">
        <v>641025.8071528518</v>
      </c>
      <c r="F11" s="401">
        <v>55443.35012278735</v>
      </c>
      <c r="G11" s="458"/>
      <c r="H11" s="400">
        <v>12.299722172608368</v>
      </c>
      <c r="I11" s="399">
        <v>81674.84518500278</v>
      </c>
      <c r="J11" s="400"/>
      <c r="K11" s="403">
        <v>14.601717121869786</v>
      </c>
    </row>
    <row r="12" spans="1:11" s="443" customFormat="1" ht="16.5" customHeight="1">
      <c r="A12" s="398" t="s">
        <v>391</v>
      </c>
      <c r="B12" s="399">
        <v>441455.9753080949</v>
      </c>
      <c r="C12" s="399">
        <v>496629.5071701668</v>
      </c>
      <c r="D12" s="399">
        <v>549436.3094164284</v>
      </c>
      <c r="E12" s="400">
        <v>628243.1746864567</v>
      </c>
      <c r="F12" s="401">
        <v>55173.53186207195</v>
      </c>
      <c r="G12" s="458"/>
      <c r="H12" s="400">
        <v>12.498082469846738</v>
      </c>
      <c r="I12" s="399">
        <v>78806.86527002824</v>
      </c>
      <c r="J12" s="400"/>
      <c r="K12" s="403">
        <v>14.343221210431324</v>
      </c>
    </row>
    <row r="13" spans="1:11" s="443" customFormat="1" ht="16.5" customHeight="1">
      <c r="A13" s="398" t="s">
        <v>392</v>
      </c>
      <c r="B13" s="399">
        <v>9313.150569076386</v>
      </c>
      <c r="C13" s="399">
        <v>9582.968829791735</v>
      </c>
      <c r="D13" s="399">
        <v>9914.652551420582</v>
      </c>
      <c r="E13" s="400">
        <v>12782.632466395204</v>
      </c>
      <c r="F13" s="401">
        <v>269.8182607153485</v>
      </c>
      <c r="G13" s="458"/>
      <c r="H13" s="400">
        <v>2.8971749003098877</v>
      </c>
      <c r="I13" s="399">
        <v>2867.9799149746214</v>
      </c>
      <c r="J13" s="400"/>
      <c r="K13" s="403">
        <v>28.926680991596566</v>
      </c>
    </row>
    <row r="14" spans="1:11" s="443" customFormat="1" ht="16.5" customHeight="1">
      <c r="A14" s="398" t="s">
        <v>394</v>
      </c>
      <c r="B14" s="399">
        <v>365549.7279395734</v>
      </c>
      <c r="C14" s="399">
        <v>393998.3113772245</v>
      </c>
      <c r="D14" s="399">
        <v>417355.10912562284</v>
      </c>
      <c r="E14" s="400">
        <v>425113.9585303895</v>
      </c>
      <c r="F14" s="401">
        <v>28448.583437651105</v>
      </c>
      <c r="G14" s="458"/>
      <c r="H14" s="400">
        <v>7.782411328275902</v>
      </c>
      <c r="I14" s="399">
        <v>7758.849404766632</v>
      </c>
      <c r="J14" s="400"/>
      <c r="K14" s="403">
        <v>1.8590522159946141</v>
      </c>
    </row>
    <row r="15" spans="1:11" s="443" customFormat="1" ht="16.5" customHeight="1">
      <c r="A15" s="398" t="s">
        <v>391</v>
      </c>
      <c r="B15" s="399">
        <v>337378.43962691</v>
      </c>
      <c r="C15" s="399">
        <v>370513.38296469796</v>
      </c>
      <c r="D15" s="399">
        <v>397787.37478232005</v>
      </c>
      <c r="E15" s="400">
        <v>405532.2451307299</v>
      </c>
      <c r="F15" s="401">
        <v>33134.94333778793</v>
      </c>
      <c r="G15" s="458"/>
      <c r="H15" s="400">
        <v>9.821298413268558</v>
      </c>
      <c r="I15" s="399">
        <v>7744.870348409866</v>
      </c>
      <c r="J15" s="400"/>
      <c r="K15" s="403">
        <v>1.946987471044818</v>
      </c>
    </row>
    <row r="16" spans="1:11" s="443" customFormat="1" ht="16.5" customHeight="1">
      <c r="A16" s="398" t="s">
        <v>392</v>
      </c>
      <c r="B16" s="399">
        <v>28171.288312663357</v>
      </c>
      <c r="C16" s="399">
        <v>23484.92841252655</v>
      </c>
      <c r="D16" s="399">
        <v>19567.7343433028</v>
      </c>
      <c r="E16" s="400">
        <v>19581.713399659548</v>
      </c>
      <c r="F16" s="401">
        <v>-4686.359900136806</v>
      </c>
      <c r="G16" s="458"/>
      <c r="H16" s="400">
        <v>-16.635234598164352</v>
      </c>
      <c r="I16" s="399">
        <v>13.979056356747606</v>
      </c>
      <c r="J16" s="400"/>
      <c r="K16" s="403">
        <v>0.07143932001270265</v>
      </c>
    </row>
    <row r="17" spans="1:11" s="443" customFormat="1" ht="16.5" customHeight="1">
      <c r="A17" s="398" t="s">
        <v>395</v>
      </c>
      <c r="B17" s="399">
        <v>246884.40591792506</v>
      </c>
      <c r="C17" s="399">
        <v>266291.35163014225</v>
      </c>
      <c r="D17" s="399">
        <v>313798.85776072845</v>
      </c>
      <c r="E17" s="400">
        <v>333850.4475063045</v>
      </c>
      <c r="F17" s="401">
        <v>19406.945712217188</v>
      </c>
      <c r="G17" s="458"/>
      <c r="H17" s="400">
        <v>7.860741807511686</v>
      </c>
      <c r="I17" s="399">
        <v>20051.589745576028</v>
      </c>
      <c r="J17" s="400"/>
      <c r="K17" s="403">
        <v>6.389949883394847</v>
      </c>
    </row>
    <row r="18" spans="1:11" s="443" customFormat="1" ht="16.5" customHeight="1">
      <c r="A18" s="398" t="s">
        <v>391</v>
      </c>
      <c r="B18" s="399">
        <v>218529.75129313295</v>
      </c>
      <c r="C18" s="399">
        <v>229031.691598743</v>
      </c>
      <c r="D18" s="399">
        <v>266863.39963048324</v>
      </c>
      <c r="E18" s="400">
        <v>284678.54141921795</v>
      </c>
      <c r="F18" s="401">
        <v>10501.940305610042</v>
      </c>
      <c r="G18" s="458"/>
      <c r="H18" s="400">
        <v>4.805725647636361</v>
      </c>
      <c r="I18" s="399">
        <v>17815.141788734705</v>
      </c>
      <c r="J18" s="400"/>
      <c r="K18" s="403">
        <v>6.67575314314467</v>
      </c>
    </row>
    <row r="19" spans="1:11" s="443" customFormat="1" ht="16.5" customHeight="1">
      <c r="A19" s="398" t="s">
        <v>392</v>
      </c>
      <c r="B19" s="399">
        <v>28354.654624792092</v>
      </c>
      <c r="C19" s="399">
        <v>37259.66003139925</v>
      </c>
      <c r="D19" s="399">
        <v>46935.458130245184</v>
      </c>
      <c r="E19" s="400">
        <v>49171.90608708654</v>
      </c>
      <c r="F19" s="401">
        <v>8905.00540660716</v>
      </c>
      <c r="G19" s="458"/>
      <c r="H19" s="400">
        <v>31.40579747644327</v>
      </c>
      <c r="I19" s="399">
        <v>2236.447956841359</v>
      </c>
      <c r="J19" s="400"/>
      <c r="K19" s="403">
        <v>4.7649432772878235</v>
      </c>
    </row>
    <row r="20" spans="1:11" s="443" customFormat="1" ht="16.5" customHeight="1">
      <c r="A20" s="398" t="s">
        <v>396</v>
      </c>
      <c r="B20" s="399">
        <v>10731.34426642</v>
      </c>
      <c r="C20" s="399">
        <v>11890.579718539997</v>
      </c>
      <c r="D20" s="399">
        <v>11800.884795370011</v>
      </c>
      <c r="E20" s="400">
        <v>14822.733486579998</v>
      </c>
      <c r="F20" s="401">
        <v>1159.2354521199977</v>
      </c>
      <c r="G20" s="458"/>
      <c r="H20" s="400">
        <v>10.802332152807928</v>
      </c>
      <c r="I20" s="399">
        <v>3021.848691209987</v>
      </c>
      <c r="J20" s="400"/>
      <c r="K20" s="403">
        <v>25.606967135172663</v>
      </c>
    </row>
    <row r="21" spans="1:11" s="443" customFormat="1" ht="16.5" customHeight="1">
      <c r="A21" s="391" t="s">
        <v>397</v>
      </c>
      <c r="B21" s="392">
        <v>1932.98868759</v>
      </c>
      <c r="C21" s="392">
        <v>2275.36250541</v>
      </c>
      <c r="D21" s="392">
        <v>3261.50328125</v>
      </c>
      <c r="E21" s="393">
        <v>2329.57288744</v>
      </c>
      <c r="F21" s="394">
        <v>342.3738178199999</v>
      </c>
      <c r="G21" s="456"/>
      <c r="H21" s="393">
        <v>17.712148033668146</v>
      </c>
      <c r="I21" s="392">
        <v>-931.9303938099997</v>
      </c>
      <c r="J21" s="393"/>
      <c r="K21" s="397">
        <v>-28.573645753096688</v>
      </c>
    </row>
    <row r="22" spans="1:11" s="443" customFormat="1" ht="16.5" customHeight="1">
      <c r="A22" s="391" t="s">
        <v>398</v>
      </c>
      <c r="B22" s="392">
        <v>4.119</v>
      </c>
      <c r="C22" s="392">
        <v>0</v>
      </c>
      <c r="D22" s="392">
        <v>0</v>
      </c>
      <c r="E22" s="393">
        <v>0</v>
      </c>
      <c r="F22" s="394">
        <v>-4.119</v>
      </c>
      <c r="G22" s="456"/>
      <c r="H22" s="393"/>
      <c r="I22" s="392">
        <v>0</v>
      </c>
      <c r="J22" s="393"/>
      <c r="K22" s="397"/>
    </row>
    <row r="23" spans="1:11" s="443" customFormat="1" ht="16.5" customHeight="1">
      <c r="A23" s="481" t="s">
        <v>399</v>
      </c>
      <c r="B23" s="392">
        <v>268735.3983221199</v>
      </c>
      <c r="C23" s="392">
        <v>299968.6838737173</v>
      </c>
      <c r="D23" s="392">
        <v>297716.124557734</v>
      </c>
      <c r="E23" s="393">
        <v>375360.34935566643</v>
      </c>
      <c r="F23" s="394">
        <v>31233.285551597422</v>
      </c>
      <c r="G23" s="456"/>
      <c r="H23" s="393">
        <v>11.622319108910103</v>
      </c>
      <c r="I23" s="392">
        <v>77644.22479793243</v>
      </c>
      <c r="J23" s="393"/>
      <c r="K23" s="397">
        <v>26.079952811852298</v>
      </c>
    </row>
    <row r="24" spans="1:11" s="443" customFormat="1" ht="16.5" customHeight="1">
      <c r="A24" s="482" t="s">
        <v>400</v>
      </c>
      <c r="B24" s="399">
        <v>87334.02185704002</v>
      </c>
      <c r="C24" s="399">
        <v>96129.74568424</v>
      </c>
      <c r="D24" s="399">
        <v>98300.06881324</v>
      </c>
      <c r="E24" s="400">
        <v>112594.21616495999</v>
      </c>
      <c r="F24" s="401">
        <v>8795.723827199981</v>
      </c>
      <c r="G24" s="458"/>
      <c r="H24" s="400">
        <v>10.071360095608554</v>
      </c>
      <c r="I24" s="399">
        <v>14294.147351719992</v>
      </c>
      <c r="J24" s="400"/>
      <c r="K24" s="403">
        <v>14.541340127520561</v>
      </c>
    </row>
    <row r="25" spans="1:11" s="443" customFormat="1" ht="16.5" customHeight="1">
      <c r="A25" s="482" t="s">
        <v>401</v>
      </c>
      <c r="B25" s="399">
        <v>53749.94024853264</v>
      </c>
      <c r="C25" s="399">
        <v>66167.42951458914</v>
      </c>
      <c r="D25" s="399">
        <v>63635.73371379686</v>
      </c>
      <c r="E25" s="400">
        <v>79719.01744335367</v>
      </c>
      <c r="F25" s="401">
        <v>12417.489266056495</v>
      </c>
      <c r="G25" s="458"/>
      <c r="H25" s="400">
        <v>23.102331293094768</v>
      </c>
      <c r="I25" s="399">
        <v>16083.283729556817</v>
      </c>
      <c r="J25" s="400"/>
      <c r="K25" s="403">
        <v>25.27398175668367</v>
      </c>
    </row>
    <row r="26" spans="1:11" s="443" customFormat="1" ht="16.5" customHeight="1">
      <c r="A26" s="482" t="s">
        <v>402</v>
      </c>
      <c r="B26" s="399">
        <v>127651.43621654723</v>
      </c>
      <c r="C26" s="399">
        <v>137671.50867488814</v>
      </c>
      <c r="D26" s="399">
        <v>135780.32203069713</v>
      </c>
      <c r="E26" s="400">
        <v>183047.1157473528</v>
      </c>
      <c r="F26" s="401">
        <v>10020.072458340917</v>
      </c>
      <c r="G26" s="458"/>
      <c r="H26" s="400">
        <v>7.8495571654539935</v>
      </c>
      <c r="I26" s="399">
        <v>47266.793716655666</v>
      </c>
      <c r="J26" s="400"/>
      <c r="K26" s="403">
        <v>34.81122522744468</v>
      </c>
    </row>
    <row r="27" spans="1:11" s="443" customFormat="1" ht="16.5" customHeight="1">
      <c r="A27" s="483" t="s">
        <v>403</v>
      </c>
      <c r="B27" s="484">
        <v>1467151.862501109</v>
      </c>
      <c r="C27" s="484">
        <v>1603248.1435774337</v>
      </c>
      <c r="D27" s="484">
        <v>1753726.385864043</v>
      </c>
      <c r="E27" s="485">
        <v>1948013.0635398175</v>
      </c>
      <c r="F27" s="486">
        <v>136096.28107632464</v>
      </c>
      <c r="G27" s="487"/>
      <c r="H27" s="485">
        <v>9.276223174628711</v>
      </c>
      <c r="I27" s="484">
        <v>194286.67767577455</v>
      </c>
      <c r="J27" s="485"/>
      <c r="K27" s="488">
        <v>11.078505703160275</v>
      </c>
    </row>
    <row r="28" spans="1:11" s="443" customFormat="1" ht="16.5" customHeight="1">
      <c r="A28" s="391" t="s">
        <v>404</v>
      </c>
      <c r="B28" s="392">
        <v>267110.3879700524</v>
      </c>
      <c r="C28" s="392">
        <v>236625.98474016495</v>
      </c>
      <c r="D28" s="392">
        <v>327932.4961981544</v>
      </c>
      <c r="E28" s="393">
        <v>285198.12119712366</v>
      </c>
      <c r="F28" s="394">
        <v>-30484.40322988748</v>
      </c>
      <c r="G28" s="456"/>
      <c r="H28" s="393">
        <v>-11.412661058058623</v>
      </c>
      <c r="I28" s="392">
        <v>-42734.37500103074</v>
      </c>
      <c r="J28" s="393"/>
      <c r="K28" s="397">
        <v>-13.031454795260162</v>
      </c>
    </row>
    <row r="29" spans="1:11" s="443" customFormat="1" ht="16.5" customHeight="1">
      <c r="A29" s="398" t="s">
        <v>405</v>
      </c>
      <c r="B29" s="399">
        <v>33942.21583274999</v>
      </c>
      <c r="C29" s="399">
        <v>31740.744298560003</v>
      </c>
      <c r="D29" s="399">
        <v>39383.42333781</v>
      </c>
      <c r="E29" s="400">
        <v>40580.54903839001</v>
      </c>
      <c r="F29" s="401">
        <v>-2201.47153418999</v>
      </c>
      <c r="G29" s="458"/>
      <c r="H29" s="400">
        <v>-6.485939353628897</v>
      </c>
      <c r="I29" s="399">
        <v>1197.125700580007</v>
      </c>
      <c r="J29" s="400"/>
      <c r="K29" s="403">
        <v>3.0396689752226496</v>
      </c>
    </row>
    <row r="30" spans="1:11" s="443" customFormat="1" ht="16.5" customHeight="1">
      <c r="A30" s="398" t="s">
        <v>421</v>
      </c>
      <c r="B30" s="399">
        <v>143481.39134852</v>
      </c>
      <c r="C30" s="399">
        <v>96754.43774907001</v>
      </c>
      <c r="D30" s="399">
        <v>174939.83073156</v>
      </c>
      <c r="E30" s="400">
        <v>112370.19686794</v>
      </c>
      <c r="F30" s="401">
        <v>-46726.95359944999</v>
      </c>
      <c r="G30" s="458"/>
      <c r="H30" s="400">
        <v>-32.56656013736932</v>
      </c>
      <c r="I30" s="399">
        <v>-62569.63386362001</v>
      </c>
      <c r="J30" s="400"/>
      <c r="K30" s="403">
        <v>-35.76637384520582</v>
      </c>
    </row>
    <row r="31" spans="1:11" s="443" customFormat="1" ht="16.5" customHeight="1">
      <c r="A31" s="398" t="s">
        <v>407</v>
      </c>
      <c r="B31" s="399">
        <v>699.9148152695</v>
      </c>
      <c r="C31" s="399">
        <v>1416.8326025395002</v>
      </c>
      <c r="D31" s="399">
        <v>1252.0553161744995</v>
      </c>
      <c r="E31" s="400">
        <v>1181.178157</v>
      </c>
      <c r="F31" s="401">
        <v>716.9177872700002</v>
      </c>
      <c r="G31" s="458"/>
      <c r="H31" s="400">
        <v>102.42929162657506</v>
      </c>
      <c r="I31" s="399">
        <v>-70.87715917449941</v>
      </c>
      <c r="J31" s="400"/>
      <c r="K31" s="403">
        <v>-5.660864840305605</v>
      </c>
    </row>
    <row r="32" spans="1:11" s="443" customFormat="1" ht="16.5" customHeight="1">
      <c r="A32" s="398" t="s">
        <v>408</v>
      </c>
      <c r="B32" s="399">
        <v>88901.08335653292</v>
      </c>
      <c r="C32" s="399">
        <v>105575.64930479541</v>
      </c>
      <c r="D32" s="399">
        <v>112283.64119529993</v>
      </c>
      <c r="E32" s="400">
        <v>129352.68233059361</v>
      </c>
      <c r="F32" s="401">
        <v>16674.56594826249</v>
      </c>
      <c r="G32" s="458"/>
      <c r="H32" s="400">
        <v>18.756313555134145</v>
      </c>
      <c r="I32" s="399">
        <v>17069.04113529368</v>
      </c>
      <c r="J32" s="400"/>
      <c r="K32" s="403">
        <v>15.201716789362695</v>
      </c>
    </row>
    <row r="33" spans="1:11" s="443" customFormat="1" ht="16.5" customHeight="1">
      <c r="A33" s="398" t="s">
        <v>409</v>
      </c>
      <c r="B33" s="399">
        <v>85.78261698</v>
      </c>
      <c r="C33" s="399">
        <v>1138.3207851999998</v>
      </c>
      <c r="D33" s="399">
        <v>73.54561731000001</v>
      </c>
      <c r="E33" s="400">
        <v>1713.5148032</v>
      </c>
      <c r="F33" s="401">
        <v>1052.5381682199998</v>
      </c>
      <c r="G33" s="458"/>
      <c r="H33" s="400"/>
      <c r="I33" s="399">
        <v>1639.96918589</v>
      </c>
      <c r="J33" s="400"/>
      <c r="K33" s="403"/>
    </row>
    <row r="34" spans="1:11" s="443" customFormat="1" ht="16.5" customHeight="1">
      <c r="A34" s="459" t="s">
        <v>410</v>
      </c>
      <c r="B34" s="392">
        <v>1066926.4858428843</v>
      </c>
      <c r="C34" s="392">
        <v>1198750.7449010375</v>
      </c>
      <c r="D34" s="392">
        <v>1267006.821257701</v>
      </c>
      <c r="E34" s="393">
        <v>1391199.2140744654</v>
      </c>
      <c r="F34" s="394">
        <v>131824.25905815326</v>
      </c>
      <c r="G34" s="456"/>
      <c r="H34" s="393">
        <v>12.35551472452299</v>
      </c>
      <c r="I34" s="392">
        <v>124192.39281676454</v>
      </c>
      <c r="J34" s="393"/>
      <c r="K34" s="397">
        <v>9.802030323205704</v>
      </c>
    </row>
    <row r="35" spans="1:11" s="443" customFormat="1" ht="16.5" customHeight="1">
      <c r="A35" s="398" t="s">
        <v>411</v>
      </c>
      <c r="B35" s="399">
        <v>136367.1</v>
      </c>
      <c r="C35" s="399">
        <v>124729.5</v>
      </c>
      <c r="D35" s="399">
        <v>136363.1</v>
      </c>
      <c r="E35" s="400">
        <v>122811.87500000001</v>
      </c>
      <c r="F35" s="401">
        <v>-11637.600000000006</v>
      </c>
      <c r="G35" s="458"/>
      <c r="H35" s="400">
        <v>-8.534023235809814</v>
      </c>
      <c r="I35" s="399">
        <v>-13551.224999999991</v>
      </c>
      <c r="J35" s="400"/>
      <c r="K35" s="403">
        <v>-9.937604087909406</v>
      </c>
    </row>
    <row r="36" spans="1:11" s="443" customFormat="1" ht="16.5" customHeight="1">
      <c r="A36" s="398" t="s">
        <v>412</v>
      </c>
      <c r="B36" s="399">
        <v>10047.26457073</v>
      </c>
      <c r="C36" s="399">
        <v>9805.5109049</v>
      </c>
      <c r="D36" s="399">
        <v>9774.4680178045</v>
      </c>
      <c r="E36" s="400">
        <v>9103.0617453159</v>
      </c>
      <c r="F36" s="401">
        <v>-241.7536658299996</v>
      </c>
      <c r="G36" s="458"/>
      <c r="H36" s="400">
        <v>-2.4061640273142983</v>
      </c>
      <c r="I36" s="399">
        <v>-671.4062724886007</v>
      </c>
      <c r="J36" s="400"/>
      <c r="K36" s="403">
        <v>-6.868980196831307</v>
      </c>
    </row>
    <row r="37" spans="1:11" s="443" customFormat="1" ht="16.5" customHeight="1">
      <c r="A37" s="404" t="s">
        <v>413</v>
      </c>
      <c r="B37" s="399">
        <v>10136.62372096203</v>
      </c>
      <c r="C37" s="399">
        <v>23569.34264515854</v>
      </c>
      <c r="D37" s="399">
        <v>11901.177529272247</v>
      </c>
      <c r="E37" s="400">
        <v>15684.519441132246</v>
      </c>
      <c r="F37" s="401">
        <v>13432.71892419651</v>
      </c>
      <c r="G37" s="458"/>
      <c r="H37" s="400">
        <v>132.51669682103636</v>
      </c>
      <c r="I37" s="399">
        <v>3783.3419118599995</v>
      </c>
      <c r="J37" s="400"/>
      <c r="K37" s="403">
        <v>31.789643525226445</v>
      </c>
    </row>
    <row r="38" spans="1:11" s="443" customFormat="1" ht="16.5" customHeight="1">
      <c r="A38" s="489" t="s">
        <v>414</v>
      </c>
      <c r="B38" s="399">
        <v>996.6286769799999</v>
      </c>
      <c r="C38" s="399">
        <v>882.5902750800001</v>
      </c>
      <c r="D38" s="399">
        <v>852.91678677</v>
      </c>
      <c r="E38" s="400">
        <v>1006.1974763800001</v>
      </c>
      <c r="F38" s="401">
        <v>-114.03840189999983</v>
      </c>
      <c r="G38" s="458"/>
      <c r="H38" s="400">
        <v>-11.44241627138011</v>
      </c>
      <c r="I38" s="399">
        <v>153.28068961000008</v>
      </c>
      <c r="J38" s="400"/>
      <c r="K38" s="403">
        <v>17.9713533591565</v>
      </c>
    </row>
    <row r="39" spans="1:11" s="443" customFormat="1" ht="16.5" customHeight="1">
      <c r="A39" s="489" t="s">
        <v>415</v>
      </c>
      <c r="B39" s="399">
        <v>9139.995043982031</v>
      </c>
      <c r="C39" s="399">
        <v>22686.75237007854</v>
      </c>
      <c r="D39" s="399">
        <v>11048.260742502247</v>
      </c>
      <c r="E39" s="400">
        <v>14678.321964752246</v>
      </c>
      <c r="F39" s="401">
        <v>13546.757326096507</v>
      </c>
      <c r="G39" s="458"/>
      <c r="H39" s="400">
        <v>148.21405548809332</v>
      </c>
      <c r="I39" s="399">
        <v>3630.0612222499985</v>
      </c>
      <c r="J39" s="400"/>
      <c r="K39" s="403">
        <v>32.85640434141175</v>
      </c>
    </row>
    <row r="40" spans="1:11" s="443" customFormat="1" ht="16.5" customHeight="1">
      <c r="A40" s="398" t="s">
        <v>416</v>
      </c>
      <c r="B40" s="399">
        <v>906851.9173838722</v>
      </c>
      <c r="C40" s="399">
        <v>1035367.0910780632</v>
      </c>
      <c r="D40" s="399">
        <v>1101814.6734176553</v>
      </c>
      <c r="E40" s="400">
        <v>1238457.7610958498</v>
      </c>
      <c r="F40" s="401">
        <v>128515.17369419103</v>
      </c>
      <c r="G40" s="458"/>
      <c r="H40" s="400">
        <v>14.171572142113067</v>
      </c>
      <c r="I40" s="399">
        <v>136643.0876781945</v>
      </c>
      <c r="J40" s="400"/>
      <c r="K40" s="403">
        <v>12.401639856033974</v>
      </c>
    </row>
    <row r="41" spans="1:11" s="443" customFormat="1" ht="16.5" customHeight="1">
      <c r="A41" s="404" t="s">
        <v>417</v>
      </c>
      <c r="B41" s="399">
        <v>885806.0161090732</v>
      </c>
      <c r="C41" s="399">
        <v>1006538.7101487167</v>
      </c>
      <c r="D41" s="399">
        <v>1080542.098249849</v>
      </c>
      <c r="E41" s="400">
        <v>1204507.3599780346</v>
      </c>
      <c r="F41" s="401">
        <v>120732.69403964351</v>
      </c>
      <c r="G41" s="458"/>
      <c r="H41" s="400">
        <v>13.629699036134923</v>
      </c>
      <c r="I41" s="399">
        <v>123965.2617281857</v>
      </c>
      <c r="J41" s="400"/>
      <c r="K41" s="403">
        <v>11.47250643255565</v>
      </c>
    </row>
    <row r="42" spans="1:11" s="443" customFormat="1" ht="16.5" customHeight="1">
      <c r="A42" s="404" t="s">
        <v>418</v>
      </c>
      <c r="B42" s="399">
        <v>21045.901274799016</v>
      </c>
      <c r="C42" s="399">
        <v>28828.380929346506</v>
      </c>
      <c r="D42" s="399">
        <v>21272.57516780643</v>
      </c>
      <c r="E42" s="400">
        <v>33950.40111781527</v>
      </c>
      <c r="F42" s="401">
        <v>7782.479654547489</v>
      </c>
      <c r="G42" s="458"/>
      <c r="H42" s="400">
        <v>36.97860002729586</v>
      </c>
      <c r="I42" s="399">
        <v>12677.825950008842</v>
      </c>
      <c r="J42" s="400"/>
      <c r="K42" s="403">
        <v>59.59704384636637</v>
      </c>
    </row>
    <row r="43" spans="1:11" s="443" customFormat="1" ht="16.5" customHeight="1">
      <c r="A43" s="416" t="s">
        <v>419</v>
      </c>
      <c r="B43" s="417">
        <v>3523.58016732</v>
      </c>
      <c r="C43" s="417">
        <v>5279.30027291565</v>
      </c>
      <c r="D43" s="417">
        <v>7153.402292969005</v>
      </c>
      <c r="E43" s="418">
        <v>5141.996792167502</v>
      </c>
      <c r="F43" s="419">
        <v>1755.7201055956498</v>
      </c>
      <c r="G43" s="490"/>
      <c r="H43" s="418">
        <v>49.82773265326422</v>
      </c>
      <c r="I43" s="417">
        <v>-2011.4055008015039</v>
      </c>
      <c r="J43" s="418"/>
      <c r="K43" s="420">
        <v>-28.118165572464598</v>
      </c>
    </row>
    <row r="44" spans="1:11" s="443" customFormat="1" ht="16.5" customHeight="1" thickBot="1">
      <c r="A44" s="491" t="s">
        <v>360</v>
      </c>
      <c r="B44" s="422">
        <v>133114.97697776402</v>
      </c>
      <c r="C44" s="422">
        <v>167871.41514538467</v>
      </c>
      <c r="D44" s="422">
        <v>158787.0860167208</v>
      </c>
      <c r="E44" s="423">
        <v>271615.7592183633</v>
      </c>
      <c r="F44" s="424">
        <v>34756.438167620654</v>
      </c>
      <c r="G44" s="467"/>
      <c r="H44" s="423">
        <v>26.110088403821376</v>
      </c>
      <c r="I44" s="422">
        <v>112828.67320164252</v>
      </c>
      <c r="J44" s="423"/>
      <c r="K44" s="425">
        <v>71.05658024970701</v>
      </c>
    </row>
    <row r="45" spans="1:11" s="443" customFormat="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s="443" customFormat="1" ht="24.75" customHeight="1">
      <c r="A1" s="1808" t="s">
        <v>423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s="443" customFormat="1" ht="16.5" customHeight="1">
      <c r="A2" s="1809" t="s">
        <v>31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1:11" s="443" customFormat="1" ht="16.5" customHeight="1" thickBot="1">
      <c r="A3" s="426"/>
      <c r="B3" s="492"/>
      <c r="C3" s="375"/>
      <c r="D3" s="375"/>
      <c r="E3" s="375"/>
      <c r="F3" s="375"/>
      <c r="G3" s="375"/>
      <c r="H3" s="375"/>
      <c r="I3" s="1817" t="s">
        <v>76</v>
      </c>
      <c r="J3" s="1817"/>
      <c r="K3" s="1817"/>
    </row>
    <row r="4" spans="1:11" s="443" customFormat="1" ht="13.5" thickTop="1">
      <c r="A4" s="377"/>
      <c r="B4" s="493">
        <v>2014</v>
      </c>
      <c r="C4" s="493">
        <v>2015</v>
      </c>
      <c r="D4" s="493">
        <v>2015</v>
      </c>
      <c r="E4" s="494">
        <v>2016</v>
      </c>
      <c r="F4" s="1832" t="s">
        <v>299</v>
      </c>
      <c r="G4" s="1833"/>
      <c r="H4" s="1833"/>
      <c r="I4" s="1833"/>
      <c r="J4" s="1833"/>
      <c r="K4" s="1834"/>
    </row>
    <row r="5" spans="1:11" s="443" customFormat="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1821" t="s">
        <v>54</v>
      </c>
      <c r="J5" s="1821"/>
      <c r="K5" s="1823"/>
    </row>
    <row r="6" spans="1:11" s="443" customFormat="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s="443" customFormat="1" ht="16.5" customHeight="1">
      <c r="A7" s="391" t="s">
        <v>389</v>
      </c>
      <c r="B7" s="392">
        <v>200328.9315043301</v>
      </c>
      <c r="C7" s="392">
        <v>198392.62222948554</v>
      </c>
      <c r="D7" s="392">
        <v>230725.30529552922</v>
      </c>
      <c r="E7" s="393">
        <v>242465.28777665406</v>
      </c>
      <c r="F7" s="394">
        <v>-1936.3092748445633</v>
      </c>
      <c r="G7" s="456"/>
      <c r="H7" s="393">
        <v>-0.9665649690757274</v>
      </c>
      <c r="I7" s="392">
        <v>11739.98248112484</v>
      </c>
      <c r="J7" s="457"/>
      <c r="K7" s="397">
        <v>5.0882942666767494</v>
      </c>
    </row>
    <row r="8" spans="1:11" s="443" customFormat="1" ht="16.5" customHeight="1">
      <c r="A8" s="398" t="s">
        <v>390</v>
      </c>
      <c r="B8" s="399">
        <v>4228.3166725621</v>
      </c>
      <c r="C8" s="399">
        <v>3983.0645664861995</v>
      </c>
      <c r="D8" s="399">
        <v>5539.380841598802</v>
      </c>
      <c r="E8" s="400">
        <v>7558.012505970902</v>
      </c>
      <c r="F8" s="401">
        <v>-245.25210607590088</v>
      </c>
      <c r="G8" s="458"/>
      <c r="H8" s="400">
        <v>-5.800230329657243</v>
      </c>
      <c r="I8" s="399">
        <v>2018.6316643720993</v>
      </c>
      <c r="J8" s="400"/>
      <c r="K8" s="403">
        <v>36.441467414785514</v>
      </c>
    </row>
    <row r="9" spans="1:11" s="443" customFormat="1" ht="16.5" customHeight="1">
      <c r="A9" s="398" t="s">
        <v>391</v>
      </c>
      <c r="B9" s="399">
        <v>4196.3146141591005</v>
      </c>
      <c r="C9" s="399">
        <v>3920.8364110676994</v>
      </c>
      <c r="D9" s="399">
        <v>5502.783634638802</v>
      </c>
      <c r="E9" s="400">
        <v>7512.899552880902</v>
      </c>
      <c r="F9" s="401">
        <v>-275.47820309140116</v>
      </c>
      <c r="G9" s="458"/>
      <c r="H9" s="400">
        <v>-6.5647652385712325</v>
      </c>
      <c r="I9" s="399">
        <v>2010.1159182420997</v>
      </c>
      <c r="J9" s="400"/>
      <c r="K9" s="403">
        <v>36.52907422325068</v>
      </c>
    </row>
    <row r="10" spans="1:11" s="443" customFormat="1" ht="16.5" customHeight="1">
      <c r="A10" s="398" t="s">
        <v>392</v>
      </c>
      <c r="B10" s="399">
        <v>32.002058403</v>
      </c>
      <c r="C10" s="399">
        <v>62.22815541849999</v>
      </c>
      <c r="D10" s="399">
        <v>36.59720696</v>
      </c>
      <c r="E10" s="400">
        <v>45.11295309</v>
      </c>
      <c r="F10" s="401">
        <v>30.226097015499988</v>
      </c>
      <c r="G10" s="458"/>
      <c r="H10" s="400">
        <v>94.4504776376087</v>
      </c>
      <c r="I10" s="399">
        <v>8.515746129999997</v>
      </c>
      <c r="J10" s="400"/>
      <c r="K10" s="403">
        <v>23.268841634028337</v>
      </c>
    </row>
    <row r="11" spans="1:11" s="443" customFormat="1" ht="16.5" customHeight="1">
      <c r="A11" s="398" t="s">
        <v>393</v>
      </c>
      <c r="B11" s="399">
        <v>108357.4886662195</v>
      </c>
      <c r="C11" s="399">
        <v>106340.83460489727</v>
      </c>
      <c r="D11" s="399">
        <v>120640.84178132276</v>
      </c>
      <c r="E11" s="400">
        <v>129500.81889183601</v>
      </c>
      <c r="F11" s="401">
        <v>-2016.6540613222314</v>
      </c>
      <c r="G11" s="458"/>
      <c r="H11" s="400">
        <v>-1.861111849439645</v>
      </c>
      <c r="I11" s="399">
        <v>8859.977110513253</v>
      </c>
      <c r="J11" s="400"/>
      <c r="K11" s="403">
        <v>7.344094238477808</v>
      </c>
    </row>
    <row r="12" spans="1:11" s="443" customFormat="1" ht="16.5" customHeight="1">
      <c r="A12" s="398" t="s">
        <v>391</v>
      </c>
      <c r="B12" s="399">
        <v>108284.4620100195</v>
      </c>
      <c r="C12" s="399">
        <v>106254.06518989618</v>
      </c>
      <c r="D12" s="399">
        <v>120543.67779757036</v>
      </c>
      <c r="E12" s="400">
        <v>129473.61993936701</v>
      </c>
      <c r="F12" s="401">
        <v>-2030.396820123322</v>
      </c>
      <c r="G12" s="458"/>
      <c r="H12" s="400">
        <v>-1.875058325482977</v>
      </c>
      <c r="I12" s="399">
        <v>8929.942141796651</v>
      </c>
      <c r="J12" s="400"/>
      <c r="K12" s="403">
        <v>7.4080551588883425</v>
      </c>
    </row>
    <row r="13" spans="1:11" s="443" customFormat="1" ht="16.5" customHeight="1">
      <c r="A13" s="398" t="s">
        <v>392</v>
      </c>
      <c r="B13" s="399">
        <v>73.0266562</v>
      </c>
      <c r="C13" s="399">
        <v>86.76941500109999</v>
      </c>
      <c r="D13" s="399">
        <v>97.16398375240001</v>
      </c>
      <c r="E13" s="400">
        <v>27.198952469</v>
      </c>
      <c r="F13" s="401">
        <v>13.742758801099981</v>
      </c>
      <c r="G13" s="458"/>
      <c r="H13" s="400">
        <v>18.818825229327672</v>
      </c>
      <c r="I13" s="399">
        <v>-69.96503128340001</v>
      </c>
      <c r="J13" s="400"/>
      <c r="K13" s="403">
        <v>-72.00716621674317</v>
      </c>
    </row>
    <row r="14" spans="1:11" s="443" customFormat="1" ht="16.5" customHeight="1">
      <c r="A14" s="398" t="s">
        <v>394</v>
      </c>
      <c r="B14" s="399">
        <v>55395.1440574</v>
      </c>
      <c r="C14" s="399">
        <v>55910.83666184</v>
      </c>
      <c r="D14" s="399">
        <v>62212.660399759996</v>
      </c>
      <c r="E14" s="400">
        <v>64090.480518780976</v>
      </c>
      <c r="F14" s="401">
        <v>515.6926044400025</v>
      </c>
      <c r="G14" s="458"/>
      <c r="H14" s="400">
        <v>0.9309346752589829</v>
      </c>
      <c r="I14" s="399">
        <v>1877.8201190209802</v>
      </c>
      <c r="J14" s="400"/>
      <c r="K14" s="403">
        <v>3.0183890336061316</v>
      </c>
    </row>
    <row r="15" spans="1:11" s="443" customFormat="1" ht="16.5" customHeight="1">
      <c r="A15" s="398" t="s">
        <v>391</v>
      </c>
      <c r="B15" s="399">
        <v>54980.061257400004</v>
      </c>
      <c r="C15" s="399">
        <v>55875.819261840006</v>
      </c>
      <c r="D15" s="399">
        <v>62182.04449976</v>
      </c>
      <c r="E15" s="400">
        <v>64089.41101878098</v>
      </c>
      <c r="F15" s="401">
        <v>895.758004440002</v>
      </c>
      <c r="G15" s="458"/>
      <c r="H15" s="400">
        <v>1.629241554035988</v>
      </c>
      <c r="I15" s="399">
        <v>1907.3665190209795</v>
      </c>
      <c r="J15" s="400"/>
      <c r="K15" s="403">
        <v>3.06739113254525</v>
      </c>
    </row>
    <row r="16" spans="1:11" s="443" customFormat="1" ht="16.5" customHeight="1">
      <c r="A16" s="398" t="s">
        <v>392</v>
      </c>
      <c r="B16" s="399">
        <v>415.0828</v>
      </c>
      <c r="C16" s="399">
        <v>35.0174</v>
      </c>
      <c r="D16" s="399">
        <v>30.615900000000003</v>
      </c>
      <c r="E16" s="400">
        <v>1.0695</v>
      </c>
      <c r="F16" s="401">
        <v>-380.0654</v>
      </c>
      <c r="G16" s="458"/>
      <c r="H16" s="400">
        <v>-91.56375547240214</v>
      </c>
      <c r="I16" s="399">
        <v>-29.546400000000002</v>
      </c>
      <c r="J16" s="400"/>
      <c r="K16" s="403">
        <v>-96.5067170979785</v>
      </c>
    </row>
    <row r="17" spans="1:11" s="443" customFormat="1" ht="16.5" customHeight="1">
      <c r="A17" s="398" t="s">
        <v>395</v>
      </c>
      <c r="B17" s="399">
        <v>32040.491614798506</v>
      </c>
      <c r="C17" s="399">
        <v>31862.883233112087</v>
      </c>
      <c r="D17" s="399">
        <v>41997.04531858469</v>
      </c>
      <c r="E17" s="400">
        <v>41109.07770545619</v>
      </c>
      <c r="F17" s="401">
        <v>-177.6083816864193</v>
      </c>
      <c r="G17" s="458"/>
      <c r="H17" s="400">
        <v>-0.5543247707360006</v>
      </c>
      <c r="I17" s="399">
        <v>-887.9676131285014</v>
      </c>
      <c r="J17" s="400"/>
      <c r="K17" s="403">
        <v>-2.114357346790667</v>
      </c>
    </row>
    <row r="18" spans="1:11" s="443" customFormat="1" ht="16.5" customHeight="1">
      <c r="A18" s="398" t="s">
        <v>391</v>
      </c>
      <c r="B18" s="399">
        <v>32002.949652725507</v>
      </c>
      <c r="C18" s="399">
        <v>31645.48252737049</v>
      </c>
      <c r="D18" s="399">
        <v>41472.60886178549</v>
      </c>
      <c r="E18" s="400">
        <v>40890.446427209994</v>
      </c>
      <c r="F18" s="401">
        <v>-357.46712535501865</v>
      </c>
      <c r="G18" s="458"/>
      <c r="H18" s="400">
        <v>-1.1169818070959445</v>
      </c>
      <c r="I18" s="399">
        <v>-582.1624345754972</v>
      </c>
      <c r="J18" s="400"/>
      <c r="K18" s="403">
        <v>-1.4037275458499663</v>
      </c>
    </row>
    <row r="19" spans="1:11" s="443" customFormat="1" ht="16.5" customHeight="1">
      <c r="A19" s="398" t="s">
        <v>392</v>
      </c>
      <c r="B19" s="399">
        <v>37.54196207299999</v>
      </c>
      <c r="C19" s="399">
        <v>217.40070574159998</v>
      </c>
      <c r="D19" s="399">
        <v>524.4364567992001</v>
      </c>
      <c r="E19" s="400">
        <v>218.63127824619997</v>
      </c>
      <c r="F19" s="401">
        <v>179.85874366859997</v>
      </c>
      <c r="G19" s="458"/>
      <c r="H19" s="400">
        <v>479.0872233019317</v>
      </c>
      <c r="I19" s="399">
        <v>-305.80517855300013</v>
      </c>
      <c r="J19" s="400"/>
      <c r="K19" s="403">
        <v>-58.311197589012956</v>
      </c>
    </row>
    <row r="20" spans="1:11" s="443" customFormat="1" ht="16.5" customHeight="1">
      <c r="A20" s="398" t="s">
        <v>396</v>
      </c>
      <c r="B20" s="399">
        <v>307.49049335</v>
      </c>
      <c r="C20" s="399">
        <v>295.00316315</v>
      </c>
      <c r="D20" s="399">
        <v>335.3769542630001</v>
      </c>
      <c r="E20" s="400">
        <v>206.89815461</v>
      </c>
      <c r="F20" s="401">
        <v>-12.48733020000003</v>
      </c>
      <c r="G20" s="458"/>
      <c r="H20" s="400">
        <v>-4.0610459412761</v>
      </c>
      <c r="I20" s="399">
        <v>-128.47879965300007</v>
      </c>
      <c r="J20" s="400"/>
      <c r="K20" s="403">
        <v>-38.30877405853235</v>
      </c>
    </row>
    <row r="21" spans="1:11" s="443" customFormat="1" ht="16.5" customHeight="1">
      <c r="A21" s="391" t="s">
        <v>397</v>
      </c>
      <c r="B21" s="392">
        <v>0</v>
      </c>
      <c r="C21" s="392">
        <v>0</v>
      </c>
      <c r="D21" s="392">
        <v>0</v>
      </c>
      <c r="E21" s="393">
        <v>0</v>
      </c>
      <c r="F21" s="394">
        <v>0</v>
      </c>
      <c r="G21" s="456"/>
      <c r="H21" s="393"/>
      <c r="I21" s="392">
        <v>0</v>
      </c>
      <c r="J21" s="393"/>
      <c r="K21" s="397"/>
    </row>
    <row r="22" spans="1:11" s="443" customFormat="1" ht="16.5" customHeight="1">
      <c r="A22" s="391" t="s">
        <v>398</v>
      </c>
      <c r="B22" s="392">
        <v>0</v>
      </c>
      <c r="C22" s="392">
        <v>0</v>
      </c>
      <c r="D22" s="392">
        <v>0</v>
      </c>
      <c r="E22" s="393">
        <v>0</v>
      </c>
      <c r="F22" s="394">
        <v>0</v>
      </c>
      <c r="G22" s="456"/>
      <c r="H22" s="393"/>
      <c r="I22" s="392">
        <v>0</v>
      </c>
      <c r="J22" s="393"/>
      <c r="K22" s="397"/>
    </row>
    <row r="23" spans="1:11" s="443" customFormat="1" ht="16.5" customHeight="1">
      <c r="A23" s="481" t="s">
        <v>399</v>
      </c>
      <c r="B23" s="392">
        <v>55044.492350447166</v>
      </c>
      <c r="C23" s="392">
        <v>58153.35952413271</v>
      </c>
      <c r="D23" s="392">
        <v>57998.07882860672</v>
      </c>
      <c r="E23" s="393">
        <v>58452.869316313205</v>
      </c>
      <c r="F23" s="394">
        <v>3108.8671736855467</v>
      </c>
      <c r="G23" s="456"/>
      <c r="H23" s="393">
        <v>5.647916877664312</v>
      </c>
      <c r="I23" s="392">
        <v>454.7904877064866</v>
      </c>
      <c r="J23" s="393"/>
      <c r="K23" s="397">
        <v>0.7841475043517611</v>
      </c>
    </row>
    <row r="24" spans="1:11" s="443" customFormat="1" ht="16.5" customHeight="1">
      <c r="A24" s="482" t="s">
        <v>400</v>
      </c>
      <c r="B24" s="399">
        <v>26219.487117999997</v>
      </c>
      <c r="C24" s="399">
        <v>26449.072302000004</v>
      </c>
      <c r="D24" s="399">
        <v>27534.729094000002</v>
      </c>
      <c r="E24" s="400">
        <v>27986.53961225</v>
      </c>
      <c r="F24" s="401">
        <v>229.58518400000685</v>
      </c>
      <c r="G24" s="458"/>
      <c r="H24" s="400">
        <v>0.875628050872108</v>
      </c>
      <c r="I24" s="399">
        <v>451.8105182499967</v>
      </c>
      <c r="J24" s="400"/>
      <c r="K24" s="403">
        <v>1.640875117047907</v>
      </c>
    </row>
    <row r="25" spans="1:11" s="443" customFormat="1" ht="16.5" customHeight="1">
      <c r="A25" s="482" t="s">
        <v>401</v>
      </c>
      <c r="B25" s="399">
        <v>9026.477110959195</v>
      </c>
      <c r="C25" s="399">
        <v>12339.74620794557</v>
      </c>
      <c r="D25" s="399">
        <v>11783.224564359436</v>
      </c>
      <c r="E25" s="400">
        <v>13692.200627265183</v>
      </c>
      <c r="F25" s="401">
        <v>3313.269096986376</v>
      </c>
      <c r="G25" s="458"/>
      <c r="H25" s="400">
        <v>36.70611531229256</v>
      </c>
      <c r="I25" s="399">
        <v>1908.9760629057473</v>
      </c>
      <c r="J25" s="400"/>
      <c r="K25" s="403">
        <v>16.20079505808454</v>
      </c>
    </row>
    <row r="26" spans="1:11" s="443" customFormat="1" ht="16.5" customHeight="1">
      <c r="A26" s="482" t="s">
        <v>402</v>
      </c>
      <c r="B26" s="399">
        <v>19798.52812148797</v>
      </c>
      <c r="C26" s="399">
        <v>19364.541014187143</v>
      </c>
      <c r="D26" s="399">
        <v>18680.12517024728</v>
      </c>
      <c r="E26" s="400">
        <v>16774.129076798024</v>
      </c>
      <c r="F26" s="401">
        <v>-433.9871073008253</v>
      </c>
      <c r="G26" s="458"/>
      <c r="H26" s="400">
        <v>-2.1920170259010585</v>
      </c>
      <c r="I26" s="399">
        <v>-1905.9960934492556</v>
      </c>
      <c r="J26" s="400"/>
      <c r="K26" s="403">
        <v>-10.203336841045507</v>
      </c>
    </row>
    <row r="27" spans="1:11" s="443" customFormat="1" ht="16.5" customHeight="1">
      <c r="A27" s="483" t="s">
        <v>403</v>
      </c>
      <c r="B27" s="484">
        <v>255373.42385477727</v>
      </c>
      <c r="C27" s="484">
        <v>256545.98175361825</v>
      </c>
      <c r="D27" s="484">
        <v>288723.38412413595</v>
      </c>
      <c r="E27" s="485">
        <v>300918.15709296725</v>
      </c>
      <c r="F27" s="486">
        <v>1172.5578988409834</v>
      </c>
      <c r="G27" s="487"/>
      <c r="H27" s="485">
        <v>0.45915423819033724</v>
      </c>
      <c r="I27" s="484">
        <v>12194.772968831297</v>
      </c>
      <c r="J27" s="485"/>
      <c r="K27" s="488">
        <v>4.22368732128333</v>
      </c>
    </row>
    <row r="28" spans="1:11" s="443" customFormat="1" ht="16.5" customHeight="1">
      <c r="A28" s="391" t="s">
        <v>404</v>
      </c>
      <c r="B28" s="392">
        <v>14644.172939968996</v>
      </c>
      <c r="C28" s="392">
        <v>14656.033542478997</v>
      </c>
      <c r="D28" s="392">
        <v>18683.720312650003</v>
      </c>
      <c r="E28" s="393">
        <v>20406.941840098003</v>
      </c>
      <c r="F28" s="394">
        <v>11.860602510001627</v>
      </c>
      <c r="G28" s="456"/>
      <c r="H28" s="393">
        <v>0.08099195877173748</v>
      </c>
      <c r="I28" s="392">
        <v>1723.2215274480004</v>
      </c>
      <c r="J28" s="393"/>
      <c r="K28" s="397">
        <v>9.223117765690786</v>
      </c>
    </row>
    <row r="29" spans="1:11" s="443" customFormat="1" ht="16.5" customHeight="1">
      <c r="A29" s="398" t="s">
        <v>405</v>
      </c>
      <c r="B29" s="399">
        <v>6125.732077618995</v>
      </c>
      <c r="C29" s="399">
        <v>5784.466841598999</v>
      </c>
      <c r="D29" s="399">
        <v>6894.109523590002</v>
      </c>
      <c r="E29" s="400">
        <v>7059.003084500003</v>
      </c>
      <c r="F29" s="401">
        <v>-341.26523601999634</v>
      </c>
      <c r="G29" s="458"/>
      <c r="H29" s="400">
        <v>-5.571011459460407</v>
      </c>
      <c r="I29" s="399">
        <v>164.89356091000082</v>
      </c>
      <c r="J29" s="400"/>
      <c r="K29" s="403">
        <v>2.391803616489908</v>
      </c>
    </row>
    <row r="30" spans="1:11" s="443" customFormat="1" ht="16.5" customHeight="1">
      <c r="A30" s="398" t="s">
        <v>406</v>
      </c>
      <c r="B30" s="399">
        <v>8221.41105572</v>
      </c>
      <c r="C30" s="399">
        <v>8443.05914799</v>
      </c>
      <c r="D30" s="399">
        <v>11483.83710593</v>
      </c>
      <c r="E30" s="400">
        <v>12880.53014964</v>
      </c>
      <c r="F30" s="401">
        <v>221.64809226999932</v>
      </c>
      <c r="G30" s="458"/>
      <c r="H30" s="400">
        <v>2.6959860146609373</v>
      </c>
      <c r="I30" s="399">
        <v>1396.69304371</v>
      </c>
      <c r="J30" s="400"/>
      <c r="K30" s="403">
        <v>12.162250568573272</v>
      </c>
    </row>
    <row r="31" spans="1:11" s="443" customFormat="1" ht="16.5" customHeight="1">
      <c r="A31" s="398" t="s">
        <v>407</v>
      </c>
      <c r="B31" s="399">
        <v>88.41603593999999</v>
      </c>
      <c r="C31" s="399">
        <v>141.42937647</v>
      </c>
      <c r="D31" s="399">
        <v>84.49011687999999</v>
      </c>
      <c r="E31" s="400">
        <v>87.05404332</v>
      </c>
      <c r="F31" s="401">
        <v>53.01334053000001</v>
      </c>
      <c r="G31" s="458"/>
      <c r="H31" s="400">
        <v>59.95896555006763</v>
      </c>
      <c r="I31" s="399">
        <v>2.5639264400000172</v>
      </c>
      <c r="J31" s="400"/>
      <c r="K31" s="403">
        <v>3.0345873987149554</v>
      </c>
    </row>
    <row r="32" spans="1:11" s="443" customFormat="1" ht="16.5" customHeight="1">
      <c r="A32" s="398" t="s">
        <v>408</v>
      </c>
      <c r="B32" s="399">
        <v>206.12077069</v>
      </c>
      <c r="C32" s="399">
        <v>265.1893899</v>
      </c>
      <c r="D32" s="399">
        <v>220.86995025000002</v>
      </c>
      <c r="E32" s="400">
        <v>366.47781206800005</v>
      </c>
      <c r="F32" s="401">
        <v>59.06861920999998</v>
      </c>
      <c r="G32" s="458"/>
      <c r="H32" s="400">
        <v>28.657286217330114</v>
      </c>
      <c r="I32" s="399">
        <v>145.60786181800003</v>
      </c>
      <c r="J32" s="400"/>
      <c r="K32" s="403">
        <v>65.92470440328722</v>
      </c>
    </row>
    <row r="33" spans="1:11" s="443" customFormat="1" ht="16.5" customHeight="1">
      <c r="A33" s="398" t="s">
        <v>409</v>
      </c>
      <c r="B33" s="399">
        <v>2.493</v>
      </c>
      <c r="C33" s="399">
        <v>21.88878652</v>
      </c>
      <c r="D33" s="399">
        <v>0.413616</v>
      </c>
      <c r="E33" s="400">
        <v>13.87675057</v>
      </c>
      <c r="F33" s="401">
        <v>19.39578652</v>
      </c>
      <c r="G33" s="458"/>
      <c r="H33" s="400"/>
      <c r="I33" s="399">
        <v>13.463134570000001</v>
      </c>
      <c r="J33" s="400"/>
      <c r="K33" s="403"/>
    </row>
    <row r="34" spans="1:11" s="443" customFormat="1" ht="16.5" customHeight="1">
      <c r="A34" s="459" t="s">
        <v>410</v>
      </c>
      <c r="B34" s="392">
        <v>223339.6768422248</v>
      </c>
      <c r="C34" s="392">
        <v>227183.75666902636</v>
      </c>
      <c r="D34" s="392">
        <v>253591.78598665103</v>
      </c>
      <c r="E34" s="393">
        <v>264131.2126715268</v>
      </c>
      <c r="F34" s="394">
        <v>3844.0798268015496</v>
      </c>
      <c r="G34" s="456"/>
      <c r="H34" s="393">
        <v>1.7211808851667436</v>
      </c>
      <c r="I34" s="392">
        <v>10539.426684875798</v>
      </c>
      <c r="J34" s="393"/>
      <c r="K34" s="397">
        <v>4.156059962222352</v>
      </c>
    </row>
    <row r="35" spans="1:11" s="443" customFormat="1" ht="16.5" customHeight="1">
      <c r="A35" s="398" t="s">
        <v>411</v>
      </c>
      <c r="B35" s="399">
        <v>2744.3</v>
      </c>
      <c r="C35" s="399">
        <v>2639.375</v>
      </c>
      <c r="D35" s="399">
        <v>3087.8</v>
      </c>
      <c r="E35" s="400">
        <v>3484.775</v>
      </c>
      <c r="F35" s="401">
        <v>-104.92500000000018</v>
      </c>
      <c r="G35" s="458"/>
      <c r="H35" s="400">
        <v>-3.8233793681448884</v>
      </c>
      <c r="I35" s="399">
        <v>396.9749999999999</v>
      </c>
      <c r="J35" s="400"/>
      <c r="K35" s="403">
        <v>12.856240689163803</v>
      </c>
    </row>
    <row r="36" spans="1:11" s="443" customFormat="1" ht="16.5" customHeight="1">
      <c r="A36" s="398" t="s">
        <v>412</v>
      </c>
      <c r="B36" s="399">
        <v>273.72200813</v>
      </c>
      <c r="C36" s="399">
        <v>328.5185173</v>
      </c>
      <c r="D36" s="399">
        <v>195.92159383</v>
      </c>
      <c r="E36" s="400">
        <v>200.46385829000005</v>
      </c>
      <c r="F36" s="401">
        <v>54.79650916999998</v>
      </c>
      <c r="G36" s="458"/>
      <c r="H36" s="400">
        <v>20.019036665833326</v>
      </c>
      <c r="I36" s="399">
        <v>4.542264460000041</v>
      </c>
      <c r="J36" s="400"/>
      <c r="K36" s="403">
        <v>2.318409304051159</v>
      </c>
    </row>
    <row r="37" spans="1:11" s="443" customFormat="1" ht="16.5" customHeight="1">
      <c r="A37" s="404" t="s">
        <v>413</v>
      </c>
      <c r="B37" s="399">
        <v>50514.5238601137</v>
      </c>
      <c r="C37" s="399">
        <v>45338.57420312831</v>
      </c>
      <c r="D37" s="399">
        <v>54041.7393191083</v>
      </c>
      <c r="E37" s="400">
        <v>49140.1447853083</v>
      </c>
      <c r="F37" s="401">
        <v>-5175.9496569853945</v>
      </c>
      <c r="G37" s="458"/>
      <c r="H37" s="400">
        <v>-10.246458367733577</v>
      </c>
      <c r="I37" s="399">
        <v>-4901.594533800002</v>
      </c>
      <c r="J37" s="400"/>
      <c r="K37" s="403">
        <v>-9.070016242180563</v>
      </c>
    </row>
    <row r="38" spans="1:11" s="443" customFormat="1" ht="16.5" customHeight="1">
      <c r="A38" s="489" t="s">
        <v>414</v>
      </c>
      <c r="B38" s="399">
        <v>0</v>
      </c>
      <c r="C38" s="399">
        <v>0</v>
      </c>
      <c r="D38" s="399">
        <v>0</v>
      </c>
      <c r="E38" s="400">
        <v>0</v>
      </c>
      <c r="F38" s="401">
        <v>0</v>
      </c>
      <c r="G38" s="458"/>
      <c r="H38" s="400"/>
      <c r="I38" s="399">
        <v>0</v>
      </c>
      <c r="J38" s="400"/>
      <c r="K38" s="403"/>
    </row>
    <row r="39" spans="1:11" s="443" customFormat="1" ht="16.5" customHeight="1">
      <c r="A39" s="489" t="s">
        <v>415</v>
      </c>
      <c r="B39" s="399">
        <v>50514.5238601137</v>
      </c>
      <c r="C39" s="399">
        <v>45338.57420312831</v>
      </c>
      <c r="D39" s="399">
        <v>54041.7393191083</v>
      </c>
      <c r="E39" s="400">
        <v>49140.1447853083</v>
      </c>
      <c r="F39" s="401">
        <v>-5175.9496569853945</v>
      </c>
      <c r="G39" s="458"/>
      <c r="H39" s="400">
        <v>-10.246458367733577</v>
      </c>
      <c r="I39" s="399">
        <v>-4901.594533800002</v>
      </c>
      <c r="J39" s="400"/>
      <c r="K39" s="403">
        <v>-9.070016242180563</v>
      </c>
    </row>
    <row r="40" spans="1:11" s="443" customFormat="1" ht="16.5" customHeight="1">
      <c r="A40" s="398" t="s">
        <v>416</v>
      </c>
      <c r="B40" s="399">
        <v>169807.1309739811</v>
      </c>
      <c r="C40" s="399">
        <v>178877.28894859806</v>
      </c>
      <c r="D40" s="399">
        <v>196266.32507371274</v>
      </c>
      <c r="E40" s="400">
        <v>211305.8290279285</v>
      </c>
      <c r="F40" s="401">
        <v>9070.157974616945</v>
      </c>
      <c r="G40" s="458"/>
      <c r="H40" s="400">
        <v>5.341447042060165</v>
      </c>
      <c r="I40" s="399">
        <v>15039.503954215761</v>
      </c>
      <c r="J40" s="400"/>
      <c r="K40" s="403">
        <v>7.662804074294099</v>
      </c>
    </row>
    <row r="41" spans="1:11" s="443" customFormat="1" ht="16.5" customHeight="1">
      <c r="A41" s="404" t="s">
        <v>417</v>
      </c>
      <c r="B41" s="399">
        <v>166791.37957551968</v>
      </c>
      <c r="C41" s="399">
        <v>174581.17710731656</v>
      </c>
      <c r="D41" s="399">
        <v>193415.79534573623</v>
      </c>
      <c r="E41" s="400">
        <v>206970.3990056487</v>
      </c>
      <c r="F41" s="401">
        <v>7789.797531796881</v>
      </c>
      <c r="G41" s="458"/>
      <c r="H41" s="400">
        <v>4.670383776200989</v>
      </c>
      <c r="I41" s="399">
        <v>13554.603659912478</v>
      </c>
      <c r="J41" s="400"/>
      <c r="K41" s="403">
        <v>7.008012781832653</v>
      </c>
    </row>
    <row r="42" spans="1:11" s="443" customFormat="1" ht="16.5" customHeight="1">
      <c r="A42" s="404" t="s">
        <v>418</v>
      </c>
      <c r="B42" s="399">
        <v>3015.7513984614275</v>
      </c>
      <c r="C42" s="399">
        <v>4296.1118412815</v>
      </c>
      <c r="D42" s="399">
        <v>2850.5297279765</v>
      </c>
      <c r="E42" s="400">
        <v>4335.430022279802</v>
      </c>
      <c r="F42" s="401">
        <v>1280.3604428200729</v>
      </c>
      <c r="G42" s="458"/>
      <c r="H42" s="400">
        <v>42.45576884995513</v>
      </c>
      <c r="I42" s="399">
        <v>1484.900294303302</v>
      </c>
      <c r="J42" s="400"/>
      <c r="K42" s="403">
        <v>52.09208238489009</v>
      </c>
    </row>
    <row r="43" spans="1:11" s="443" customFormat="1" ht="16.5" customHeight="1">
      <c r="A43" s="416" t="s">
        <v>419</v>
      </c>
      <c r="B43" s="417">
        <v>0</v>
      </c>
      <c r="C43" s="417">
        <v>0</v>
      </c>
      <c r="D43" s="417">
        <v>0</v>
      </c>
      <c r="E43" s="418">
        <v>0</v>
      </c>
      <c r="F43" s="419">
        <v>0</v>
      </c>
      <c r="G43" s="490"/>
      <c r="H43" s="418"/>
      <c r="I43" s="417">
        <v>0</v>
      </c>
      <c r="J43" s="418"/>
      <c r="K43" s="420"/>
    </row>
    <row r="44" spans="1:11" s="443" customFormat="1" ht="16.5" customHeight="1" thickBot="1">
      <c r="A44" s="491" t="s">
        <v>360</v>
      </c>
      <c r="B44" s="422">
        <v>17389.575101283524</v>
      </c>
      <c r="C44" s="422">
        <v>14706.1915880089</v>
      </c>
      <c r="D44" s="422">
        <v>16447.873697629497</v>
      </c>
      <c r="E44" s="423">
        <v>16380.00053425115</v>
      </c>
      <c r="F44" s="424">
        <v>-2683.3835132746244</v>
      </c>
      <c r="G44" s="467"/>
      <c r="H44" s="423">
        <v>-15.43098953048349</v>
      </c>
      <c r="I44" s="422">
        <v>-67.87316337834636</v>
      </c>
      <c r="J44" s="423"/>
      <c r="K44" s="425">
        <v>-0.412656156206552</v>
      </c>
    </row>
    <row r="45" spans="1:11" s="443" customFormat="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0.8515625" style="188" bestFit="1" customWidth="1"/>
    <col min="2" max="2" width="12.00390625" style="188" customWidth="1"/>
    <col min="3" max="3" width="12.7109375" style="188" customWidth="1"/>
    <col min="4" max="4" width="12.7109375" style="208" customWidth="1"/>
    <col min="5" max="5" width="13.7109375" style="188" bestFit="1" customWidth="1"/>
    <col min="6" max="6" width="12.7109375" style="188" customWidth="1"/>
    <col min="7" max="7" width="13.7109375" style="188" bestFit="1" customWidth="1"/>
    <col min="8" max="16384" width="9.140625" style="188" customWidth="1"/>
  </cols>
  <sheetData>
    <row r="1" spans="1:7" ht="15">
      <c r="A1" s="1593" t="s">
        <v>202</v>
      </c>
      <c r="B1" s="1593"/>
      <c r="C1" s="1593"/>
      <c r="D1" s="1593"/>
      <c r="E1" s="1593"/>
      <c r="F1" s="1593"/>
      <c r="G1" s="1593"/>
    </row>
    <row r="2" spans="1:7" ht="15.75">
      <c r="A2" s="1594" t="s">
        <v>4</v>
      </c>
      <c r="B2" s="1594"/>
      <c r="C2" s="1594"/>
      <c r="D2" s="1594"/>
      <c r="E2" s="1594"/>
      <c r="F2" s="1594"/>
      <c r="G2" s="1594"/>
    </row>
    <row r="3" spans="1:7" ht="15">
      <c r="A3" s="1595" t="s">
        <v>203</v>
      </c>
      <c r="B3" s="1595"/>
      <c r="C3" s="1595"/>
      <c r="D3" s="1595"/>
      <c r="E3" s="1595"/>
      <c r="F3" s="1595"/>
      <c r="G3" s="1595"/>
    </row>
    <row r="4" spans="1:7" ht="15.75" thickBot="1">
      <c r="A4" s="1596" t="s">
        <v>204</v>
      </c>
      <c r="B4" s="1596"/>
      <c r="C4" s="1596"/>
      <c r="D4" s="1596"/>
      <c r="E4" s="1596"/>
      <c r="F4" s="1596"/>
      <c r="G4" s="1596"/>
    </row>
    <row r="5" spans="1:7" ht="16.5" thickTop="1">
      <c r="A5" s="1597" t="s">
        <v>205</v>
      </c>
      <c r="B5" s="1599" t="s">
        <v>52</v>
      </c>
      <c r="C5" s="1599"/>
      <c r="D5" s="1600" t="s">
        <v>53</v>
      </c>
      <c r="E5" s="1601"/>
      <c r="F5" s="1599" t="s">
        <v>79</v>
      </c>
      <c r="G5" s="1602"/>
    </row>
    <row r="6" spans="1:7" ht="15">
      <c r="A6" s="1598"/>
      <c r="B6" s="189" t="s">
        <v>206</v>
      </c>
      <c r="C6" s="189" t="s">
        <v>207</v>
      </c>
      <c r="D6" s="190" t="s">
        <v>206</v>
      </c>
      <c r="E6" s="190" t="s">
        <v>207</v>
      </c>
      <c r="F6" s="190" t="s">
        <v>206</v>
      </c>
      <c r="G6" s="191" t="s">
        <v>207</v>
      </c>
    </row>
    <row r="7" spans="1:7" ht="15">
      <c r="A7" s="192" t="s">
        <v>208</v>
      </c>
      <c r="B7" s="193">
        <v>92.68837209302326</v>
      </c>
      <c r="C7" s="194">
        <v>7.9</v>
      </c>
      <c r="D7" s="195">
        <v>99.64</v>
      </c>
      <c r="E7" s="194">
        <v>7.5</v>
      </c>
      <c r="F7" s="194">
        <v>106.52</v>
      </c>
      <c r="G7" s="196">
        <v>6.9</v>
      </c>
    </row>
    <row r="8" spans="1:7" ht="15">
      <c r="A8" s="192" t="s">
        <v>209</v>
      </c>
      <c r="B8" s="193">
        <v>92.81598513011153</v>
      </c>
      <c r="C8" s="194">
        <v>8</v>
      </c>
      <c r="D8" s="197">
        <v>99.87</v>
      </c>
      <c r="E8" s="198">
        <v>7.6</v>
      </c>
      <c r="F8" s="199">
        <v>107.05</v>
      </c>
      <c r="G8" s="200">
        <v>7.2</v>
      </c>
    </row>
    <row r="9" spans="1:7" ht="15">
      <c r="A9" s="192" t="s">
        <v>210</v>
      </c>
      <c r="B9" s="193">
        <v>93.18139534883721</v>
      </c>
      <c r="C9" s="194">
        <v>8.4</v>
      </c>
      <c r="D9" s="201">
        <v>100.17</v>
      </c>
      <c r="E9" s="194">
        <v>7.5</v>
      </c>
      <c r="F9" s="193">
        <v>108.37</v>
      </c>
      <c r="G9" s="196">
        <v>8.2</v>
      </c>
    </row>
    <row r="10" spans="1:7" ht="15">
      <c r="A10" s="192" t="s">
        <v>211</v>
      </c>
      <c r="B10" s="193">
        <v>93.62873134328358</v>
      </c>
      <c r="C10" s="194">
        <v>10</v>
      </c>
      <c r="D10" s="201">
        <v>100.37</v>
      </c>
      <c r="E10" s="194">
        <v>7.2</v>
      </c>
      <c r="F10" s="193">
        <v>110.85</v>
      </c>
      <c r="G10" s="196">
        <v>10.44</v>
      </c>
    </row>
    <row r="11" spans="1:7" ht="15">
      <c r="A11" s="192" t="s">
        <v>212</v>
      </c>
      <c r="B11" s="193">
        <v>92.8785046728972</v>
      </c>
      <c r="C11" s="194">
        <v>10.3</v>
      </c>
      <c r="D11" s="201">
        <v>99.38</v>
      </c>
      <c r="E11" s="194">
        <v>7</v>
      </c>
      <c r="F11" s="193">
        <v>110.88</v>
      </c>
      <c r="G11" s="196">
        <v>11.58</v>
      </c>
    </row>
    <row r="12" spans="1:7" ht="15">
      <c r="A12" s="192" t="s">
        <v>213</v>
      </c>
      <c r="B12" s="193">
        <v>92.30337078651685</v>
      </c>
      <c r="C12" s="194">
        <v>9.7</v>
      </c>
      <c r="D12" s="201">
        <v>98.58</v>
      </c>
      <c r="E12" s="194">
        <v>6.8</v>
      </c>
      <c r="F12" s="193">
        <v>110.5</v>
      </c>
      <c r="G12" s="196">
        <v>12.1</v>
      </c>
    </row>
    <row r="13" spans="1:7" ht="15">
      <c r="A13" s="192" t="s">
        <v>214</v>
      </c>
      <c r="B13" s="193">
        <v>92.21495327102804</v>
      </c>
      <c r="C13" s="194">
        <v>8.8</v>
      </c>
      <c r="D13" s="201">
        <v>98.67</v>
      </c>
      <c r="E13" s="193">
        <v>7</v>
      </c>
      <c r="F13" s="193">
        <v>109.8</v>
      </c>
      <c r="G13" s="202">
        <v>11.3</v>
      </c>
    </row>
    <row r="14" spans="1:7" ht="15">
      <c r="A14" s="192" t="s">
        <v>215</v>
      </c>
      <c r="B14" s="193">
        <v>92.57009345794391</v>
      </c>
      <c r="C14" s="194">
        <v>8.9</v>
      </c>
      <c r="D14" s="201">
        <v>99.05</v>
      </c>
      <c r="E14" s="194">
        <v>7</v>
      </c>
      <c r="F14" s="193">
        <v>109.18</v>
      </c>
      <c r="G14" s="196">
        <v>10.24</v>
      </c>
    </row>
    <row r="15" spans="1:7" ht="15">
      <c r="A15" s="192" t="s">
        <v>216</v>
      </c>
      <c r="B15" s="193">
        <v>93.24602432179609</v>
      </c>
      <c r="C15" s="194">
        <v>9.4</v>
      </c>
      <c r="D15" s="201">
        <v>99.68</v>
      </c>
      <c r="E15" s="194">
        <v>6.9</v>
      </c>
      <c r="F15" s="193"/>
      <c r="G15" s="196"/>
    </row>
    <row r="16" spans="1:7" ht="15">
      <c r="A16" s="192" t="s">
        <v>217</v>
      </c>
      <c r="B16" s="193">
        <v>94.57516339869282</v>
      </c>
      <c r="C16" s="203">
        <v>9.7</v>
      </c>
      <c r="D16" s="201">
        <v>101.29</v>
      </c>
      <c r="E16" s="194">
        <v>7.1</v>
      </c>
      <c r="F16" s="193"/>
      <c r="G16" s="196"/>
    </row>
    <row r="17" spans="1:7" ht="15">
      <c r="A17" s="192" t="s">
        <v>218</v>
      </c>
      <c r="B17" s="193">
        <v>94.19925512104282</v>
      </c>
      <c r="C17" s="194">
        <v>9.5</v>
      </c>
      <c r="D17" s="201">
        <v>101.17</v>
      </c>
      <c r="E17" s="194">
        <v>7.4</v>
      </c>
      <c r="F17" s="193"/>
      <c r="G17" s="196"/>
    </row>
    <row r="18" spans="1:7" ht="15">
      <c r="A18" s="192" t="s">
        <v>219</v>
      </c>
      <c r="B18" s="193">
        <v>94.9814126394052</v>
      </c>
      <c r="C18" s="194">
        <v>8.1</v>
      </c>
      <c r="D18" s="201">
        <v>102.2</v>
      </c>
      <c r="E18" s="194">
        <v>7.6</v>
      </c>
      <c r="F18" s="193"/>
      <c r="G18" s="196"/>
    </row>
    <row r="19" spans="1:7" ht="15.75" thickBot="1">
      <c r="A19" s="204" t="s">
        <v>220</v>
      </c>
      <c r="B19" s="205">
        <v>93.28358208955224</v>
      </c>
      <c r="C19" s="205">
        <v>9.05833333333333</v>
      </c>
      <c r="D19" s="205" t="s">
        <v>221</v>
      </c>
      <c r="E19" s="205">
        <v>7.2</v>
      </c>
      <c r="F19" s="205"/>
      <c r="G19" s="206"/>
    </row>
    <row r="20" ht="15.75" thickTop="1">
      <c r="A20" s="207" t="s">
        <v>127</v>
      </c>
    </row>
    <row r="21" ht="15">
      <c r="A21" s="209" t="s">
        <v>222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3" bestFit="1" customWidth="1"/>
    <col min="2" max="2" width="10.57421875" style="443" bestFit="1" customWidth="1"/>
    <col min="3" max="3" width="11.421875" style="443" bestFit="1" customWidth="1"/>
    <col min="4" max="5" width="10.7109375" style="443" bestFit="1" customWidth="1"/>
    <col min="6" max="6" width="9.28125" style="443" bestFit="1" customWidth="1"/>
    <col min="7" max="7" width="2.421875" style="443" bestFit="1" customWidth="1"/>
    <col min="8" max="8" width="7.7109375" style="443" bestFit="1" customWidth="1"/>
    <col min="9" max="9" width="10.7109375" style="443" customWidth="1"/>
    <col min="10" max="10" width="2.140625" style="443" customWidth="1"/>
    <col min="11" max="11" width="7.7109375" style="443" bestFit="1" customWidth="1"/>
    <col min="12" max="16384" width="11.00390625" style="374" customWidth="1"/>
  </cols>
  <sheetData>
    <row r="1" spans="1:11" s="443" customFormat="1" ht="24.75" customHeight="1">
      <c r="A1" s="1808" t="s">
        <v>424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s="443" customFormat="1" ht="16.5" customHeight="1">
      <c r="A2" s="1809" t="s">
        <v>32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1:11" s="443" customFormat="1" ht="16.5" customHeight="1" thickBot="1">
      <c r="A3" s="426"/>
      <c r="B3" s="492"/>
      <c r="C3" s="375"/>
      <c r="D3" s="375"/>
      <c r="E3" s="375"/>
      <c r="F3" s="375"/>
      <c r="G3" s="375"/>
      <c r="H3" s="375"/>
      <c r="I3" s="1817" t="s">
        <v>76</v>
      </c>
      <c r="J3" s="1817"/>
      <c r="K3" s="1817"/>
    </row>
    <row r="4" spans="1:11" s="443" customFormat="1" ht="13.5" thickTop="1">
      <c r="A4" s="377"/>
      <c r="B4" s="493">
        <v>2014</v>
      </c>
      <c r="C4" s="493">
        <v>2015</v>
      </c>
      <c r="D4" s="493">
        <v>2015</v>
      </c>
      <c r="E4" s="494">
        <v>2016</v>
      </c>
      <c r="F4" s="1832" t="s">
        <v>299</v>
      </c>
      <c r="G4" s="1833"/>
      <c r="H4" s="1833"/>
      <c r="I4" s="1833"/>
      <c r="J4" s="1833"/>
      <c r="K4" s="1834"/>
    </row>
    <row r="5" spans="1:11" s="443" customFormat="1" ht="12.75">
      <c r="A5" s="447" t="s">
        <v>341</v>
      </c>
      <c r="B5" s="476" t="s">
        <v>301</v>
      </c>
      <c r="C5" s="476" t="s">
        <v>302</v>
      </c>
      <c r="D5" s="476" t="s">
        <v>303</v>
      </c>
      <c r="E5" s="477" t="s">
        <v>304</v>
      </c>
      <c r="F5" s="1820" t="s">
        <v>53</v>
      </c>
      <c r="G5" s="1821"/>
      <c r="H5" s="1822"/>
      <c r="I5" s="1821" t="s">
        <v>54</v>
      </c>
      <c r="J5" s="1821"/>
      <c r="K5" s="1823"/>
    </row>
    <row r="6" spans="1:11" s="443" customFormat="1" ht="12.75">
      <c r="A6" s="447"/>
      <c r="B6" s="476"/>
      <c r="C6" s="476"/>
      <c r="D6" s="476"/>
      <c r="E6" s="477"/>
      <c r="F6" s="452" t="s">
        <v>78</v>
      </c>
      <c r="G6" s="453" t="s">
        <v>33</v>
      </c>
      <c r="H6" s="454" t="s">
        <v>305</v>
      </c>
      <c r="I6" s="449" t="s">
        <v>78</v>
      </c>
      <c r="J6" s="453" t="s">
        <v>33</v>
      </c>
      <c r="K6" s="455" t="s">
        <v>305</v>
      </c>
    </row>
    <row r="7" spans="1:11" s="443" customFormat="1" ht="16.5" customHeight="1">
      <c r="A7" s="391" t="s">
        <v>389</v>
      </c>
      <c r="B7" s="392">
        <v>72080.7549113894</v>
      </c>
      <c r="C7" s="392">
        <v>73393.2055555455</v>
      </c>
      <c r="D7" s="392">
        <v>71636.1858845489</v>
      </c>
      <c r="E7" s="393">
        <v>77846.32630286561</v>
      </c>
      <c r="F7" s="394">
        <v>1312.4506441560952</v>
      </c>
      <c r="G7" s="456"/>
      <c r="H7" s="393">
        <v>1.8208059082754087</v>
      </c>
      <c r="I7" s="392">
        <v>6210.140418316703</v>
      </c>
      <c r="J7" s="457"/>
      <c r="K7" s="397">
        <v>8.668999251754075</v>
      </c>
    </row>
    <row r="8" spans="1:11" s="443" customFormat="1" ht="16.5" customHeight="1">
      <c r="A8" s="398" t="s">
        <v>390</v>
      </c>
      <c r="B8" s="399">
        <v>5824.85091292</v>
      </c>
      <c r="C8" s="399">
        <v>5393.7856951086</v>
      </c>
      <c r="D8" s="399">
        <v>5426.4155424100045</v>
      </c>
      <c r="E8" s="400">
        <v>5260.397145350001</v>
      </c>
      <c r="F8" s="401">
        <v>-431.06521781140054</v>
      </c>
      <c r="G8" s="458"/>
      <c r="H8" s="400">
        <v>-7.400450659694351</v>
      </c>
      <c r="I8" s="399">
        <v>-166.01839706000374</v>
      </c>
      <c r="J8" s="400"/>
      <c r="K8" s="403">
        <v>-3.0594486500801756</v>
      </c>
    </row>
    <row r="9" spans="1:11" s="443" customFormat="1" ht="16.5" customHeight="1">
      <c r="A9" s="398" t="s">
        <v>391</v>
      </c>
      <c r="B9" s="399">
        <v>5824.85091292</v>
      </c>
      <c r="C9" s="399">
        <v>5393.7856951086</v>
      </c>
      <c r="D9" s="399">
        <v>5426.4155424100045</v>
      </c>
      <c r="E9" s="400">
        <v>5260.397145350001</v>
      </c>
      <c r="F9" s="401">
        <v>-431.06521781140054</v>
      </c>
      <c r="G9" s="458"/>
      <c r="H9" s="400">
        <v>-7.400450659694351</v>
      </c>
      <c r="I9" s="399">
        <v>-166.01839706000374</v>
      </c>
      <c r="J9" s="400"/>
      <c r="K9" s="403">
        <v>-3.0594486500801756</v>
      </c>
    </row>
    <row r="10" spans="1:11" s="443" customFormat="1" ht="16.5" customHeight="1">
      <c r="A10" s="398" t="s">
        <v>392</v>
      </c>
      <c r="B10" s="399">
        <v>0</v>
      </c>
      <c r="C10" s="399">
        <v>0</v>
      </c>
      <c r="D10" s="399">
        <v>0</v>
      </c>
      <c r="E10" s="400">
        <v>0</v>
      </c>
      <c r="F10" s="401">
        <v>0</v>
      </c>
      <c r="G10" s="458"/>
      <c r="H10" s="400"/>
      <c r="I10" s="399">
        <v>0</v>
      </c>
      <c r="J10" s="400"/>
      <c r="K10" s="403"/>
    </row>
    <row r="11" spans="1:11" s="443" customFormat="1" ht="16.5" customHeight="1">
      <c r="A11" s="398" t="s">
        <v>393</v>
      </c>
      <c r="B11" s="399">
        <v>31184.7156080099</v>
      </c>
      <c r="C11" s="399">
        <v>33400.9045687769</v>
      </c>
      <c r="D11" s="399">
        <v>33755.022394038904</v>
      </c>
      <c r="E11" s="400">
        <v>38981.911176725596</v>
      </c>
      <c r="F11" s="401">
        <v>2216.188960767002</v>
      </c>
      <c r="G11" s="458"/>
      <c r="H11" s="400">
        <v>7.106651183305216</v>
      </c>
      <c r="I11" s="399">
        <v>5226.888782686692</v>
      </c>
      <c r="J11" s="400"/>
      <c r="K11" s="403">
        <v>15.484773559533336</v>
      </c>
    </row>
    <row r="12" spans="1:11" s="443" customFormat="1" ht="16.5" customHeight="1">
      <c r="A12" s="398" t="s">
        <v>391</v>
      </c>
      <c r="B12" s="399">
        <v>31184.7156080099</v>
      </c>
      <c r="C12" s="399">
        <v>33400.9045687769</v>
      </c>
      <c r="D12" s="399">
        <v>33755.022394038904</v>
      </c>
      <c r="E12" s="400">
        <v>38981.911176725596</v>
      </c>
      <c r="F12" s="401">
        <v>2216.188960767002</v>
      </c>
      <c r="G12" s="458"/>
      <c r="H12" s="400">
        <v>7.106651183305216</v>
      </c>
      <c r="I12" s="399">
        <v>5226.888782686692</v>
      </c>
      <c r="J12" s="400"/>
      <c r="K12" s="403">
        <v>15.484773559533336</v>
      </c>
    </row>
    <row r="13" spans="1:11" s="443" customFormat="1" ht="16.5" customHeight="1">
      <c r="A13" s="398" t="s">
        <v>392</v>
      </c>
      <c r="B13" s="399">
        <v>0</v>
      </c>
      <c r="C13" s="399">
        <v>0</v>
      </c>
      <c r="D13" s="399">
        <v>0</v>
      </c>
      <c r="E13" s="400">
        <v>0</v>
      </c>
      <c r="F13" s="401">
        <v>0</v>
      </c>
      <c r="G13" s="458"/>
      <c r="H13" s="400"/>
      <c r="I13" s="399">
        <v>0</v>
      </c>
      <c r="J13" s="400"/>
      <c r="K13" s="403"/>
    </row>
    <row r="14" spans="1:11" s="443" customFormat="1" ht="16.5" customHeight="1">
      <c r="A14" s="398" t="s">
        <v>394</v>
      </c>
      <c r="B14" s="399">
        <v>33952.66454880001</v>
      </c>
      <c r="C14" s="399">
        <v>33701.47244308</v>
      </c>
      <c r="D14" s="399">
        <v>31550.038098329987</v>
      </c>
      <c r="E14" s="400">
        <v>32518.026704030002</v>
      </c>
      <c r="F14" s="401">
        <v>-251.19210572000884</v>
      </c>
      <c r="G14" s="458"/>
      <c r="H14" s="400">
        <v>-0.7398303168782868</v>
      </c>
      <c r="I14" s="399">
        <v>967.9886057000149</v>
      </c>
      <c r="J14" s="400"/>
      <c r="K14" s="403">
        <v>3.0681059803577626</v>
      </c>
    </row>
    <row r="15" spans="1:11" s="443" customFormat="1" ht="16.5" customHeight="1">
      <c r="A15" s="398" t="s">
        <v>391</v>
      </c>
      <c r="B15" s="399">
        <v>33952.66454880001</v>
      </c>
      <c r="C15" s="399">
        <v>33701.47244308</v>
      </c>
      <c r="D15" s="399">
        <v>31550.038098329987</v>
      </c>
      <c r="E15" s="400">
        <v>32518.026704030002</v>
      </c>
      <c r="F15" s="401">
        <v>-251.19210572000884</v>
      </c>
      <c r="G15" s="458"/>
      <c r="H15" s="400">
        <v>-0.7398303168782868</v>
      </c>
      <c r="I15" s="399">
        <v>967.9886057000149</v>
      </c>
      <c r="J15" s="400"/>
      <c r="K15" s="403">
        <v>3.0681059803577626</v>
      </c>
    </row>
    <row r="16" spans="1:11" s="443" customFormat="1" ht="16.5" customHeight="1">
      <c r="A16" s="398" t="s">
        <v>392</v>
      </c>
      <c r="B16" s="399">
        <v>0</v>
      </c>
      <c r="C16" s="399">
        <v>0</v>
      </c>
      <c r="D16" s="399">
        <v>0</v>
      </c>
      <c r="E16" s="400">
        <v>0</v>
      </c>
      <c r="F16" s="401">
        <v>0</v>
      </c>
      <c r="G16" s="458"/>
      <c r="H16" s="400"/>
      <c r="I16" s="399">
        <v>0</v>
      </c>
      <c r="J16" s="400"/>
      <c r="K16" s="403"/>
    </row>
    <row r="17" spans="1:11" s="443" customFormat="1" ht="16.5" customHeight="1">
      <c r="A17" s="398" t="s">
        <v>395</v>
      </c>
      <c r="B17" s="399">
        <v>1106.2719060595002</v>
      </c>
      <c r="C17" s="399">
        <v>883.36074118</v>
      </c>
      <c r="D17" s="399">
        <v>890.77474628</v>
      </c>
      <c r="E17" s="400">
        <v>1070.5175198600004</v>
      </c>
      <c r="F17" s="401">
        <v>-222.91116487950023</v>
      </c>
      <c r="G17" s="458"/>
      <c r="H17" s="400">
        <v>-20.1497627896474</v>
      </c>
      <c r="I17" s="399">
        <v>179.7427735800004</v>
      </c>
      <c r="J17" s="400"/>
      <c r="K17" s="403">
        <v>20.178252058742277</v>
      </c>
    </row>
    <row r="18" spans="1:11" s="443" customFormat="1" ht="16.5" customHeight="1">
      <c r="A18" s="398" t="s">
        <v>391</v>
      </c>
      <c r="B18" s="399">
        <v>1106.2719060595002</v>
      </c>
      <c r="C18" s="399">
        <v>883.36074118</v>
      </c>
      <c r="D18" s="399">
        <v>890.77474628</v>
      </c>
      <c r="E18" s="400">
        <v>1070.5175198600004</v>
      </c>
      <c r="F18" s="401">
        <v>-222.91116487950023</v>
      </c>
      <c r="G18" s="458"/>
      <c r="H18" s="400">
        <v>-20.1497627896474</v>
      </c>
      <c r="I18" s="399">
        <v>179.7427735800004</v>
      </c>
      <c r="J18" s="400"/>
      <c r="K18" s="403">
        <v>20.178252058742277</v>
      </c>
    </row>
    <row r="19" spans="1:11" s="443" customFormat="1" ht="16.5" customHeight="1">
      <c r="A19" s="398" t="s">
        <v>392</v>
      </c>
      <c r="B19" s="399">
        <v>0</v>
      </c>
      <c r="C19" s="399">
        <v>0</v>
      </c>
      <c r="D19" s="399">
        <v>0</v>
      </c>
      <c r="E19" s="400">
        <v>0</v>
      </c>
      <c r="F19" s="401">
        <v>0</v>
      </c>
      <c r="G19" s="458"/>
      <c r="H19" s="400"/>
      <c r="I19" s="399">
        <v>0</v>
      </c>
      <c r="J19" s="400"/>
      <c r="K19" s="403"/>
    </row>
    <row r="20" spans="1:11" s="443" customFormat="1" ht="16.5" customHeight="1">
      <c r="A20" s="398" t="s">
        <v>396</v>
      </c>
      <c r="B20" s="399">
        <v>12.2519356</v>
      </c>
      <c r="C20" s="399">
        <v>13.682107400000001</v>
      </c>
      <c r="D20" s="399">
        <v>13.935103490000001</v>
      </c>
      <c r="E20" s="400">
        <v>15.473756899999998</v>
      </c>
      <c r="F20" s="401">
        <v>1.4301718000000019</v>
      </c>
      <c r="G20" s="458"/>
      <c r="H20" s="400">
        <v>11.673027403114999</v>
      </c>
      <c r="I20" s="399">
        <v>1.5386534099999967</v>
      </c>
      <c r="J20" s="400"/>
      <c r="K20" s="403">
        <v>11.041564284787357</v>
      </c>
    </row>
    <row r="21" spans="1:11" s="443" customFormat="1" ht="16.5" customHeight="1">
      <c r="A21" s="391" t="s">
        <v>397</v>
      </c>
      <c r="B21" s="392">
        <v>0</v>
      </c>
      <c r="C21" s="392">
        <v>0</v>
      </c>
      <c r="D21" s="392">
        <v>0</v>
      </c>
      <c r="E21" s="393">
        <v>37.9</v>
      </c>
      <c r="F21" s="394">
        <v>0</v>
      </c>
      <c r="G21" s="456"/>
      <c r="H21" s="393"/>
      <c r="I21" s="392">
        <v>37.9</v>
      </c>
      <c r="J21" s="393"/>
      <c r="K21" s="397"/>
    </row>
    <row r="22" spans="1:11" s="443" customFormat="1" ht="16.5" customHeight="1">
      <c r="A22" s="391" t="s">
        <v>398</v>
      </c>
      <c r="B22" s="392">
        <v>0</v>
      </c>
      <c r="C22" s="392">
        <v>0</v>
      </c>
      <c r="D22" s="392">
        <v>0</v>
      </c>
      <c r="E22" s="393">
        <v>0</v>
      </c>
      <c r="F22" s="394">
        <v>0</v>
      </c>
      <c r="G22" s="456"/>
      <c r="H22" s="393"/>
      <c r="I22" s="392">
        <v>0</v>
      </c>
      <c r="J22" s="393"/>
      <c r="K22" s="397"/>
    </row>
    <row r="23" spans="1:11" s="443" customFormat="1" ht="16.5" customHeight="1">
      <c r="A23" s="481" t="s">
        <v>399</v>
      </c>
      <c r="B23" s="392">
        <v>33511.8399093634</v>
      </c>
      <c r="C23" s="392">
        <v>37845.987699317964</v>
      </c>
      <c r="D23" s="392">
        <v>33399.74685941983</v>
      </c>
      <c r="E23" s="393">
        <v>36782.37701836176</v>
      </c>
      <c r="F23" s="394">
        <v>4334.147789954564</v>
      </c>
      <c r="G23" s="456"/>
      <c r="H23" s="393">
        <v>12.933183620107885</v>
      </c>
      <c r="I23" s="392">
        <v>3382.630158941931</v>
      </c>
      <c r="J23" s="393"/>
      <c r="K23" s="397">
        <v>10.127711964942385</v>
      </c>
    </row>
    <row r="24" spans="1:11" s="443" customFormat="1" ht="16.5" customHeight="1">
      <c r="A24" s="482" t="s">
        <v>400</v>
      </c>
      <c r="B24" s="399">
        <v>15931.540589000002</v>
      </c>
      <c r="C24" s="399">
        <v>16503.056518</v>
      </c>
      <c r="D24" s="399">
        <v>15763.766387999998</v>
      </c>
      <c r="E24" s="400">
        <v>14730.240162</v>
      </c>
      <c r="F24" s="401">
        <v>571.5159289999992</v>
      </c>
      <c r="G24" s="458"/>
      <c r="H24" s="400">
        <v>3.587323685410592</v>
      </c>
      <c r="I24" s="399">
        <v>-1033.5262259999981</v>
      </c>
      <c r="J24" s="400"/>
      <c r="K24" s="403">
        <v>-6.556340664796702</v>
      </c>
    </row>
    <row r="25" spans="1:11" s="443" customFormat="1" ht="16.5" customHeight="1">
      <c r="A25" s="482" t="s">
        <v>401</v>
      </c>
      <c r="B25" s="399">
        <v>5690.060296928596</v>
      </c>
      <c r="C25" s="399">
        <v>6696.92721934005</v>
      </c>
      <c r="D25" s="399">
        <v>5518.502981794702</v>
      </c>
      <c r="E25" s="400">
        <v>8910.19612829005</v>
      </c>
      <c r="F25" s="401">
        <v>1006.8669224114547</v>
      </c>
      <c r="G25" s="458"/>
      <c r="H25" s="400">
        <v>17.695188976379487</v>
      </c>
      <c r="I25" s="399">
        <v>3391.6931464953486</v>
      </c>
      <c r="J25" s="400"/>
      <c r="K25" s="403">
        <v>61.46038441375124</v>
      </c>
    </row>
    <row r="26" spans="1:11" s="443" customFormat="1" ht="16.5" customHeight="1">
      <c r="A26" s="482" t="s">
        <v>402</v>
      </c>
      <c r="B26" s="399">
        <v>11890.239023434804</v>
      </c>
      <c r="C26" s="399">
        <v>14646.003961977916</v>
      </c>
      <c r="D26" s="399">
        <v>12117.477489625131</v>
      </c>
      <c r="E26" s="400">
        <v>13141.940728071713</v>
      </c>
      <c r="F26" s="401">
        <v>2755.7649385431123</v>
      </c>
      <c r="G26" s="458"/>
      <c r="H26" s="400">
        <v>23.17669924979387</v>
      </c>
      <c r="I26" s="399">
        <v>1024.4632384465822</v>
      </c>
      <c r="J26" s="400"/>
      <c r="K26" s="403">
        <v>8.454426586092014</v>
      </c>
    </row>
    <row r="27" spans="1:11" s="443" customFormat="1" ht="16.5" customHeight="1">
      <c r="A27" s="483" t="s">
        <v>403</v>
      </c>
      <c r="B27" s="484">
        <v>105592.5948207528</v>
      </c>
      <c r="C27" s="484">
        <v>111239.19325486346</v>
      </c>
      <c r="D27" s="484">
        <v>105035.93274396873</v>
      </c>
      <c r="E27" s="485">
        <v>114666.60332122736</v>
      </c>
      <c r="F27" s="486">
        <v>5646.598434110667</v>
      </c>
      <c r="G27" s="487"/>
      <c r="H27" s="485">
        <v>5.3475326027321985</v>
      </c>
      <c r="I27" s="484">
        <v>9630.670577258628</v>
      </c>
      <c r="J27" s="485"/>
      <c r="K27" s="488">
        <v>9.168929456487957</v>
      </c>
    </row>
    <row r="28" spans="1:11" s="443" customFormat="1" ht="16.5" customHeight="1">
      <c r="A28" s="391" t="s">
        <v>404</v>
      </c>
      <c r="B28" s="392">
        <v>5575.491232109997</v>
      </c>
      <c r="C28" s="392">
        <v>6068.3021335700005</v>
      </c>
      <c r="D28" s="392">
        <v>6830.778932000007</v>
      </c>
      <c r="E28" s="393">
        <v>7899.8126882800025</v>
      </c>
      <c r="F28" s="394">
        <v>492.81090146000315</v>
      </c>
      <c r="G28" s="456"/>
      <c r="H28" s="393">
        <v>8.838878601796367</v>
      </c>
      <c r="I28" s="392">
        <v>1069.033756279995</v>
      </c>
      <c r="J28" s="393"/>
      <c r="K28" s="397">
        <v>15.650246727674277</v>
      </c>
    </row>
    <row r="29" spans="1:11" s="443" customFormat="1" ht="16.5" customHeight="1">
      <c r="A29" s="398" t="s">
        <v>405</v>
      </c>
      <c r="B29" s="399">
        <v>1061.9248942099985</v>
      </c>
      <c r="C29" s="399">
        <v>1032.6336475900018</v>
      </c>
      <c r="D29" s="399">
        <v>1014.4907457800068</v>
      </c>
      <c r="E29" s="400">
        <v>1115.1729483600034</v>
      </c>
      <c r="F29" s="401">
        <v>-29.291246619996627</v>
      </c>
      <c r="G29" s="458"/>
      <c r="H29" s="400">
        <v>-2.7583162217689012</v>
      </c>
      <c r="I29" s="399">
        <v>100.68220257999656</v>
      </c>
      <c r="J29" s="400"/>
      <c r="K29" s="403">
        <v>9.924408182017027</v>
      </c>
    </row>
    <row r="30" spans="1:11" s="443" customFormat="1" ht="16.5" customHeight="1">
      <c r="A30" s="398" t="s">
        <v>421</v>
      </c>
      <c r="B30" s="399">
        <v>4511.1489249</v>
      </c>
      <c r="C30" s="399">
        <v>5035.234543979999</v>
      </c>
      <c r="D30" s="399">
        <v>5815.50033796</v>
      </c>
      <c r="E30" s="400">
        <v>6780.919331659999</v>
      </c>
      <c r="F30" s="401">
        <v>524.0856190799996</v>
      </c>
      <c r="G30" s="458"/>
      <c r="H30" s="400">
        <v>11.617564124013423</v>
      </c>
      <c r="I30" s="399">
        <v>965.4189936999992</v>
      </c>
      <c r="J30" s="400"/>
      <c r="K30" s="403">
        <v>16.60078991653288</v>
      </c>
    </row>
    <row r="31" spans="1:11" s="443" customFormat="1" ht="16.5" customHeight="1">
      <c r="A31" s="398" t="s">
        <v>407</v>
      </c>
      <c r="B31" s="399">
        <v>0.367732</v>
      </c>
      <c r="C31" s="399">
        <v>0.171942</v>
      </c>
      <c r="D31" s="399">
        <v>0.393062</v>
      </c>
      <c r="E31" s="400">
        <v>0.067622</v>
      </c>
      <c r="F31" s="401">
        <v>-0.19579</v>
      </c>
      <c r="G31" s="458"/>
      <c r="H31" s="400">
        <v>-53.242578834586055</v>
      </c>
      <c r="I31" s="399">
        <v>-0.32544</v>
      </c>
      <c r="J31" s="400"/>
      <c r="K31" s="403">
        <v>-82.79609832545502</v>
      </c>
    </row>
    <row r="32" spans="1:11" s="443" customFormat="1" ht="16.5" customHeight="1">
      <c r="A32" s="398" t="s">
        <v>408</v>
      </c>
      <c r="B32" s="399">
        <v>0.262</v>
      </c>
      <c r="C32" s="399">
        <v>0.262</v>
      </c>
      <c r="D32" s="399">
        <v>0.262</v>
      </c>
      <c r="E32" s="400">
        <v>3.52</v>
      </c>
      <c r="F32" s="401">
        <v>0</v>
      </c>
      <c r="G32" s="458"/>
      <c r="H32" s="400">
        <v>0</v>
      </c>
      <c r="I32" s="399">
        <v>3.258</v>
      </c>
      <c r="J32" s="400"/>
      <c r="K32" s="403">
        <v>1243.5114503816794</v>
      </c>
    </row>
    <row r="33" spans="1:11" s="443" customFormat="1" ht="16.5" customHeight="1">
      <c r="A33" s="398" t="s">
        <v>409</v>
      </c>
      <c r="B33" s="399">
        <v>1.787681</v>
      </c>
      <c r="C33" s="399">
        <v>0</v>
      </c>
      <c r="D33" s="399">
        <v>0.13278626</v>
      </c>
      <c r="E33" s="400">
        <v>0.13278626</v>
      </c>
      <c r="F33" s="401">
        <v>-1.787681</v>
      </c>
      <c r="G33" s="458"/>
      <c r="H33" s="400"/>
      <c r="I33" s="399">
        <v>0</v>
      </c>
      <c r="J33" s="400"/>
      <c r="K33" s="403">
        <v>0</v>
      </c>
    </row>
    <row r="34" spans="1:11" s="443" customFormat="1" ht="16.5" customHeight="1">
      <c r="A34" s="459" t="s">
        <v>410</v>
      </c>
      <c r="B34" s="392">
        <v>93392.68615825316</v>
      </c>
      <c r="C34" s="392">
        <v>99033.43960535039</v>
      </c>
      <c r="D34" s="392">
        <v>93715.72444481136</v>
      </c>
      <c r="E34" s="393">
        <v>102925.77271888654</v>
      </c>
      <c r="F34" s="394">
        <v>5640.753447097231</v>
      </c>
      <c r="G34" s="456"/>
      <c r="H34" s="393">
        <v>6.0398235441467225</v>
      </c>
      <c r="I34" s="392">
        <v>9210.048274075176</v>
      </c>
      <c r="J34" s="393"/>
      <c r="K34" s="397">
        <v>9.827644537389153</v>
      </c>
    </row>
    <row r="35" spans="1:11" s="443" customFormat="1" ht="16.5" customHeight="1">
      <c r="A35" s="398" t="s">
        <v>411</v>
      </c>
      <c r="B35" s="399">
        <v>3046.3</v>
      </c>
      <c r="C35" s="399">
        <v>2862.475</v>
      </c>
      <c r="D35" s="399">
        <v>3047</v>
      </c>
      <c r="E35" s="400">
        <v>3726.45</v>
      </c>
      <c r="F35" s="401">
        <v>-183.82500000000027</v>
      </c>
      <c r="G35" s="458"/>
      <c r="H35" s="400">
        <v>-6.0343695630765275</v>
      </c>
      <c r="I35" s="399">
        <v>679.4499999999998</v>
      </c>
      <c r="J35" s="400"/>
      <c r="K35" s="403">
        <v>22.298982605841804</v>
      </c>
    </row>
    <row r="36" spans="1:11" s="443" customFormat="1" ht="16.5" customHeight="1">
      <c r="A36" s="398" t="s">
        <v>412</v>
      </c>
      <c r="B36" s="399">
        <v>65.34407468</v>
      </c>
      <c r="C36" s="399">
        <v>172.81707673</v>
      </c>
      <c r="D36" s="399">
        <v>99.37747352000001</v>
      </c>
      <c r="E36" s="400">
        <v>208.90783388</v>
      </c>
      <c r="F36" s="401">
        <v>107.47300204999999</v>
      </c>
      <c r="G36" s="458"/>
      <c r="H36" s="400">
        <v>164.4724522863195</v>
      </c>
      <c r="I36" s="399">
        <v>109.53036035999999</v>
      </c>
      <c r="J36" s="400"/>
      <c r="K36" s="403">
        <v>110.21648717800889</v>
      </c>
    </row>
    <row r="37" spans="1:11" s="443" customFormat="1" ht="16.5" customHeight="1">
      <c r="A37" s="404" t="s">
        <v>413</v>
      </c>
      <c r="B37" s="399">
        <v>20240.886563505068</v>
      </c>
      <c r="C37" s="399">
        <v>21252.320841850957</v>
      </c>
      <c r="D37" s="399">
        <v>19401.27432216097</v>
      </c>
      <c r="E37" s="400">
        <v>20361.228454803266</v>
      </c>
      <c r="F37" s="401">
        <v>1011.4342783458887</v>
      </c>
      <c r="G37" s="458"/>
      <c r="H37" s="400">
        <v>4.996986051833991</v>
      </c>
      <c r="I37" s="399">
        <v>959.954132642295</v>
      </c>
      <c r="J37" s="400"/>
      <c r="K37" s="403">
        <v>4.947892167813916</v>
      </c>
    </row>
    <row r="38" spans="1:11" s="443" customFormat="1" ht="16.5" customHeight="1">
      <c r="A38" s="489" t="s">
        <v>414</v>
      </c>
      <c r="B38" s="399">
        <v>0</v>
      </c>
      <c r="C38" s="399">
        <v>0</v>
      </c>
      <c r="D38" s="399">
        <v>0</v>
      </c>
      <c r="E38" s="400">
        <v>0</v>
      </c>
      <c r="F38" s="401">
        <v>0</v>
      </c>
      <c r="G38" s="458"/>
      <c r="H38" s="400"/>
      <c r="I38" s="399">
        <v>0</v>
      </c>
      <c r="J38" s="400"/>
      <c r="K38" s="403"/>
    </row>
    <row r="39" spans="1:11" s="443" customFormat="1" ht="16.5" customHeight="1">
      <c r="A39" s="489" t="s">
        <v>415</v>
      </c>
      <c r="B39" s="399">
        <v>20240.886563505068</v>
      </c>
      <c r="C39" s="399">
        <v>21252.320841850957</v>
      </c>
      <c r="D39" s="399">
        <v>19401.27432216097</v>
      </c>
      <c r="E39" s="400">
        <v>20361.228454803266</v>
      </c>
      <c r="F39" s="401">
        <v>1011.4342783458887</v>
      </c>
      <c r="G39" s="458"/>
      <c r="H39" s="400">
        <v>4.996986051833991</v>
      </c>
      <c r="I39" s="399">
        <v>959.954132642295</v>
      </c>
      <c r="J39" s="400"/>
      <c r="K39" s="403">
        <v>4.947892167813916</v>
      </c>
    </row>
    <row r="40" spans="1:11" s="443" customFormat="1" ht="16.5" customHeight="1">
      <c r="A40" s="398" t="s">
        <v>416</v>
      </c>
      <c r="B40" s="399">
        <v>70040.15552006809</v>
      </c>
      <c r="C40" s="399">
        <v>74745.82668676943</v>
      </c>
      <c r="D40" s="399">
        <v>71168.0726491304</v>
      </c>
      <c r="E40" s="400">
        <v>78629.18643020328</v>
      </c>
      <c r="F40" s="401">
        <v>4705.671166701344</v>
      </c>
      <c r="G40" s="458"/>
      <c r="H40" s="400">
        <v>6.718533292452589</v>
      </c>
      <c r="I40" s="399">
        <v>7461.113781072883</v>
      </c>
      <c r="J40" s="400"/>
      <c r="K40" s="403">
        <v>10.483793509285166</v>
      </c>
    </row>
    <row r="41" spans="1:11" s="443" customFormat="1" ht="16.5" customHeight="1">
      <c r="A41" s="404" t="s">
        <v>417</v>
      </c>
      <c r="B41" s="399">
        <v>64723.626674441046</v>
      </c>
      <c r="C41" s="399">
        <v>68600.94889466665</v>
      </c>
      <c r="D41" s="399">
        <v>64973.682273670114</v>
      </c>
      <c r="E41" s="400">
        <v>71485.15588160201</v>
      </c>
      <c r="F41" s="401">
        <v>3877.3222202256075</v>
      </c>
      <c r="G41" s="458"/>
      <c r="H41" s="400">
        <v>5.990582449479361</v>
      </c>
      <c r="I41" s="399">
        <v>6511.473607931897</v>
      </c>
      <c r="J41" s="400"/>
      <c r="K41" s="403">
        <v>10.02170937535212</v>
      </c>
    </row>
    <row r="42" spans="1:11" s="443" customFormat="1" ht="16.5" customHeight="1">
      <c r="A42" s="404" t="s">
        <v>418</v>
      </c>
      <c r="B42" s="399">
        <v>5316.52884562704</v>
      </c>
      <c r="C42" s="399">
        <v>6144.877792102772</v>
      </c>
      <c r="D42" s="399">
        <v>6194.390375460282</v>
      </c>
      <c r="E42" s="400">
        <v>7144.030548601264</v>
      </c>
      <c r="F42" s="401">
        <v>828.3489464757322</v>
      </c>
      <c r="G42" s="458"/>
      <c r="H42" s="400">
        <v>15.580634856464046</v>
      </c>
      <c r="I42" s="399">
        <v>949.6401731409824</v>
      </c>
      <c r="J42" s="400"/>
      <c r="K42" s="403">
        <v>15.330647821343005</v>
      </c>
    </row>
    <row r="43" spans="1:11" s="443" customFormat="1" ht="16.5" customHeight="1">
      <c r="A43" s="416" t="s">
        <v>419</v>
      </c>
      <c r="B43" s="417">
        <v>0</v>
      </c>
      <c r="C43" s="417">
        <v>0</v>
      </c>
      <c r="D43" s="417">
        <v>0</v>
      </c>
      <c r="E43" s="418">
        <v>0</v>
      </c>
      <c r="F43" s="419">
        <v>0</v>
      </c>
      <c r="G43" s="490"/>
      <c r="H43" s="418"/>
      <c r="I43" s="417">
        <v>0</v>
      </c>
      <c r="J43" s="418"/>
      <c r="K43" s="420"/>
    </row>
    <row r="44" spans="1:11" s="443" customFormat="1" ht="16.5" customHeight="1" thickBot="1">
      <c r="A44" s="491" t="s">
        <v>360</v>
      </c>
      <c r="B44" s="422">
        <v>6624.417433516522</v>
      </c>
      <c r="C44" s="422">
        <v>6137.451537068454</v>
      </c>
      <c r="D44" s="422">
        <v>4489.429351139573</v>
      </c>
      <c r="E44" s="423">
        <v>3841.017940435653</v>
      </c>
      <c r="F44" s="424">
        <v>-486.9658964480677</v>
      </c>
      <c r="G44" s="467"/>
      <c r="H44" s="423">
        <v>-7.3510750392063615</v>
      </c>
      <c r="I44" s="422">
        <v>-648.4114107039195</v>
      </c>
      <c r="J44" s="423"/>
      <c r="K44" s="425">
        <v>-14.443069708610745</v>
      </c>
    </row>
    <row r="45" spans="1:11" s="443" customFormat="1" ht="16.5" customHeight="1" thickTop="1">
      <c r="A45" s="433" t="s">
        <v>335</v>
      </c>
      <c r="B45" s="492"/>
      <c r="C45" s="375"/>
      <c r="D45" s="428"/>
      <c r="E45" s="428"/>
      <c r="F45" s="399"/>
      <c r="G45" s="399"/>
      <c r="H45" s="399"/>
      <c r="I45" s="399"/>
      <c r="J45" s="399"/>
      <c r="K45" s="3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2.421875" style="444" customWidth="1"/>
    <col min="2" max="5" width="9.421875" style="444" bestFit="1" customWidth="1"/>
    <col min="6" max="6" width="8.421875" style="444" bestFit="1" customWidth="1"/>
    <col min="7" max="7" width="7.140625" style="495" bestFit="1" customWidth="1"/>
    <col min="8" max="8" width="8.8515625" style="444" customWidth="1"/>
    <col min="9" max="9" width="7.140625" style="495" bestFit="1" customWidth="1"/>
    <col min="10" max="16384" width="9.140625" style="444" customWidth="1"/>
  </cols>
  <sheetData>
    <row r="1" spans="1:9" ht="12.75">
      <c r="A1" s="1808" t="s">
        <v>448</v>
      </c>
      <c r="B1" s="1808"/>
      <c r="C1" s="1808"/>
      <c r="D1" s="1808"/>
      <c r="E1" s="1808"/>
      <c r="F1" s="1808"/>
      <c r="G1" s="1808"/>
      <c r="H1" s="1808"/>
      <c r="I1" s="1808"/>
    </row>
    <row r="2" spans="1:9" ht="15.75">
      <c r="A2" s="1809" t="s">
        <v>34</v>
      </c>
      <c r="B2" s="1809"/>
      <c r="C2" s="1809"/>
      <c r="D2" s="1809"/>
      <c r="E2" s="1809"/>
      <c r="F2" s="1809"/>
      <c r="G2" s="1809"/>
      <c r="H2" s="1809"/>
      <c r="I2" s="1809"/>
    </row>
    <row r="3" spans="8:9" ht="13.5" thickBot="1">
      <c r="H3" s="1835" t="s">
        <v>55</v>
      </c>
      <c r="I3" s="1836"/>
    </row>
    <row r="4" spans="1:9" ht="13.5" customHeight="1" thickTop="1">
      <c r="A4" s="496"/>
      <c r="B4" s="497">
        <v>2014</v>
      </c>
      <c r="C4" s="498">
        <v>2015</v>
      </c>
      <c r="D4" s="499">
        <v>2015</v>
      </c>
      <c r="E4" s="499">
        <v>2016</v>
      </c>
      <c r="F4" s="1837" t="s">
        <v>425</v>
      </c>
      <c r="G4" s="1838"/>
      <c r="H4" s="1838"/>
      <c r="I4" s="1839"/>
    </row>
    <row r="5" spans="1:9" ht="12.75">
      <c r="A5" s="500" t="s">
        <v>341</v>
      </c>
      <c r="B5" s="501" t="s">
        <v>301</v>
      </c>
      <c r="C5" s="501" t="s">
        <v>302</v>
      </c>
      <c r="D5" s="502" t="s">
        <v>303</v>
      </c>
      <c r="E5" s="502" t="s">
        <v>304</v>
      </c>
      <c r="F5" s="1840" t="s">
        <v>53</v>
      </c>
      <c r="G5" s="1841"/>
      <c r="H5" s="1840" t="s">
        <v>54</v>
      </c>
      <c r="I5" s="1842"/>
    </row>
    <row r="6" spans="1:13" s="508" customFormat="1" ht="12.75">
      <c r="A6" s="503"/>
      <c r="B6" s="504"/>
      <c r="C6" s="504"/>
      <c r="D6" s="504"/>
      <c r="E6" s="504"/>
      <c r="F6" s="505" t="s">
        <v>78</v>
      </c>
      <c r="G6" s="506" t="s">
        <v>305</v>
      </c>
      <c r="H6" s="505" t="s">
        <v>78</v>
      </c>
      <c r="I6" s="507" t="s">
        <v>305</v>
      </c>
      <c r="K6" s="509"/>
      <c r="L6" s="509"/>
      <c r="M6" s="509"/>
    </row>
    <row r="7" spans="1:13" ht="12.75">
      <c r="A7" s="510" t="s">
        <v>426</v>
      </c>
      <c r="B7" s="511">
        <v>80052.73555349211</v>
      </c>
      <c r="C7" s="511">
        <v>86509.1166448864</v>
      </c>
      <c r="D7" s="511">
        <v>94395.6122650716</v>
      </c>
      <c r="E7" s="511">
        <v>100562.82549004</v>
      </c>
      <c r="F7" s="511">
        <v>6456.381091394287</v>
      </c>
      <c r="G7" s="511">
        <v>8.065159855880331</v>
      </c>
      <c r="H7" s="511">
        <v>6167.213224968407</v>
      </c>
      <c r="I7" s="512">
        <v>6.533368529514172</v>
      </c>
      <c r="K7" s="513"/>
      <c r="L7" s="514"/>
      <c r="M7" s="514"/>
    </row>
    <row r="8" spans="1:13" ht="12.75">
      <c r="A8" s="515" t="s">
        <v>427</v>
      </c>
      <c r="B8" s="511">
        <v>1807.2020911</v>
      </c>
      <c r="C8" s="511">
        <v>1424.23388161</v>
      </c>
      <c r="D8" s="511">
        <v>2146.84971165</v>
      </c>
      <c r="E8" s="511">
        <v>1603.028111846389</v>
      </c>
      <c r="F8" s="511">
        <v>-382.96820948999994</v>
      </c>
      <c r="G8" s="511">
        <v>-21.19122213149369</v>
      </c>
      <c r="H8" s="511">
        <v>-543.8215998036108</v>
      </c>
      <c r="I8" s="512">
        <v>-25.331144367140958</v>
      </c>
      <c r="K8" s="513"/>
      <c r="L8" s="514"/>
      <c r="M8" s="514"/>
    </row>
    <row r="9" spans="1:13" ht="12.75">
      <c r="A9" s="510" t="s">
        <v>428</v>
      </c>
      <c r="B9" s="516">
        <v>196419.24998423195</v>
      </c>
      <c r="C9" s="516">
        <v>215306.85959381697</v>
      </c>
      <c r="D9" s="516">
        <v>251425.78589190802</v>
      </c>
      <c r="E9" s="516">
        <v>262623.63394600316</v>
      </c>
      <c r="F9" s="516">
        <v>18887.609609585023</v>
      </c>
      <c r="G9" s="516">
        <v>9.615966668797112</v>
      </c>
      <c r="H9" s="516">
        <v>11197.848054095142</v>
      </c>
      <c r="I9" s="517">
        <v>4.453738909225992</v>
      </c>
      <c r="K9" s="513"/>
      <c r="L9" s="514"/>
      <c r="M9" s="514"/>
    </row>
    <row r="10" spans="1:13" ht="12.75">
      <c r="A10" s="518" t="s">
        <v>429</v>
      </c>
      <c r="B10" s="519">
        <v>67805.639208276</v>
      </c>
      <c r="C10" s="519">
        <v>66922.21282399601</v>
      </c>
      <c r="D10" s="519">
        <v>78180.47070972601</v>
      </c>
      <c r="E10" s="519">
        <v>81923.39677491823</v>
      </c>
      <c r="F10" s="519">
        <v>-883.4263842799846</v>
      </c>
      <c r="G10" s="519">
        <v>-1.3028804013872615</v>
      </c>
      <c r="H10" s="519">
        <v>3742.926065192223</v>
      </c>
      <c r="I10" s="520">
        <v>4.787546085632081</v>
      </c>
      <c r="K10" s="513"/>
      <c r="L10" s="514"/>
      <c r="M10" s="514"/>
    </row>
    <row r="11" spans="1:13" ht="12.75">
      <c r="A11" s="518" t="s">
        <v>430</v>
      </c>
      <c r="B11" s="519">
        <v>28188.228628989997</v>
      </c>
      <c r="C11" s="519">
        <v>29362.892997090003</v>
      </c>
      <c r="D11" s="519">
        <v>39627.09933845999</v>
      </c>
      <c r="E11" s="519">
        <v>42037.24427060863</v>
      </c>
      <c r="F11" s="519">
        <v>1174.664368100006</v>
      </c>
      <c r="G11" s="519">
        <v>4.16721598068752</v>
      </c>
      <c r="H11" s="519">
        <v>2410.144932148636</v>
      </c>
      <c r="I11" s="520">
        <v>6.0820624582265985</v>
      </c>
      <c r="K11" s="513"/>
      <c r="L11" s="514"/>
      <c r="M11" s="514"/>
    </row>
    <row r="12" spans="1:13" ht="12.75">
      <c r="A12" s="518" t="s">
        <v>431</v>
      </c>
      <c r="B12" s="519">
        <v>22883.71767397</v>
      </c>
      <c r="C12" s="519">
        <v>34958.22067689</v>
      </c>
      <c r="D12" s="519">
        <v>39796.55675832</v>
      </c>
      <c r="E12" s="519">
        <v>44110.53363138152</v>
      </c>
      <c r="F12" s="519">
        <v>12074.503002919999</v>
      </c>
      <c r="G12" s="519">
        <v>52.76460396404307</v>
      </c>
      <c r="H12" s="519">
        <v>4313.976873061518</v>
      </c>
      <c r="I12" s="520">
        <v>10.840075686094686</v>
      </c>
      <c r="K12" s="513"/>
      <c r="L12" s="514"/>
      <c r="M12" s="514"/>
    </row>
    <row r="13" spans="1:13" ht="12.75">
      <c r="A13" s="518" t="s">
        <v>432</v>
      </c>
      <c r="B13" s="519">
        <v>77541.66447299601</v>
      </c>
      <c r="C13" s="519">
        <v>84063.53309584099</v>
      </c>
      <c r="D13" s="519">
        <v>93821.65908540199</v>
      </c>
      <c r="E13" s="519">
        <v>94552.45926909478</v>
      </c>
      <c r="F13" s="519">
        <v>6521.868622844981</v>
      </c>
      <c r="G13" s="519">
        <v>8.410792658592246</v>
      </c>
      <c r="H13" s="519">
        <v>730.800183692787</v>
      </c>
      <c r="I13" s="520">
        <v>0.7789248141813072</v>
      </c>
      <c r="K13" s="513"/>
      <c r="L13" s="514"/>
      <c r="M13" s="514"/>
    </row>
    <row r="14" spans="1:13" ht="12.75">
      <c r="A14" s="510" t="s">
        <v>433</v>
      </c>
      <c r="B14" s="516">
        <v>109646.02600492</v>
      </c>
      <c r="C14" s="516">
        <v>127106.28126096702</v>
      </c>
      <c r="D14" s="516">
        <v>148608.08064223</v>
      </c>
      <c r="E14" s="516">
        <v>164924.7575674949</v>
      </c>
      <c r="F14" s="516">
        <v>17460.25525604702</v>
      </c>
      <c r="G14" s="516">
        <v>15.924202538141738</v>
      </c>
      <c r="H14" s="516">
        <v>16316.67692526491</v>
      </c>
      <c r="I14" s="517">
        <v>10.979670052092844</v>
      </c>
      <c r="K14" s="513"/>
      <c r="L14" s="514"/>
      <c r="M14" s="514"/>
    </row>
    <row r="15" spans="1:13" ht="12.75">
      <c r="A15" s="510" t="s">
        <v>434</v>
      </c>
      <c r="B15" s="516">
        <v>115585.22338076844</v>
      </c>
      <c r="C15" s="516">
        <v>118180.0246906131</v>
      </c>
      <c r="D15" s="516">
        <v>139723.045525048</v>
      </c>
      <c r="E15" s="516">
        <v>150939.55304858705</v>
      </c>
      <c r="F15" s="516">
        <v>2594.801309844668</v>
      </c>
      <c r="G15" s="516">
        <v>2.2449247697490735</v>
      </c>
      <c r="H15" s="516">
        <v>11216.507523539069</v>
      </c>
      <c r="I15" s="517">
        <v>8.027671799873772</v>
      </c>
      <c r="K15" s="513"/>
      <c r="L15" s="514"/>
      <c r="M15" s="514"/>
    </row>
    <row r="16" spans="1:13" ht="12.75">
      <c r="A16" s="510" t="s">
        <v>435</v>
      </c>
      <c r="B16" s="516">
        <v>77778.04104620281</v>
      </c>
      <c r="C16" s="516">
        <v>74404.8482030727</v>
      </c>
      <c r="D16" s="516">
        <v>84073.62752155848</v>
      </c>
      <c r="E16" s="516">
        <v>80432.44399976882</v>
      </c>
      <c r="F16" s="516">
        <v>-3373.1928431301058</v>
      </c>
      <c r="G16" s="516">
        <v>-4.336947546835635</v>
      </c>
      <c r="H16" s="516">
        <v>-3641.1835217896587</v>
      </c>
      <c r="I16" s="517">
        <v>-4.330946135107555</v>
      </c>
      <c r="K16" s="513"/>
      <c r="L16" s="514"/>
      <c r="M16" s="514"/>
    </row>
    <row r="17" spans="1:13" ht="12.75">
      <c r="A17" s="510" t="s">
        <v>436</v>
      </c>
      <c r="B17" s="516">
        <v>59040.659312870004</v>
      </c>
      <c r="C17" s="516">
        <v>66572.06228659904</v>
      </c>
      <c r="D17" s="516">
        <v>71957.19140573568</v>
      </c>
      <c r="E17" s="516">
        <v>77220.20529089705</v>
      </c>
      <c r="F17" s="516">
        <v>7531.40297372904</v>
      </c>
      <c r="G17" s="516">
        <v>12.756298898727414</v>
      </c>
      <c r="H17" s="516">
        <v>5263.013885161374</v>
      </c>
      <c r="I17" s="517">
        <v>7.314090200499211</v>
      </c>
      <c r="K17" s="513"/>
      <c r="L17" s="514"/>
      <c r="M17" s="514"/>
    </row>
    <row r="18" spans="1:13" ht="12.75">
      <c r="A18" s="510" t="s">
        <v>437</v>
      </c>
      <c r="B18" s="516">
        <v>787956.476627991</v>
      </c>
      <c r="C18" s="516">
        <v>843558.1123123295</v>
      </c>
      <c r="D18" s="516">
        <v>924921.4648661031</v>
      </c>
      <c r="E18" s="516">
        <v>1018195.0832398118</v>
      </c>
      <c r="F18" s="516">
        <v>55601.635684338515</v>
      </c>
      <c r="G18" s="516">
        <v>7.0564348835968875</v>
      </c>
      <c r="H18" s="516">
        <v>93273.61837370868</v>
      </c>
      <c r="I18" s="517">
        <v>10.084490620748163</v>
      </c>
      <c r="K18" s="513"/>
      <c r="L18" s="514"/>
      <c r="M18" s="514"/>
    </row>
    <row r="19" spans="1:13" ht="12.75">
      <c r="A19" s="510" t="s">
        <v>438</v>
      </c>
      <c r="B19" s="516">
        <v>56261.927753319</v>
      </c>
      <c r="C19" s="516">
        <v>54734.0267354183</v>
      </c>
      <c r="D19" s="516">
        <v>55651.7866333227</v>
      </c>
      <c r="E19" s="516">
        <v>54555.2774605183</v>
      </c>
      <c r="F19" s="516">
        <v>-1527.9010179007018</v>
      </c>
      <c r="G19" s="516">
        <v>-2.7156926165057826</v>
      </c>
      <c r="H19" s="516">
        <v>-1096.509172804399</v>
      </c>
      <c r="I19" s="517">
        <v>-1.9703036310928437</v>
      </c>
      <c r="K19" s="513"/>
      <c r="L19" s="514"/>
      <c r="M19" s="514"/>
    </row>
    <row r="20" spans="1:13" ht="13.5" thickBot="1">
      <c r="A20" s="521" t="s">
        <v>439</v>
      </c>
      <c r="B20" s="522">
        <v>1484547.5417548954</v>
      </c>
      <c r="C20" s="522">
        <v>1587795.5656093128</v>
      </c>
      <c r="D20" s="522">
        <v>1772903.4444626276</v>
      </c>
      <c r="E20" s="522">
        <v>1911056.8081549676</v>
      </c>
      <c r="F20" s="522">
        <v>103248.0238544175</v>
      </c>
      <c r="G20" s="522">
        <v>6.954847921701934</v>
      </c>
      <c r="H20" s="522">
        <v>138153.36369233998</v>
      </c>
      <c r="I20" s="523">
        <v>7.7924922602998645</v>
      </c>
      <c r="K20" s="524"/>
      <c r="L20" s="514"/>
      <c r="M20" s="514"/>
    </row>
    <row r="21" spans="1:13" ht="13.5" hidden="1" thickTop="1">
      <c r="A21" s="525" t="s">
        <v>440</v>
      </c>
      <c r="B21" s="526"/>
      <c r="C21" s="526"/>
      <c r="D21" s="526"/>
      <c r="E21" s="526"/>
      <c r="F21" s="526"/>
      <c r="G21" s="527"/>
      <c r="H21" s="526"/>
      <c r="I21" s="528"/>
      <c r="K21" s="514"/>
      <c r="L21" s="514"/>
      <c r="M21" s="514"/>
    </row>
    <row r="22" spans="1:13" ht="13.5" hidden="1" thickTop="1">
      <c r="A22" s="529" t="s">
        <v>441</v>
      </c>
      <c r="B22" s="526"/>
      <c r="C22" s="526"/>
      <c r="D22" s="526"/>
      <c r="E22" s="526"/>
      <c r="F22" s="526"/>
      <c r="G22" s="527"/>
      <c r="H22" s="526"/>
      <c r="I22" s="528"/>
      <c r="K22" s="514"/>
      <c r="L22" s="514"/>
      <c r="M22" s="514"/>
    </row>
    <row r="23" spans="1:13" ht="13.5" hidden="1" thickTop="1">
      <c r="A23" s="530" t="s">
        <v>442</v>
      </c>
      <c r="I23" s="528"/>
      <c r="K23" s="514"/>
      <c r="L23" s="514"/>
      <c r="M23" s="514"/>
    </row>
    <row r="24" spans="1:13" ht="13.5" hidden="1" thickTop="1">
      <c r="A24" s="444" t="s">
        <v>443</v>
      </c>
      <c r="I24" s="528"/>
      <c r="K24" s="514"/>
      <c r="L24" s="514"/>
      <c r="M24" s="514"/>
    </row>
    <row r="25" spans="1:13" ht="13.5" hidden="1" thickTop="1">
      <c r="A25" s="530" t="s">
        <v>444</v>
      </c>
      <c r="I25" s="528"/>
      <c r="K25" s="514"/>
      <c r="L25" s="514"/>
      <c r="M25" s="514"/>
    </row>
    <row r="26" spans="1:13" ht="13.5" hidden="1" thickTop="1">
      <c r="A26" s="444" t="s">
        <v>445</v>
      </c>
      <c r="I26" s="528"/>
      <c r="K26" s="514"/>
      <c r="L26" s="514"/>
      <c r="M26" s="514"/>
    </row>
    <row r="27" spans="9:13" ht="13.5" hidden="1" thickTop="1">
      <c r="I27" s="528"/>
      <c r="K27" s="514"/>
      <c r="L27" s="514"/>
      <c r="M27" s="514"/>
    </row>
    <row r="28" spans="1:13" s="532" customFormat="1" ht="13.5" thickTop="1">
      <c r="A28" s="531" t="s">
        <v>446</v>
      </c>
      <c r="E28" s="444"/>
      <c r="G28" s="533"/>
      <c r="I28" s="534"/>
      <c r="K28" s="535"/>
      <c r="L28" s="535"/>
      <c r="M28" s="535"/>
    </row>
    <row r="29" spans="1:13" ht="12.75">
      <c r="A29" s="444" t="s">
        <v>447</v>
      </c>
      <c r="I29" s="528"/>
      <c r="K29" s="514"/>
      <c r="L29" s="514"/>
      <c r="M29" s="514"/>
    </row>
    <row r="30" spans="9:13" ht="12.75">
      <c r="I30" s="528"/>
      <c r="K30" s="514"/>
      <c r="L30" s="514"/>
      <c r="M30" s="514"/>
    </row>
    <row r="31" spans="9:13" ht="12.75">
      <c r="I31" s="528"/>
      <c r="K31" s="514"/>
      <c r="L31" s="514"/>
      <c r="M31" s="514"/>
    </row>
    <row r="32" ht="12.75">
      <c r="I32" s="528"/>
    </row>
    <row r="33" ht="12.75">
      <c r="I33" s="528"/>
    </row>
    <row r="34" ht="12.75">
      <c r="I34" s="528"/>
    </row>
    <row r="35" ht="12.75">
      <c r="I35" s="528"/>
    </row>
    <row r="36" ht="12.75">
      <c r="I36" s="528"/>
    </row>
    <row r="37" ht="12.75">
      <c r="I37" s="528"/>
    </row>
    <row r="38" ht="12.75">
      <c r="I38" s="528"/>
    </row>
    <row r="39" ht="12.75">
      <c r="I39" s="528"/>
    </row>
    <row r="40" ht="12.75">
      <c r="I40" s="528"/>
    </row>
    <row r="41" ht="12.75">
      <c r="I41" s="528"/>
    </row>
    <row r="42" ht="12.75">
      <c r="I42" s="528"/>
    </row>
    <row r="43" ht="12.75">
      <c r="I43" s="528"/>
    </row>
    <row r="44" ht="12.75">
      <c r="I44" s="528"/>
    </row>
    <row r="45" ht="12.75">
      <c r="I45" s="528"/>
    </row>
    <row r="46" ht="12.75">
      <c r="I46" s="528"/>
    </row>
    <row r="47" ht="12.75">
      <c r="I47" s="528"/>
    </row>
    <row r="48" ht="12.75">
      <c r="I48" s="528"/>
    </row>
    <row r="49" ht="12.75">
      <c r="I49" s="528"/>
    </row>
    <row r="50" ht="12.75">
      <c r="I50" s="528"/>
    </row>
    <row r="51" ht="12.75">
      <c r="I51" s="528"/>
    </row>
    <row r="52" ht="12.75">
      <c r="I52" s="528"/>
    </row>
    <row r="53" ht="12.75">
      <c r="I53" s="528"/>
    </row>
    <row r="54" ht="12.75">
      <c r="I54" s="528"/>
    </row>
    <row r="55" ht="12.75">
      <c r="I55" s="528"/>
    </row>
    <row r="56" ht="12.75">
      <c r="I56" s="528"/>
    </row>
    <row r="57" ht="12.75">
      <c r="I57" s="528"/>
    </row>
    <row r="58" ht="12.75">
      <c r="I58" s="528"/>
    </row>
    <row r="59" ht="12.75">
      <c r="I59" s="528"/>
    </row>
    <row r="60" ht="12.75">
      <c r="I60" s="528"/>
    </row>
    <row r="61" ht="12.75">
      <c r="I61" s="528"/>
    </row>
    <row r="62" ht="12.75">
      <c r="I62" s="528"/>
    </row>
    <row r="63" ht="12.75">
      <c r="I63" s="528"/>
    </row>
    <row r="64" ht="12.75">
      <c r="I64" s="528"/>
    </row>
    <row r="65" ht="12.75">
      <c r="I65" s="528"/>
    </row>
    <row r="66" ht="12.75">
      <c r="I66" s="528"/>
    </row>
    <row r="67" ht="12.75">
      <c r="I67" s="528"/>
    </row>
    <row r="68" ht="12.75">
      <c r="I68" s="528"/>
    </row>
    <row r="69" ht="12.75">
      <c r="I69" s="528"/>
    </row>
    <row r="70" ht="12.75">
      <c r="I70" s="528"/>
    </row>
    <row r="71" ht="12.75">
      <c r="I71" s="528"/>
    </row>
    <row r="72" ht="12.75">
      <c r="I72" s="528"/>
    </row>
    <row r="73" ht="12.75">
      <c r="I73" s="528"/>
    </row>
    <row r="74" ht="12.75">
      <c r="I74" s="528"/>
    </row>
    <row r="75" ht="12.75">
      <c r="I75" s="528"/>
    </row>
    <row r="76" ht="12.75">
      <c r="I76" s="528"/>
    </row>
    <row r="77" ht="12.75">
      <c r="I77" s="528"/>
    </row>
    <row r="78" ht="12.75">
      <c r="I78" s="528"/>
    </row>
    <row r="79" ht="12.75">
      <c r="I79" s="528"/>
    </row>
    <row r="80" ht="12.75">
      <c r="I80" s="528"/>
    </row>
    <row r="81" ht="12.75">
      <c r="I81" s="528"/>
    </row>
    <row r="82" ht="12.75">
      <c r="I82" s="528"/>
    </row>
    <row r="83" ht="12.75">
      <c r="I83" s="528"/>
    </row>
    <row r="84" ht="12.75">
      <c r="I84" s="528"/>
    </row>
    <row r="85" ht="12.75">
      <c r="I85" s="528"/>
    </row>
    <row r="86" ht="12.75">
      <c r="I86" s="528"/>
    </row>
    <row r="87" ht="12.75">
      <c r="I87" s="528"/>
    </row>
    <row r="88" ht="12.75">
      <c r="I88" s="528"/>
    </row>
    <row r="89" ht="12.75">
      <c r="I89" s="528"/>
    </row>
    <row r="90" ht="12.75">
      <c r="I90" s="528"/>
    </row>
    <row r="91" ht="12.75">
      <c r="I91" s="528"/>
    </row>
    <row r="92" ht="12.75">
      <c r="I92" s="528"/>
    </row>
    <row r="93" ht="12.75">
      <c r="I93" s="528"/>
    </row>
    <row r="94" ht="12.75">
      <c r="I94" s="528"/>
    </row>
    <row r="95" ht="12.75">
      <c r="I95" s="528"/>
    </row>
    <row r="96" ht="12.75">
      <c r="I96" s="528"/>
    </row>
    <row r="97" ht="12.75">
      <c r="I97" s="528"/>
    </row>
    <row r="98" ht="12.75">
      <c r="I98" s="528"/>
    </row>
    <row r="99" ht="12.75">
      <c r="I99" s="528"/>
    </row>
    <row r="100" ht="12.75">
      <c r="I100" s="528"/>
    </row>
    <row r="101" ht="12.75">
      <c r="I101" s="528"/>
    </row>
    <row r="102" ht="12.75">
      <c r="I102" s="528"/>
    </row>
    <row r="103" ht="12.75">
      <c r="I103" s="528"/>
    </row>
    <row r="104" ht="12.75">
      <c r="I104" s="528"/>
    </row>
    <row r="105" ht="12.75">
      <c r="I105" s="528"/>
    </row>
    <row r="106" ht="12.75">
      <c r="I106" s="528"/>
    </row>
    <row r="107" ht="12.75">
      <c r="I107" s="528"/>
    </row>
    <row r="108" ht="12.75">
      <c r="I108" s="528"/>
    </row>
    <row r="109" ht="12.75">
      <c r="I109" s="528"/>
    </row>
    <row r="110" ht="12.75">
      <c r="I110" s="528"/>
    </row>
    <row r="111" ht="12.75">
      <c r="I111" s="528"/>
    </row>
    <row r="112" ht="12.75">
      <c r="I112" s="528"/>
    </row>
    <row r="113" ht="12.75">
      <c r="I113" s="528"/>
    </row>
    <row r="114" ht="12.75">
      <c r="I114" s="528"/>
    </row>
    <row r="115" ht="12.75">
      <c r="I115" s="528"/>
    </row>
    <row r="116" ht="12.75">
      <c r="I116" s="528"/>
    </row>
    <row r="117" ht="12.75">
      <c r="I117" s="528"/>
    </row>
    <row r="118" ht="12.75">
      <c r="I118" s="528"/>
    </row>
    <row r="119" ht="12.75">
      <c r="I119" s="528"/>
    </row>
    <row r="120" ht="12.75">
      <c r="I120" s="528"/>
    </row>
    <row r="121" ht="12.75">
      <c r="I121" s="528"/>
    </row>
    <row r="122" ht="12.75">
      <c r="I122" s="528"/>
    </row>
    <row r="123" ht="12.75">
      <c r="I123" s="528"/>
    </row>
    <row r="124" ht="12.75">
      <c r="I124" s="528"/>
    </row>
    <row r="125" ht="12.75">
      <c r="I125" s="528"/>
    </row>
    <row r="126" ht="12.75">
      <c r="I126" s="528"/>
    </row>
    <row r="127" ht="12.75">
      <c r="I127" s="528"/>
    </row>
    <row r="128" ht="12.75">
      <c r="I128" s="528"/>
    </row>
    <row r="129" ht="12.75">
      <c r="I129" s="528"/>
    </row>
    <row r="130" ht="12.75">
      <c r="I130" s="528"/>
    </row>
    <row r="131" ht="12.75">
      <c r="I131" s="528"/>
    </row>
    <row r="132" ht="12.75">
      <c r="I132" s="528"/>
    </row>
    <row r="133" ht="12.75">
      <c r="I133" s="528"/>
    </row>
    <row r="134" ht="12.75">
      <c r="I134" s="528"/>
    </row>
    <row r="135" ht="12.75">
      <c r="I135" s="528"/>
    </row>
    <row r="136" ht="12.75">
      <c r="I136" s="528"/>
    </row>
    <row r="137" ht="12.75">
      <c r="I137" s="528"/>
    </row>
    <row r="138" ht="12.75">
      <c r="I138" s="528"/>
    </row>
    <row r="139" ht="12.75">
      <c r="I139" s="528"/>
    </row>
    <row r="140" ht="12.75">
      <c r="I140" s="528"/>
    </row>
    <row r="141" ht="12.75">
      <c r="I141" s="528"/>
    </row>
    <row r="142" ht="12.75">
      <c r="I142" s="528"/>
    </row>
    <row r="143" ht="12.75">
      <c r="I143" s="528"/>
    </row>
    <row r="144" ht="12.75">
      <c r="I144" s="528"/>
    </row>
    <row r="145" ht="12.75">
      <c r="I145" s="528"/>
    </row>
    <row r="146" ht="12.75">
      <c r="I146" s="528"/>
    </row>
    <row r="147" ht="12.75">
      <c r="I147" s="528"/>
    </row>
    <row r="148" ht="12.75">
      <c r="I148" s="528"/>
    </row>
    <row r="149" ht="12.75">
      <c r="I149" s="528"/>
    </row>
    <row r="150" ht="12.75">
      <c r="I150" s="528"/>
    </row>
    <row r="151" ht="12.75">
      <c r="I151" s="528"/>
    </row>
    <row r="152" ht="12.75">
      <c r="I152" s="528"/>
    </row>
    <row r="153" ht="12.75">
      <c r="I153" s="528"/>
    </row>
    <row r="154" ht="12.75">
      <c r="I154" s="528"/>
    </row>
    <row r="155" ht="12.75">
      <c r="I155" s="528"/>
    </row>
    <row r="156" ht="12.75">
      <c r="I156" s="528"/>
    </row>
    <row r="157" ht="12.75">
      <c r="I157" s="528"/>
    </row>
    <row r="158" ht="12.75">
      <c r="I158" s="528"/>
    </row>
    <row r="159" ht="12.75">
      <c r="I159" s="528"/>
    </row>
    <row r="160" ht="12.75">
      <c r="I160" s="528"/>
    </row>
    <row r="161" ht="12.75">
      <c r="I161" s="528"/>
    </row>
    <row r="162" ht="12.75">
      <c r="I162" s="528"/>
    </row>
    <row r="163" ht="12.75">
      <c r="I163" s="528"/>
    </row>
    <row r="164" ht="12.75">
      <c r="I164" s="528"/>
    </row>
    <row r="165" ht="12.75">
      <c r="I165" s="528"/>
    </row>
    <row r="166" ht="12.75">
      <c r="I166" s="528"/>
    </row>
    <row r="167" ht="12.75">
      <c r="I167" s="528"/>
    </row>
    <row r="168" ht="12.75">
      <c r="I168" s="528"/>
    </row>
    <row r="169" ht="12.75">
      <c r="I169" s="528"/>
    </row>
    <row r="170" ht="12.75">
      <c r="I170" s="528"/>
    </row>
    <row r="171" ht="12.75">
      <c r="I171" s="528"/>
    </row>
    <row r="172" ht="12.75">
      <c r="I172" s="528"/>
    </row>
    <row r="173" ht="12.75">
      <c r="I173" s="528"/>
    </row>
    <row r="174" ht="12.75">
      <c r="I174" s="528"/>
    </row>
    <row r="175" ht="12.75">
      <c r="I175" s="528"/>
    </row>
    <row r="176" ht="12.75">
      <c r="I176" s="528"/>
    </row>
    <row r="177" ht="12.75">
      <c r="I177" s="528"/>
    </row>
    <row r="178" ht="12.75">
      <c r="I178" s="528"/>
    </row>
    <row r="179" ht="12.75">
      <c r="I179" s="528"/>
    </row>
    <row r="180" ht="12.75">
      <c r="I180" s="528"/>
    </row>
    <row r="181" ht="12.75">
      <c r="I181" s="528"/>
    </row>
    <row r="182" ht="12.75">
      <c r="I182" s="528"/>
    </row>
    <row r="183" ht="12.75">
      <c r="I183" s="528"/>
    </row>
    <row r="184" ht="12.75">
      <c r="I184" s="528"/>
    </row>
    <row r="185" ht="12.75">
      <c r="I185" s="528"/>
    </row>
    <row r="186" ht="12.75">
      <c r="I186" s="528"/>
    </row>
    <row r="187" ht="12.75">
      <c r="I187" s="528"/>
    </row>
    <row r="188" ht="12.75">
      <c r="I188" s="528"/>
    </row>
    <row r="189" ht="12.75">
      <c r="I189" s="528"/>
    </row>
    <row r="190" ht="12.75">
      <c r="I190" s="528"/>
    </row>
    <row r="191" ht="12.75">
      <c r="I191" s="528"/>
    </row>
    <row r="192" ht="12.75">
      <c r="I192" s="528"/>
    </row>
    <row r="193" ht="12.75">
      <c r="I193" s="528"/>
    </row>
    <row r="194" ht="12.75">
      <c r="I194" s="528"/>
    </row>
    <row r="195" ht="12.75">
      <c r="I195" s="528"/>
    </row>
    <row r="196" ht="12.75">
      <c r="I196" s="528"/>
    </row>
    <row r="197" ht="12.75">
      <c r="I197" s="528"/>
    </row>
    <row r="198" ht="12.75">
      <c r="I198" s="528"/>
    </row>
    <row r="199" ht="12.75">
      <c r="I199" s="528"/>
    </row>
    <row r="200" ht="12.75">
      <c r="I200" s="528"/>
    </row>
    <row r="201" ht="12.75">
      <c r="I201" s="528"/>
    </row>
    <row r="202" ht="12.75">
      <c r="I202" s="528"/>
    </row>
    <row r="203" ht="12.75">
      <c r="I203" s="528"/>
    </row>
    <row r="204" ht="12.75">
      <c r="I204" s="528"/>
    </row>
    <row r="205" ht="12.75">
      <c r="I205" s="528"/>
    </row>
    <row r="206" ht="12.75">
      <c r="I206" s="528"/>
    </row>
    <row r="207" ht="12.75">
      <c r="I207" s="528"/>
    </row>
    <row r="208" ht="12.75">
      <c r="I208" s="528"/>
    </row>
    <row r="209" ht="12.75">
      <c r="I209" s="528"/>
    </row>
    <row r="210" ht="12.75">
      <c r="I210" s="528"/>
    </row>
    <row r="211" ht="12.75">
      <c r="I211" s="528"/>
    </row>
    <row r="212" ht="12.75">
      <c r="I212" s="528"/>
    </row>
    <row r="213" ht="12.75">
      <c r="I213" s="528"/>
    </row>
    <row r="214" ht="12.75">
      <c r="I214" s="528"/>
    </row>
    <row r="215" ht="12.75">
      <c r="I215" s="528"/>
    </row>
    <row r="216" ht="12.75">
      <c r="I216" s="528"/>
    </row>
    <row r="217" ht="12.75">
      <c r="I217" s="528"/>
    </row>
    <row r="218" ht="12.75">
      <c r="I218" s="528"/>
    </row>
    <row r="219" ht="12.75">
      <c r="I219" s="528"/>
    </row>
    <row r="220" ht="12.75">
      <c r="I220" s="528"/>
    </row>
    <row r="221" ht="12.75">
      <c r="I221" s="528"/>
    </row>
    <row r="222" ht="12.75">
      <c r="I222" s="528"/>
    </row>
    <row r="223" ht="12.75">
      <c r="I223" s="528"/>
    </row>
    <row r="224" ht="12.75">
      <c r="I224" s="528"/>
    </row>
    <row r="225" ht="12.75">
      <c r="I225" s="528"/>
    </row>
    <row r="226" ht="12.75">
      <c r="I226" s="528"/>
    </row>
    <row r="227" ht="12.75">
      <c r="I227" s="528"/>
    </row>
    <row r="228" ht="12.75">
      <c r="I228" s="528"/>
    </row>
    <row r="229" ht="12.75">
      <c r="I229" s="528"/>
    </row>
    <row r="230" ht="12.75">
      <c r="I230" s="528"/>
    </row>
    <row r="231" ht="12.75">
      <c r="I231" s="528"/>
    </row>
    <row r="232" ht="12.75">
      <c r="I232" s="528"/>
    </row>
    <row r="233" ht="12.75">
      <c r="I233" s="528"/>
    </row>
    <row r="234" ht="12.75">
      <c r="I234" s="528"/>
    </row>
    <row r="235" ht="12.75">
      <c r="I235" s="528"/>
    </row>
    <row r="236" ht="12.75">
      <c r="I236" s="528"/>
    </row>
    <row r="237" ht="12.75">
      <c r="I237" s="528"/>
    </row>
    <row r="238" ht="12.75">
      <c r="I238" s="528"/>
    </row>
    <row r="239" ht="12.75">
      <c r="I239" s="528"/>
    </row>
    <row r="240" ht="12.75">
      <c r="I240" s="528"/>
    </row>
    <row r="241" ht="12.75">
      <c r="I241" s="528"/>
    </row>
    <row r="242" ht="12.75">
      <c r="I242" s="528"/>
    </row>
    <row r="243" ht="12.75">
      <c r="I243" s="528"/>
    </row>
    <row r="244" ht="12.75">
      <c r="I244" s="528"/>
    </row>
    <row r="245" ht="12.75">
      <c r="I245" s="528"/>
    </row>
    <row r="246" ht="12.75">
      <c r="I246" s="528"/>
    </row>
    <row r="247" ht="12.75">
      <c r="I247" s="528"/>
    </row>
    <row r="248" ht="12.75">
      <c r="I248" s="528"/>
    </row>
    <row r="249" ht="12.75">
      <c r="I249" s="528"/>
    </row>
    <row r="250" ht="12.75">
      <c r="I250" s="528"/>
    </row>
    <row r="251" ht="12.75">
      <c r="I251" s="528"/>
    </row>
    <row r="252" ht="12.75">
      <c r="I252" s="528"/>
    </row>
    <row r="253" ht="12.75">
      <c r="I253" s="528"/>
    </row>
    <row r="254" ht="12.75">
      <c r="I254" s="528"/>
    </row>
    <row r="255" ht="12.75">
      <c r="I255" s="528"/>
    </row>
    <row r="256" ht="12.75">
      <c r="I256" s="528"/>
    </row>
    <row r="257" ht="12.75">
      <c r="I257" s="528"/>
    </row>
    <row r="258" ht="12.75">
      <c r="I258" s="528"/>
    </row>
    <row r="259" ht="12.75">
      <c r="I259" s="528"/>
    </row>
    <row r="260" ht="12.75">
      <c r="I260" s="528"/>
    </row>
    <row r="261" ht="12.75">
      <c r="I261" s="528"/>
    </row>
    <row r="262" ht="12.75">
      <c r="I262" s="528"/>
    </row>
    <row r="263" ht="12.75">
      <c r="I263" s="528"/>
    </row>
    <row r="264" ht="12.75">
      <c r="I264" s="528"/>
    </row>
    <row r="265" ht="12.75">
      <c r="I265" s="528"/>
    </row>
    <row r="266" ht="12.75">
      <c r="I266" s="528"/>
    </row>
    <row r="267" ht="12.75">
      <c r="I267" s="528"/>
    </row>
    <row r="268" ht="12.75">
      <c r="I268" s="528"/>
    </row>
    <row r="269" ht="12.75">
      <c r="I269" s="528"/>
    </row>
    <row r="270" ht="12.75">
      <c r="I270" s="528"/>
    </row>
    <row r="271" ht="12.75">
      <c r="I271" s="528"/>
    </row>
    <row r="272" ht="12.75">
      <c r="I272" s="528"/>
    </row>
    <row r="273" ht="12.75">
      <c r="I273" s="528"/>
    </row>
    <row r="274" ht="12.75">
      <c r="I274" s="528"/>
    </row>
    <row r="275" ht="12.75">
      <c r="I275" s="528"/>
    </row>
    <row r="276" ht="12.75">
      <c r="I276" s="528"/>
    </row>
    <row r="277" ht="12.75">
      <c r="I277" s="528"/>
    </row>
    <row r="278" ht="12.75">
      <c r="I278" s="528"/>
    </row>
    <row r="279" ht="12.75">
      <c r="I279" s="528"/>
    </row>
    <row r="280" ht="12.75">
      <c r="I280" s="528"/>
    </row>
    <row r="281" ht="12.75">
      <c r="I281" s="528"/>
    </row>
    <row r="282" ht="12.75">
      <c r="I282" s="528"/>
    </row>
    <row r="283" ht="12.75">
      <c r="I283" s="528"/>
    </row>
    <row r="284" ht="12.75">
      <c r="I284" s="528"/>
    </row>
    <row r="285" ht="12.75">
      <c r="I285" s="528"/>
    </row>
    <row r="286" ht="12.75">
      <c r="I286" s="528"/>
    </row>
    <row r="287" ht="12.75">
      <c r="I287" s="528"/>
    </row>
    <row r="288" ht="12.75">
      <c r="I288" s="528"/>
    </row>
    <row r="289" ht="12.75">
      <c r="I289" s="528"/>
    </row>
    <row r="290" ht="12.75">
      <c r="I290" s="528"/>
    </row>
    <row r="291" ht="12.75">
      <c r="I291" s="528"/>
    </row>
    <row r="292" ht="12.75">
      <c r="I292" s="528"/>
    </row>
    <row r="293" ht="12.75">
      <c r="I293" s="528"/>
    </row>
    <row r="294" ht="12.75">
      <c r="I294" s="528"/>
    </row>
    <row r="295" ht="12.75">
      <c r="I295" s="528"/>
    </row>
    <row r="296" ht="12.75">
      <c r="I296" s="528"/>
    </row>
    <row r="297" ht="12.75">
      <c r="I297" s="528"/>
    </row>
    <row r="298" ht="12.75">
      <c r="I298" s="528"/>
    </row>
    <row r="299" ht="12.75">
      <c r="I299" s="528"/>
    </row>
    <row r="300" ht="12.75">
      <c r="I300" s="528"/>
    </row>
    <row r="301" ht="12.75">
      <c r="I301" s="528"/>
    </row>
    <row r="302" ht="12.75">
      <c r="I302" s="528"/>
    </row>
    <row r="303" ht="12.75">
      <c r="I303" s="528"/>
    </row>
    <row r="304" ht="12.75">
      <c r="I304" s="528"/>
    </row>
    <row r="305" ht="12.75">
      <c r="I305" s="528"/>
    </row>
    <row r="306" ht="12.75">
      <c r="I306" s="528"/>
    </row>
    <row r="307" ht="12.75">
      <c r="I307" s="528"/>
    </row>
    <row r="308" ht="12.75">
      <c r="I308" s="528"/>
    </row>
    <row r="309" ht="12.75">
      <c r="I309" s="528"/>
    </row>
    <row r="310" ht="12.75">
      <c r="I310" s="528"/>
    </row>
    <row r="311" ht="12.75">
      <c r="I311" s="528"/>
    </row>
    <row r="312" ht="12.75">
      <c r="I312" s="528"/>
    </row>
    <row r="313" ht="12.75">
      <c r="I313" s="528"/>
    </row>
    <row r="314" ht="12.75">
      <c r="I314" s="528"/>
    </row>
    <row r="315" ht="12.75">
      <c r="I315" s="528"/>
    </row>
    <row r="316" ht="12.75">
      <c r="I316" s="528"/>
    </row>
    <row r="317" ht="12.75">
      <c r="I317" s="528"/>
    </row>
    <row r="318" ht="12.75">
      <c r="I318" s="528"/>
    </row>
    <row r="319" ht="12.75">
      <c r="I319" s="528"/>
    </row>
    <row r="320" ht="12.75">
      <c r="I320" s="528"/>
    </row>
    <row r="321" ht="12.75">
      <c r="I321" s="528"/>
    </row>
    <row r="322" ht="12.75">
      <c r="I322" s="528"/>
    </row>
    <row r="323" ht="12.75">
      <c r="I323" s="528"/>
    </row>
    <row r="324" ht="12.75">
      <c r="I324" s="528"/>
    </row>
    <row r="325" ht="12.75">
      <c r="I325" s="528"/>
    </row>
    <row r="326" ht="12.75">
      <c r="I326" s="528"/>
    </row>
    <row r="327" ht="12.75">
      <c r="I327" s="528"/>
    </row>
    <row r="328" ht="12.75">
      <c r="I328" s="528"/>
    </row>
    <row r="329" ht="12.75">
      <c r="I329" s="528"/>
    </row>
    <row r="330" ht="12.75">
      <c r="I330" s="528"/>
    </row>
    <row r="331" ht="12.75">
      <c r="I331" s="536"/>
    </row>
    <row r="332" ht="12.75">
      <c r="I332" s="536"/>
    </row>
    <row r="333" ht="12.75">
      <c r="I333" s="536"/>
    </row>
    <row r="334" ht="12.75">
      <c r="I334" s="536"/>
    </row>
    <row r="335" ht="12.75">
      <c r="I335" s="536"/>
    </row>
    <row r="336" ht="12.75">
      <c r="I336" s="536"/>
    </row>
    <row r="337" ht="12.75">
      <c r="I337" s="536"/>
    </row>
    <row r="338" ht="12.75">
      <c r="I338" s="536"/>
    </row>
    <row r="339" ht="12.75">
      <c r="I339" s="536"/>
    </row>
    <row r="340" ht="12.75">
      <c r="I340" s="536"/>
    </row>
    <row r="341" ht="12.75">
      <c r="I341" s="536"/>
    </row>
    <row r="342" ht="12.75">
      <c r="I342" s="536"/>
    </row>
    <row r="343" ht="12.75">
      <c r="I343" s="536"/>
    </row>
    <row r="344" ht="12.75">
      <c r="I344" s="536"/>
    </row>
    <row r="345" ht="12.75">
      <c r="I345" s="536"/>
    </row>
    <row r="346" ht="12.75">
      <c r="I346" s="536"/>
    </row>
    <row r="347" ht="12.75">
      <c r="I347" s="536"/>
    </row>
    <row r="348" ht="12.75">
      <c r="I348" s="536"/>
    </row>
    <row r="349" ht="12.75">
      <c r="I349" s="536"/>
    </row>
    <row r="350" ht="12.75">
      <c r="I350" s="536"/>
    </row>
    <row r="351" ht="12.75">
      <c r="I351" s="536"/>
    </row>
    <row r="352" ht="12.75">
      <c r="I352" s="536"/>
    </row>
    <row r="353" ht="12.75">
      <c r="I353" s="536"/>
    </row>
    <row r="354" ht="12.75">
      <c r="I354" s="536"/>
    </row>
    <row r="355" ht="12.75">
      <c r="I355" s="536"/>
    </row>
    <row r="356" ht="12.75">
      <c r="I356" s="536"/>
    </row>
    <row r="357" ht="12.75">
      <c r="I357" s="536"/>
    </row>
    <row r="358" ht="12.75">
      <c r="I358" s="536"/>
    </row>
    <row r="359" ht="12.75">
      <c r="I359" s="536"/>
    </row>
    <row r="360" ht="12.75">
      <c r="I360" s="536"/>
    </row>
    <row r="361" ht="12.75">
      <c r="I361" s="536"/>
    </row>
    <row r="362" ht="12.75">
      <c r="I362" s="536"/>
    </row>
    <row r="363" ht="12.75">
      <c r="I363" s="536"/>
    </row>
    <row r="364" ht="12.75">
      <c r="I364" s="536"/>
    </row>
    <row r="365" ht="12.75">
      <c r="I365" s="536"/>
    </row>
    <row r="366" ht="12.75">
      <c r="I366" s="536"/>
    </row>
    <row r="367" ht="12.75">
      <c r="I367" s="536"/>
    </row>
    <row r="368" ht="12.75">
      <c r="I368" s="536"/>
    </row>
    <row r="369" ht="12.75">
      <c r="I369" s="536"/>
    </row>
    <row r="370" ht="12.75">
      <c r="I370" s="536"/>
    </row>
    <row r="371" ht="12.75">
      <c r="I371" s="536"/>
    </row>
    <row r="372" ht="12.75">
      <c r="I372" s="536"/>
    </row>
    <row r="373" ht="12.75">
      <c r="I373" s="536"/>
    </row>
    <row r="374" ht="12.75">
      <c r="I374" s="536"/>
    </row>
    <row r="375" ht="12.75">
      <c r="I375" s="536"/>
    </row>
    <row r="376" ht="12.75">
      <c r="I376" s="536"/>
    </row>
    <row r="377" ht="12.75">
      <c r="I377" s="536"/>
    </row>
    <row r="378" ht="12.75">
      <c r="I378" s="536"/>
    </row>
    <row r="379" ht="12.75">
      <c r="I379" s="536"/>
    </row>
    <row r="380" ht="12.75">
      <c r="I380" s="536"/>
    </row>
    <row r="381" ht="12.75">
      <c r="I381" s="536"/>
    </row>
    <row r="382" ht="12.75">
      <c r="I382" s="536"/>
    </row>
    <row r="383" ht="12.75">
      <c r="I383" s="536"/>
    </row>
    <row r="384" ht="12.75">
      <c r="I384" s="536"/>
    </row>
    <row r="385" ht="12.75">
      <c r="I385" s="536"/>
    </row>
    <row r="386" ht="12.75">
      <c r="I386" s="536"/>
    </row>
    <row r="387" ht="12.75">
      <c r="I387" s="536"/>
    </row>
    <row r="388" ht="12.75">
      <c r="I388" s="536"/>
    </row>
    <row r="389" ht="12.75">
      <c r="I389" s="536"/>
    </row>
    <row r="390" ht="12.75">
      <c r="I390" s="536"/>
    </row>
    <row r="391" ht="12.75">
      <c r="I391" s="536"/>
    </row>
    <row r="392" ht="12.75">
      <c r="I392" s="536"/>
    </row>
    <row r="393" ht="12.75">
      <c r="I393" s="536"/>
    </row>
    <row r="394" ht="12.75">
      <c r="I394" s="536"/>
    </row>
    <row r="395" ht="12.75">
      <c r="I395" s="536"/>
    </row>
    <row r="396" ht="12.75">
      <c r="I396" s="536"/>
    </row>
    <row r="397" ht="12.75">
      <c r="I397" s="536"/>
    </row>
    <row r="398" ht="12.75">
      <c r="I398" s="536"/>
    </row>
    <row r="399" ht="12.75">
      <c r="I399" s="536"/>
    </row>
    <row r="400" ht="12.75">
      <c r="I400" s="536"/>
    </row>
    <row r="401" ht="12.75">
      <c r="I401" s="536"/>
    </row>
    <row r="402" ht="12.75">
      <c r="I402" s="536"/>
    </row>
    <row r="403" ht="12.75">
      <c r="I403" s="536"/>
    </row>
    <row r="404" ht="12.75">
      <c r="I404" s="536"/>
    </row>
    <row r="405" ht="12.75">
      <c r="I405" s="536"/>
    </row>
    <row r="406" ht="12.75">
      <c r="I406" s="536"/>
    </row>
    <row r="407" ht="12.75">
      <c r="I407" s="536"/>
    </row>
    <row r="408" ht="12.75">
      <c r="I408" s="536"/>
    </row>
    <row r="409" ht="12.75">
      <c r="I409" s="536"/>
    </row>
    <row r="410" ht="12.75">
      <c r="I410" s="536"/>
    </row>
    <row r="411" ht="12.75">
      <c r="I411" s="536"/>
    </row>
    <row r="412" ht="12.75">
      <c r="I412" s="536"/>
    </row>
    <row r="413" ht="12.75">
      <c r="I413" s="536"/>
    </row>
    <row r="414" ht="12.75">
      <c r="I414" s="536"/>
    </row>
    <row r="415" ht="12.75">
      <c r="I415" s="536"/>
    </row>
    <row r="416" ht="12.75">
      <c r="I416" s="536"/>
    </row>
    <row r="417" ht="12.75">
      <c r="I417" s="536"/>
    </row>
    <row r="418" ht="12.75">
      <c r="I418" s="536"/>
    </row>
    <row r="419" ht="12.75">
      <c r="I419" s="536"/>
    </row>
    <row r="420" ht="12.75">
      <c r="I420" s="536"/>
    </row>
    <row r="421" ht="12.75">
      <c r="I421" s="536"/>
    </row>
    <row r="422" ht="12.75">
      <c r="I422" s="536"/>
    </row>
    <row r="423" ht="12.75">
      <c r="I423" s="536"/>
    </row>
    <row r="424" ht="12.75">
      <c r="I424" s="536"/>
    </row>
    <row r="425" ht="12.75">
      <c r="I425" s="536"/>
    </row>
    <row r="426" ht="12.75">
      <c r="I426" s="536"/>
    </row>
    <row r="427" ht="12.75">
      <c r="I427" s="536"/>
    </row>
    <row r="428" ht="12.75">
      <c r="I428" s="536"/>
    </row>
    <row r="429" ht="12.75">
      <c r="I429" s="536"/>
    </row>
    <row r="430" ht="12.75">
      <c r="I430" s="536"/>
    </row>
    <row r="431" ht="12.75">
      <c r="I431" s="536"/>
    </row>
    <row r="432" ht="12.75">
      <c r="I432" s="536"/>
    </row>
    <row r="433" ht="12.75">
      <c r="I433" s="536"/>
    </row>
    <row r="434" ht="12.75">
      <c r="I434" s="536"/>
    </row>
    <row r="435" ht="12.75">
      <c r="I435" s="536"/>
    </row>
    <row r="436" ht="12.75">
      <c r="I436" s="536"/>
    </row>
    <row r="437" ht="12.75">
      <c r="I437" s="536"/>
    </row>
    <row r="438" ht="12.75">
      <c r="I438" s="536"/>
    </row>
    <row r="439" ht="12.75">
      <c r="I439" s="536"/>
    </row>
    <row r="440" ht="12.75">
      <c r="I440" s="536"/>
    </row>
    <row r="441" ht="12.75">
      <c r="I441" s="536"/>
    </row>
    <row r="442" ht="12.75">
      <c r="I442" s="536"/>
    </row>
    <row r="443" ht="12.75">
      <c r="I443" s="536"/>
    </row>
    <row r="444" ht="12.75">
      <c r="I444" s="536"/>
    </row>
    <row r="445" ht="12.75">
      <c r="I445" s="536"/>
    </row>
    <row r="446" ht="12.75">
      <c r="I446" s="536"/>
    </row>
    <row r="447" ht="12.75">
      <c r="I447" s="536"/>
    </row>
    <row r="448" ht="12.75">
      <c r="I448" s="536"/>
    </row>
    <row r="449" ht="12.75">
      <c r="I449" s="536"/>
    </row>
    <row r="450" ht="12.75">
      <c r="I450" s="536"/>
    </row>
    <row r="451" ht="12.75">
      <c r="I451" s="536"/>
    </row>
    <row r="452" ht="12.75">
      <c r="I452" s="536"/>
    </row>
    <row r="453" ht="12.75">
      <c r="I453" s="536"/>
    </row>
    <row r="454" ht="12.75">
      <c r="I454" s="536"/>
    </row>
    <row r="455" ht="12.75">
      <c r="I455" s="536"/>
    </row>
    <row r="456" ht="12.75">
      <c r="I456" s="536"/>
    </row>
    <row r="457" ht="12.75">
      <c r="I457" s="536"/>
    </row>
    <row r="458" ht="12.75">
      <c r="I458" s="536"/>
    </row>
    <row r="459" ht="12.75">
      <c r="I459" s="536"/>
    </row>
    <row r="460" ht="12.75">
      <c r="I460" s="536"/>
    </row>
    <row r="461" ht="12.75">
      <c r="I461" s="536"/>
    </row>
    <row r="462" ht="12.75">
      <c r="I462" s="536"/>
    </row>
    <row r="463" ht="12.75">
      <c r="I463" s="536"/>
    </row>
    <row r="464" ht="12.75">
      <c r="I464" s="536"/>
    </row>
    <row r="465" ht="12.75">
      <c r="I465" s="536"/>
    </row>
    <row r="466" ht="12.75">
      <c r="I466" s="536"/>
    </row>
    <row r="467" ht="12.75">
      <c r="I467" s="536"/>
    </row>
    <row r="468" ht="12.75">
      <c r="I468" s="536"/>
    </row>
    <row r="469" ht="12.75">
      <c r="I469" s="536"/>
    </row>
    <row r="470" ht="12.75">
      <c r="I470" s="536"/>
    </row>
    <row r="471" ht="12.75">
      <c r="I471" s="536"/>
    </row>
    <row r="472" ht="12.75">
      <c r="I472" s="536"/>
    </row>
    <row r="473" ht="12.75">
      <c r="I473" s="536"/>
    </row>
    <row r="474" ht="12.75">
      <c r="I474" s="536"/>
    </row>
    <row r="475" ht="12.75">
      <c r="I475" s="536"/>
    </row>
    <row r="476" ht="12.75">
      <c r="I476" s="536"/>
    </row>
    <row r="477" ht="12.75">
      <c r="I477" s="536"/>
    </row>
    <row r="478" ht="12.75">
      <c r="I478" s="536"/>
    </row>
    <row r="479" ht="12.75">
      <c r="I479" s="536"/>
    </row>
    <row r="480" ht="12.75">
      <c r="I480" s="536"/>
    </row>
    <row r="481" ht="12.75">
      <c r="I481" s="536"/>
    </row>
    <row r="482" ht="12.75">
      <c r="I482" s="536"/>
    </row>
    <row r="483" ht="12.75">
      <c r="I483" s="536"/>
    </row>
    <row r="484" ht="12.75">
      <c r="I484" s="536"/>
    </row>
    <row r="485" ht="12.75">
      <c r="I485" s="536"/>
    </row>
    <row r="486" ht="12.75">
      <c r="I486" s="536"/>
    </row>
    <row r="487" ht="12.75">
      <c r="I487" s="536"/>
    </row>
    <row r="488" ht="12.75">
      <c r="I488" s="536"/>
    </row>
    <row r="489" ht="12.75">
      <c r="I489" s="536"/>
    </row>
    <row r="490" ht="12.75">
      <c r="I490" s="536"/>
    </row>
    <row r="491" ht="12.75">
      <c r="I491" s="536"/>
    </row>
    <row r="492" ht="12.75">
      <c r="I492" s="536"/>
    </row>
    <row r="493" ht="12.75">
      <c r="I493" s="536"/>
    </row>
    <row r="494" ht="12.75">
      <c r="I494" s="536"/>
    </row>
    <row r="495" ht="12.75">
      <c r="I495" s="536"/>
    </row>
    <row r="496" ht="12.75">
      <c r="I496" s="536"/>
    </row>
    <row r="497" ht="12.75">
      <c r="I497" s="536"/>
    </row>
    <row r="498" ht="12.75">
      <c r="I498" s="536"/>
    </row>
    <row r="499" ht="12.75">
      <c r="I499" s="536"/>
    </row>
    <row r="500" ht="12.75">
      <c r="I500" s="536"/>
    </row>
    <row r="501" ht="12.75">
      <c r="I501" s="536"/>
    </row>
    <row r="502" ht="12.75">
      <c r="I502" s="536"/>
    </row>
    <row r="503" ht="12.75">
      <c r="I503" s="536"/>
    </row>
    <row r="504" ht="12.75">
      <c r="I504" s="536"/>
    </row>
    <row r="505" ht="12.75">
      <c r="I505" s="536"/>
    </row>
    <row r="506" ht="12.75">
      <c r="I506" s="536"/>
    </row>
    <row r="507" ht="12.75">
      <c r="I507" s="536"/>
    </row>
    <row r="508" ht="12.75">
      <c r="I508" s="536"/>
    </row>
    <row r="509" ht="12.75">
      <c r="I509" s="536"/>
    </row>
    <row r="510" ht="12.75">
      <c r="I510" s="536"/>
    </row>
    <row r="511" ht="12.75">
      <c r="I511" s="536"/>
    </row>
    <row r="512" ht="12.75">
      <c r="I512" s="536"/>
    </row>
    <row r="513" ht="12.75">
      <c r="I513" s="536"/>
    </row>
    <row r="514" ht="12.75">
      <c r="I514" s="536"/>
    </row>
    <row r="515" ht="12.75">
      <c r="I515" s="536"/>
    </row>
    <row r="516" ht="12.75">
      <c r="I516" s="536"/>
    </row>
    <row r="517" ht="12.75">
      <c r="I517" s="536"/>
    </row>
    <row r="518" ht="12.75">
      <c r="I518" s="536"/>
    </row>
    <row r="519" ht="12.75">
      <c r="I519" s="536"/>
    </row>
    <row r="520" ht="12.75">
      <c r="I520" s="536"/>
    </row>
    <row r="521" ht="12.75">
      <c r="I521" s="536"/>
    </row>
    <row r="522" ht="12.75">
      <c r="I522" s="536"/>
    </row>
    <row r="523" ht="12.75">
      <c r="I523" s="536"/>
    </row>
    <row r="524" ht="12.75">
      <c r="I524" s="536"/>
    </row>
    <row r="525" ht="12.75">
      <c r="I525" s="536"/>
    </row>
    <row r="526" ht="12.75">
      <c r="I526" s="536"/>
    </row>
    <row r="527" ht="12.75">
      <c r="I527" s="536"/>
    </row>
    <row r="528" ht="12.75">
      <c r="I528" s="536"/>
    </row>
    <row r="529" ht="12.75">
      <c r="I529" s="536"/>
    </row>
    <row r="530" ht="12.75">
      <c r="I530" s="536"/>
    </row>
    <row r="531" ht="12.75">
      <c r="I531" s="536"/>
    </row>
    <row r="532" ht="12.75">
      <c r="I532" s="536"/>
    </row>
    <row r="533" ht="12.75">
      <c r="I533" s="536"/>
    </row>
    <row r="534" ht="12.75">
      <c r="I534" s="536"/>
    </row>
    <row r="535" ht="12.75">
      <c r="I535" s="536"/>
    </row>
    <row r="536" ht="12.75">
      <c r="I536" s="536"/>
    </row>
    <row r="537" ht="12.75">
      <c r="I537" s="536"/>
    </row>
    <row r="538" ht="12.75">
      <c r="I538" s="536"/>
    </row>
    <row r="539" ht="12.75">
      <c r="I539" s="536"/>
    </row>
    <row r="540" ht="12.75">
      <c r="I540" s="536"/>
    </row>
    <row r="541" ht="12.75">
      <c r="I541" s="536"/>
    </row>
    <row r="542" ht="12.75">
      <c r="I542" s="536"/>
    </row>
    <row r="543" ht="12.75">
      <c r="I543" s="536"/>
    </row>
    <row r="544" ht="12.75">
      <c r="I544" s="536"/>
    </row>
    <row r="545" ht="12.75">
      <c r="I545" s="536"/>
    </row>
    <row r="546" ht="12.75">
      <c r="I546" s="536"/>
    </row>
    <row r="547" ht="12.75">
      <c r="I547" s="536"/>
    </row>
    <row r="548" ht="12.75">
      <c r="I548" s="536"/>
    </row>
    <row r="549" ht="12.75">
      <c r="I549" s="536"/>
    </row>
    <row r="550" ht="12.75">
      <c r="I550" s="536"/>
    </row>
    <row r="551" ht="12.75">
      <c r="I551" s="536"/>
    </row>
    <row r="552" ht="12.75">
      <c r="I552" s="536"/>
    </row>
    <row r="553" ht="12.75">
      <c r="I553" s="536"/>
    </row>
    <row r="554" ht="12.75">
      <c r="I554" s="536"/>
    </row>
    <row r="555" ht="12.75">
      <c r="I555" s="536"/>
    </row>
    <row r="556" ht="12.75">
      <c r="I556" s="536"/>
    </row>
    <row r="557" ht="12.75">
      <c r="I557" s="536"/>
    </row>
    <row r="558" ht="12.75">
      <c r="I558" s="536"/>
    </row>
    <row r="559" ht="12.75">
      <c r="I559" s="536"/>
    </row>
    <row r="560" ht="12.75">
      <c r="I560" s="536"/>
    </row>
    <row r="561" ht="12.75">
      <c r="I561" s="536"/>
    </row>
    <row r="562" ht="12.75">
      <c r="I562" s="536"/>
    </row>
    <row r="563" ht="12.75">
      <c r="I563" s="536"/>
    </row>
    <row r="564" ht="12.75">
      <c r="I564" s="536"/>
    </row>
    <row r="565" ht="12.75">
      <c r="I565" s="536"/>
    </row>
    <row r="566" ht="12.75">
      <c r="I566" s="536"/>
    </row>
    <row r="567" ht="12.75">
      <c r="I567" s="536"/>
    </row>
    <row r="568" ht="12.75">
      <c r="I568" s="536"/>
    </row>
    <row r="569" ht="12.75">
      <c r="I569" s="536"/>
    </row>
    <row r="570" ht="12.75">
      <c r="I570" s="536"/>
    </row>
    <row r="571" ht="12.75">
      <c r="I571" s="536"/>
    </row>
    <row r="572" ht="12.75">
      <c r="I572" s="536"/>
    </row>
    <row r="573" ht="12.75">
      <c r="I573" s="536"/>
    </row>
    <row r="574" ht="12.75">
      <c r="I574" s="536"/>
    </row>
    <row r="575" ht="12.75">
      <c r="I575" s="536"/>
    </row>
    <row r="576" ht="12.75">
      <c r="I576" s="536"/>
    </row>
    <row r="577" ht="12.75">
      <c r="I577" s="536"/>
    </row>
    <row r="578" ht="12.75">
      <c r="I578" s="536"/>
    </row>
    <row r="579" ht="12.75">
      <c r="I579" s="536"/>
    </row>
    <row r="580" ht="12.75">
      <c r="I580" s="536"/>
    </row>
    <row r="581" ht="12.75">
      <c r="I581" s="536"/>
    </row>
    <row r="582" ht="12.75">
      <c r="I582" s="536"/>
    </row>
    <row r="583" ht="12.75">
      <c r="I583" s="536"/>
    </row>
    <row r="584" ht="12.75">
      <c r="I584" s="536"/>
    </row>
    <row r="585" ht="12.75">
      <c r="I585" s="536"/>
    </row>
    <row r="586" ht="12.75">
      <c r="I586" s="536"/>
    </row>
    <row r="587" ht="12.75">
      <c r="I587" s="536"/>
    </row>
    <row r="588" ht="12.75">
      <c r="I588" s="536"/>
    </row>
    <row r="589" ht="12.75">
      <c r="I589" s="536"/>
    </row>
    <row r="590" ht="12.75">
      <c r="I590" s="536"/>
    </row>
    <row r="591" ht="12.75">
      <c r="I591" s="536"/>
    </row>
    <row r="592" ht="12.75">
      <c r="I592" s="536"/>
    </row>
    <row r="593" ht="12.75">
      <c r="I593" s="536"/>
    </row>
    <row r="594" ht="12.75">
      <c r="I594" s="536"/>
    </row>
    <row r="595" ht="12.75">
      <c r="I595" s="536"/>
    </row>
    <row r="596" ht="12.75">
      <c r="I596" s="536"/>
    </row>
    <row r="597" ht="12.75">
      <c r="I597" s="536"/>
    </row>
    <row r="598" ht="12.75">
      <c r="I598" s="536"/>
    </row>
    <row r="599" ht="12.75">
      <c r="I599" s="536"/>
    </row>
    <row r="600" ht="12.75">
      <c r="I600" s="536"/>
    </row>
    <row r="601" ht="12.75">
      <c r="I601" s="536"/>
    </row>
    <row r="602" ht="12.75">
      <c r="I602" s="536"/>
    </row>
    <row r="603" ht="12.75">
      <c r="I603" s="536"/>
    </row>
    <row r="604" ht="12.75">
      <c r="I604" s="536"/>
    </row>
    <row r="605" ht="12.75">
      <c r="I605" s="536"/>
    </row>
    <row r="606" ht="12.75">
      <c r="I606" s="536"/>
    </row>
    <row r="607" ht="12.75">
      <c r="I607" s="536"/>
    </row>
    <row r="608" ht="12.75">
      <c r="I608" s="536"/>
    </row>
    <row r="609" ht="12.75">
      <c r="I609" s="536"/>
    </row>
    <row r="610" ht="12.75">
      <c r="I610" s="536"/>
    </row>
    <row r="611" ht="12.75">
      <c r="I611" s="536"/>
    </row>
    <row r="612" ht="12.75">
      <c r="I612" s="536"/>
    </row>
    <row r="613" ht="12.75">
      <c r="I613" s="536"/>
    </row>
    <row r="614" ht="12.75">
      <c r="I614" s="536"/>
    </row>
    <row r="615" ht="12.75">
      <c r="I615" s="536"/>
    </row>
    <row r="616" ht="12.75">
      <c r="I616" s="536"/>
    </row>
    <row r="617" ht="12.75">
      <c r="I617" s="536"/>
    </row>
    <row r="618" ht="12.75">
      <c r="I618" s="536"/>
    </row>
    <row r="619" ht="12.75">
      <c r="I619" s="536"/>
    </row>
    <row r="620" ht="12.75">
      <c r="I620" s="536"/>
    </row>
    <row r="621" ht="12.75">
      <c r="I621" s="536"/>
    </row>
    <row r="622" ht="12.75">
      <c r="I622" s="536"/>
    </row>
    <row r="623" ht="12.75">
      <c r="I623" s="536"/>
    </row>
    <row r="624" ht="12.75">
      <c r="I624" s="536"/>
    </row>
    <row r="625" ht="12.75">
      <c r="I625" s="536"/>
    </row>
    <row r="626" ht="12.75">
      <c r="I626" s="536"/>
    </row>
    <row r="627" ht="12.75">
      <c r="I627" s="536"/>
    </row>
    <row r="628" ht="12.75">
      <c r="I628" s="536"/>
    </row>
    <row r="629" ht="12.75">
      <c r="I629" s="536"/>
    </row>
    <row r="630" ht="12.75">
      <c r="I630" s="536"/>
    </row>
    <row r="631" ht="12.75">
      <c r="I631" s="536"/>
    </row>
    <row r="632" ht="12.75">
      <c r="I632" s="536"/>
    </row>
    <row r="633" ht="12.75">
      <c r="I633" s="536"/>
    </row>
    <row r="634" ht="12.75">
      <c r="I634" s="536"/>
    </row>
    <row r="635" ht="12.75">
      <c r="I635" s="536"/>
    </row>
    <row r="636" ht="12.75">
      <c r="I636" s="536"/>
    </row>
    <row r="637" ht="12.75">
      <c r="I637" s="536"/>
    </row>
    <row r="638" ht="12.75">
      <c r="I638" s="536"/>
    </row>
    <row r="639" ht="12.75">
      <c r="I639" s="536"/>
    </row>
    <row r="640" ht="12.75">
      <c r="I640" s="536"/>
    </row>
    <row r="641" ht="12.75">
      <c r="I641" s="536"/>
    </row>
    <row r="642" ht="12.75">
      <c r="I642" s="536"/>
    </row>
    <row r="643" ht="12.75">
      <c r="I643" s="536"/>
    </row>
    <row r="644" ht="12.75">
      <c r="I644" s="536"/>
    </row>
    <row r="645" ht="12.75">
      <c r="I645" s="536"/>
    </row>
    <row r="646" ht="12.75">
      <c r="I646" s="536"/>
    </row>
    <row r="647" ht="12.75">
      <c r="I647" s="536"/>
    </row>
    <row r="648" ht="12.75">
      <c r="I648" s="536"/>
    </row>
    <row r="649" ht="12.75">
      <c r="I649" s="536"/>
    </row>
    <row r="650" ht="12.75">
      <c r="I650" s="536"/>
    </row>
    <row r="651" ht="12.75">
      <c r="I651" s="536"/>
    </row>
    <row r="652" ht="12.75">
      <c r="I652" s="536"/>
    </row>
    <row r="653" ht="12.75">
      <c r="I653" s="536"/>
    </row>
    <row r="654" ht="12.75">
      <c r="I654" s="536"/>
    </row>
    <row r="655" ht="12.75">
      <c r="I655" s="536"/>
    </row>
    <row r="656" ht="12.75">
      <c r="I656" s="536"/>
    </row>
    <row r="657" ht="12.75">
      <c r="I657" s="536"/>
    </row>
    <row r="658" ht="12.75">
      <c r="I658" s="536"/>
    </row>
    <row r="659" ht="12.75">
      <c r="I659" s="536"/>
    </row>
    <row r="660" ht="12.75">
      <c r="I660" s="536"/>
    </row>
    <row r="661" ht="12.75">
      <c r="I661" s="536"/>
    </row>
    <row r="662" ht="12.75">
      <c r="I662" s="536"/>
    </row>
    <row r="663" ht="12.75">
      <c r="I663" s="536"/>
    </row>
    <row r="664" ht="12.75">
      <c r="I664" s="536"/>
    </row>
    <row r="665" ht="12.75">
      <c r="I665" s="536"/>
    </row>
    <row r="666" ht="12.75">
      <c r="I666" s="536"/>
    </row>
    <row r="667" ht="12.75">
      <c r="I667" s="536"/>
    </row>
    <row r="668" ht="12.75">
      <c r="I668" s="536"/>
    </row>
    <row r="669" ht="12.75">
      <c r="I669" s="536"/>
    </row>
    <row r="670" ht="12.75">
      <c r="I670" s="536"/>
    </row>
    <row r="671" ht="12.75">
      <c r="I671" s="536"/>
    </row>
    <row r="672" ht="12.75">
      <c r="I672" s="536"/>
    </row>
    <row r="673" ht="12.75">
      <c r="I673" s="536"/>
    </row>
    <row r="674" ht="12.75">
      <c r="I674" s="536"/>
    </row>
    <row r="675" ht="12.75">
      <c r="I675" s="536"/>
    </row>
    <row r="676" ht="12.75">
      <c r="I676" s="536"/>
    </row>
    <row r="677" ht="12.75">
      <c r="I677" s="536"/>
    </row>
    <row r="678" ht="12.75">
      <c r="I678" s="536"/>
    </row>
    <row r="679" ht="12.75">
      <c r="I679" s="536"/>
    </row>
    <row r="680" ht="12.75">
      <c r="I680" s="536"/>
    </row>
    <row r="681" ht="12.75">
      <c r="I681" s="536"/>
    </row>
    <row r="682" ht="12.75">
      <c r="I682" s="536"/>
    </row>
    <row r="683" ht="12.75">
      <c r="I683" s="536"/>
    </row>
    <row r="684" ht="12.75">
      <c r="I684" s="536"/>
    </row>
    <row r="685" ht="12.75">
      <c r="I685" s="536"/>
    </row>
    <row r="686" ht="12.75">
      <c r="I686" s="536"/>
    </row>
    <row r="687" ht="12.75">
      <c r="I687" s="536"/>
    </row>
    <row r="688" ht="12.75">
      <c r="I688" s="536"/>
    </row>
    <row r="689" ht="12.75">
      <c r="I689" s="536"/>
    </row>
    <row r="690" ht="12.75">
      <c r="I690" s="536"/>
    </row>
    <row r="691" ht="12.75">
      <c r="I691" s="536"/>
    </row>
    <row r="692" ht="12.75">
      <c r="I692" s="536"/>
    </row>
    <row r="693" ht="12.75">
      <c r="I693" s="536"/>
    </row>
    <row r="694" ht="12.75">
      <c r="I694" s="536"/>
    </row>
    <row r="695" ht="12.75">
      <c r="I695" s="536"/>
    </row>
    <row r="696" ht="12.75">
      <c r="I696" s="536"/>
    </row>
    <row r="697" ht="12.75">
      <c r="I697" s="536"/>
    </row>
    <row r="698" ht="12.75">
      <c r="I698" s="536"/>
    </row>
    <row r="699" ht="12.75">
      <c r="I699" s="536"/>
    </row>
    <row r="700" ht="12.75">
      <c r="I700" s="536"/>
    </row>
    <row r="701" ht="12.75">
      <c r="I701" s="536"/>
    </row>
    <row r="702" ht="12.75">
      <c r="I702" s="536"/>
    </row>
    <row r="703" ht="12.75">
      <c r="I703" s="536"/>
    </row>
    <row r="704" ht="12.75">
      <c r="I704" s="536"/>
    </row>
    <row r="705" ht="12.75">
      <c r="I705" s="536"/>
    </row>
    <row r="706" ht="12.75">
      <c r="I706" s="536"/>
    </row>
    <row r="707" ht="12.75">
      <c r="I707" s="536"/>
    </row>
    <row r="708" ht="12.75">
      <c r="I708" s="536"/>
    </row>
    <row r="709" ht="12.75">
      <c r="I709" s="536"/>
    </row>
    <row r="710" ht="12.75">
      <c r="I710" s="536"/>
    </row>
    <row r="711" ht="12.75">
      <c r="I711" s="536"/>
    </row>
    <row r="712" ht="12.75">
      <c r="I712" s="536"/>
    </row>
    <row r="713" ht="12.75">
      <c r="I713" s="536"/>
    </row>
    <row r="714" ht="12.75">
      <c r="I714" s="536"/>
    </row>
    <row r="715" ht="12.75">
      <c r="I715" s="536"/>
    </row>
    <row r="716" ht="12.75">
      <c r="I716" s="536"/>
    </row>
    <row r="717" ht="12.75">
      <c r="I717" s="536"/>
    </row>
    <row r="718" ht="12.75">
      <c r="I718" s="536"/>
    </row>
    <row r="719" ht="12.75">
      <c r="I719" s="536"/>
    </row>
    <row r="720" ht="12.75">
      <c r="I720" s="536"/>
    </row>
    <row r="721" ht="12.75">
      <c r="I721" s="536"/>
    </row>
    <row r="722" ht="12.75">
      <c r="I722" s="536"/>
    </row>
    <row r="723" ht="12.75">
      <c r="I723" s="536"/>
    </row>
    <row r="724" ht="12.75">
      <c r="I724" s="536"/>
    </row>
    <row r="725" ht="12.75">
      <c r="I725" s="536"/>
    </row>
    <row r="726" ht="12.75">
      <c r="I726" s="536"/>
    </row>
    <row r="727" ht="12.75">
      <c r="I727" s="536"/>
    </row>
    <row r="728" ht="12.75">
      <c r="I728" s="536"/>
    </row>
    <row r="729" ht="12.75">
      <c r="I729" s="536"/>
    </row>
    <row r="730" ht="12.75">
      <c r="I730" s="536"/>
    </row>
    <row r="731" ht="12.75">
      <c r="I731" s="536"/>
    </row>
    <row r="732" ht="12.75">
      <c r="I732" s="536"/>
    </row>
    <row r="733" ht="12.75">
      <c r="I733" s="536"/>
    </row>
    <row r="734" ht="12.75">
      <c r="I734" s="536"/>
    </row>
    <row r="735" ht="12.75">
      <c r="I735" s="536"/>
    </row>
    <row r="736" ht="12.75">
      <c r="I736" s="536"/>
    </row>
    <row r="737" ht="12.75">
      <c r="I737" s="536"/>
    </row>
    <row r="738" ht="12.75">
      <c r="I738" s="536"/>
    </row>
    <row r="739" ht="12.75">
      <c r="I739" s="536"/>
    </row>
    <row r="740" ht="12.75">
      <c r="I740" s="536"/>
    </row>
    <row r="741" ht="12.75">
      <c r="I741" s="536"/>
    </row>
    <row r="742" ht="12.75">
      <c r="I742" s="536"/>
    </row>
    <row r="743" ht="12.75">
      <c r="I743" s="536"/>
    </row>
    <row r="744" ht="12.75">
      <c r="I744" s="536"/>
    </row>
    <row r="745" ht="12.75">
      <c r="I745" s="536"/>
    </row>
    <row r="746" ht="12.75">
      <c r="I746" s="536"/>
    </row>
    <row r="747" ht="12.75">
      <c r="I747" s="536"/>
    </row>
    <row r="748" ht="12.75">
      <c r="I748" s="536"/>
    </row>
    <row r="749" ht="12.75">
      <c r="I749" s="536"/>
    </row>
    <row r="750" ht="12.75">
      <c r="I750" s="536"/>
    </row>
    <row r="751" ht="12.75">
      <c r="I751" s="536"/>
    </row>
    <row r="752" ht="12.75">
      <c r="I752" s="536"/>
    </row>
    <row r="753" ht="12.75">
      <c r="I753" s="536"/>
    </row>
    <row r="754" ht="12.75">
      <c r="I754" s="536"/>
    </row>
    <row r="755" ht="12.75">
      <c r="I755" s="536"/>
    </row>
    <row r="756" ht="12.75">
      <c r="I756" s="536"/>
    </row>
    <row r="757" ht="12.75">
      <c r="I757" s="536"/>
    </row>
    <row r="758" ht="12.75">
      <c r="I758" s="536"/>
    </row>
    <row r="759" ht="12.75">
      <c r="I759" s="536"/>
    </row>
    <row r="760" ht="12.75">
      <c r="I760" s="536"/>
    </row>
    <row r="761" ht="12.75">
      <c r="I761" s="536"/>
    </row>
    <row r="762" ht="12.75">
      <c r="I762" s="536"/>
    </row>
    <row r="763" ht="12.75">
      <c r="I763" s="536"/>
    </row>
    <row r="764" ht="12.75">
      <c r="I764" s="536"/>
    </row>
    <row r="765" ht="12.75">
      <c r="I765" s="536"/>
    </row>
    <row r="766" ht="12.75">
      <c r="I766" s="536"/>
    </row>
    <row r="767" ht="12.75">
      <c r="I767" s="536"/>
    </row>
    <row r="768" ht="12.75">
      <c r="I768" s="536"/>
    </row>
    <row r="769" ht="12.75">
      <c r="I769" s="536"/>
    </row>
    <row r="770" ht="12.75">
      <c r="I770" s="536"/>
    </row>
    <row r="771" ht="12.75">
      <c r="I771" s="536"/>
    </row>
    <row r="772" ht="12.75">
      <c r="I772" s="536"/>
    </row>
    <row r="773" ht="12.75">
      <c r="I773" s="536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6.421875" style="443" bestFit="1" customWidth="1"/>
    <col min="2" max="5" width="8.421875" style="443" bestFit="1" customWidth="1"/>
    <col min="6" max="6" width="7.140625" style="443" bestFit="1" customWidth="1"/>
    <col min="7" max="7" width="7.00390625" style="443" bestFit="1" customWidth="1"/>
    <col min="8" max="8" width="7.140625" style="443" bestFit="1" customWidth="1"/>
    <col min="9" max="9" width="6.8515625" style="443" bestFit="1" customWidth="1"/>
    <col min="10" max="10" width="10.421875" style="443" bestFit="1" customWidth="1"/>
    <col min="11" max="11" width="54.8515625" style="443" customWidth="1"/>
    <col min="12" max="14" width="9.421875" style="443" bestFit="1" customWidth="1"/>
    <col min="15" max="15" width="10.28125" style="443" customWidth="1"/>
    <col min="16" max="16" width="8.421875" style="443" customWidth="1"/>
    <col min="17" max="17" width="6.8515625" style="443" customWidth="1"/>
    <col min="18" max="18" width="8.28125" style="443" customWidth="1"/>
    <col min="19" max="19" width="6.8515625" style="443" bestFit="1" customWidth="1"/>
    <col min="20" max="16384" width="9.140625" style="443" customWidth="1"/>
  </cols>
  <sheetData>
    <row r="1" spans="1:19" ht="12.75">
      <c r="A1" s="1808" t="s">
        <v>558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808"/>
      <c r="R1" s="1808"/>
      <c r="S1" s="1808"/>
    </row>
    <row r="2" spans="1:19" ht="12.75">
      <c r="A2" s="1808" t="s">
        <v>449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</row>
    <row r="3" spans="1:19" ht="13.5" thickBot="1">
      <c r="A3" s="537"/>
      <c r="B3" s="537"/>
      <c r="C3" s="537"/>
      <c r="D3" s="537"/>
      <c r="E3" s="537"/>
      <c r="F3" s="537"/>
      <c r="G3" s="537"/>
      <c r="H3" s="1843" t="s">
        <v>55</v>
      </c>
      <c r="I3" s="1843"/>
      <c r="K3" s="537"/>
      <c r="L3" s="537"/>
      <c r="M3" s="537"/>
      <c r="N3" s="537"/>
      <c r="O3" s="537"/>
      <c r="P3" s="537"/>
      <c r="Q3" s="537"/>
      <c r="R3" s="1843" t="s">
        <v>55</v>
      </c>
      <c r="S3" s="1843"/>
    </row>
    <row r="4" spans="1:19" ht="13.5" customHeight="1" thickTop="1">
      <c r="A4" s="538"/>
      <c r="B4" s="497">
        <f>Deposits!B4</f>
        <v>2014</v>
      </c>
      <c r="C4" s="498">
        <f>Deposits!C4</f>
        <v>2015</v>
      </c>
      <c r="D4" s="499">
        <f>Deposits!D4</f>
        <v>2015</v>
      </c>
      <c r="E4" s="499">
        <f>Deposits!E4</f>
        <v>2016</v>
      </c>
      <c r="F4" s="1837" t="str">
        <f>Deposits!F4</f>
        <v>Changes during eight months </v>
      </c>
      <c r="G4" s="1838"/>
      <c r="H4" s="1838"/>
      <c r="I4" s="1839"/>
      <c r="K4" s="538"/>
      <c r="L4" s="497">
        <f aca="true" t="shared" si="0" ref="L4:O5">B4</f>
        <v>2014</v>
      </c>
      <c r="M4" s="498">
        <f t="shared" si="0"/>
        <v>2015</v>
      </c>
      <c r="N4" s="499">
        <f t="shared" si="0"/>
        <v>2015</v>
      </c>
      <c r="O4" s="499">
        <f t="shared" si="0"/>
        <v>2016</v>
      </c>
      <c r="P4" s="1837" t="str">
        <f>F4</f>
        <v>Changes during eight months </v>
      </c>
      <c r="Q4" s="1838"/>
      <c r="R4" s="1838"/>
      <c r="S4" s="1839"/>
    </row>
    <row r="5" spans="1:19" ht="12.75">
      <c r="A5" s="539" t="s">
        <v>341</v>
      </c>
      <c r="B5" s="501" t="str">
        <f>Deposits!B5</f>
        <v>Jul </v>
      </c>
      <c r="C5" s="501" t="str">
        <f>Deposits!C5</f>
        <v>Mar</v>
      </c>
      <c r="D5" s="502" t="str">
        <f>Deposits!D5</f>
        <v>Jul (p)</v>
      </c>
      <c r="E5" s="502" t="str">
        <f>Deposits!E5</f>
        <v>Mar(e)</v>
      </c>
      <c r="F5" s="1840" t="str">
        <f>Deposits!F5</f>
        <v>2014/15</v>
      </c>
      <c r="G5" s="1841"/>
      <c r="H5" s="1840" t="str">
        <f>Deposits!H5</f>
        <v>2015/16</v>
      </c>
      <c r="I5" s="1842"/>
      <c r="K5" s="539" t="s">
        <v>341</v>
      </c>
      <c r="L5" s="501" t="str">
        <f t="shared" si="0"/>
        <v>Jul </v>
      </c>
      <c r="M5" s="501" t="str">
        <f t="shared" si="0"/>
        <v>Mar</v>
      </c>
      <c r="N5" s="502" t="str">
        <f t="shared" si="0"/>
        <v>Jul (p)</v>
      </c>
      <c r="O5" s="502" t="str">
        <f t="shared" si="0"/>
        <v>Mar(e)</v>
      </c>
      <c r="P5" s="1840" t="str">
        <f>F5</f>
        <v>2014/15</v>
      </c>
      <c r="Q5" s="1841"/>
      <c r="R5" s="1840" t="str">
        <f>H5</f>
        <v>2015/16</v>
      </c>
      <c r="S5" s="1842"/>
    </row>
    <row r="6" spans="1:19" ht="12.75">
      <c r="A6" s="540"/>
      <c r="B6" s="541"/>
      <c r="C6" s="542"/>
      <c r="D6" s="542"/>
      <c r="E6" s="542"/>
      <c r="F6" s="542" t="s">
        <v>78</v>
      </c>
      <c r="G6" s="542" t="s">
        <v>450</v>
      </c>
      <c r="H6" s="542" t="s">
        <v>78</v>
      </c>
      <c r="I6" s="543" t="s">
        <v>450</v>
      </c>
      <c r="K6" s="540"/>
      <c r="L6" s="541"/>
      <c r="M6" s="542"/>
      <c r="N6" s="542"/>
      <c r="O6" s="542"/>
      <c r="P6" s="542" t="s">
        <v>78</v>
      </c>
      <c r="Q6" s="542" t="s">
        <v>450</v>
      </c>
      <c r="R6" s="542" t="s">
        <v>78</v>
      </c>
      <c r="S6" s="543" t="s">
        <v>450</v>
      </c>
    </row>
    <row r="7" spans="1:19" s="537" customFormat="1" ht="12.75">
      <c r="A7" s="544" t="s">
        <v>451</v>
      </c>
      <c r="B7" s="545">
        <v>50909.84338522675</v>
      </c>
      <c r="C7" s="546">
        <v>60179.835846659</v>
      </c>
      <c r="D7" s="546">
        <v>65159.77609384413</v>
      </c>
      <c r="E7" s="546">
        <v>70999.11575013159</v>
      </c>
      <c r="F7" s="546">
        <v>9269.992461432252</v>
      </c>
      <c r="G7" s="546">
        <v>18.208644625534756</v>
      </c>
      <c r="H7" s="546">
        <v>5839.339656287462</v>
      </c>
      <c r="I7" s="547">
        <v>8.96157108931368</v>
      </c>
      <c r="J7" s="530"/>
      <c r="K7" s="544" t="s">
        <v>452</v>
      </c>
      <c r="L7" s="548">
        <v>22381.9792591197</v>
      </c>
      <c r="M7" s="549">
        <v>20767.6045662162</v>
      </c>
      <c r="N7" s="549">
        <v>23002.465491631418</v>
      </c>
      <c r="O7" s="549">
        <v>25231.652108876202</v>
      </c>
      <c r="P7" s="549">
        <v>-1614.3746929035005</v>
      </c>
      <c r="Q7" s="549">
        <v>-7.21283258381053</v>
      </c>
      <c r="R7" s="549">
        <v>2229.1866172447844</v>
      </c>
      <c r="S7" s="550">
        <v>9.691076889369924</v>
      </c>
    </row>
    <row r="8" spans="1:19" s="375" customFormat="1" ht="12.75">
      <c r="A8" s="551" t="s">
        <v>453</v>
      </c>
      <c r="B8" s="552">
        <v>6686.876255879998</v>
      </c>
      <c r="C8" s="553">
        <v>7817.795614696998</v>
      </c>
      <c r="D8" s="553">
        <v>7998.323793673232</v>
      </c>
      <c r="E8" s="553">
        <v>9362.203373079998</v>
      </c>
      <c r="F8" s="554">
        <v>1130.919358817</v>
      </c>
      <c r="G8" s="554">
        <v>16.912521116605742</v>
      </c>
      <c r="H8" s="554">
        <v>1363.8795794067655</v>
      </c>
      <c r="I8" s="555">
        <v>17.052067590532037</v>
      </c>
      <c r="J8" s="514"/>
      <c r="K8" s="551" t="s">
        <v>454</v>
      </c>
      <c r="L8" s="556">
        <v>12500.041175756698</v>
      </c>
      <c r="M8" s="557">
        <v>12637.974034166698</v>
      </c>
      <c r="N8" s="557">
        <v>14342.269260266698</v>
      </c>
      <c r="O8" s="557">
        <v>15770.411667266699</v>
      </c>
      <c r="P8" s="558">
        <v>137.93285841000034</v>
      </c>
      <c r="Q8" s="558">
        <v>1.1034592324184922</v>
      </c>
      <c r="R8" s="558">
        <v>1428.1424070000012</v>
      </c>
      <c r="S8" s="559">
        <v>9.957576315740182</v>
      </c>
    </row>
    <row r="9" spans="1:19" s="375" customFormat="1" ht="12.75">
      <c r="A9" s="551" t="s">
        <v>455</v>
      </c>
      <c r="B9" s="560">
        <v>3207.8566312049998</v>
      </c>
      <c r="C9" s="554">
        <v>3324.78551898</v>
      </c>
      <c r="D9" s="554">
        <v>3479.861155805159</v>
      </c>
      <c r="E9" s="554">
        <v>3410.4907213200004</v>
      </c>
      <c r="F9" s="560">
        <v>116.92888777500002</v>
      </c>
      <c r="G9" s="554">
        <v>3.6450783566058824</v>
      </c>
      <c r="H9" s="554">
        <v>-69.37043448515851</v>
      </c>
      <c r="I9" s="555">
        <v>-1.9934828252970285</v>
      </c>
      <c r="K9" s="551" t="s">
        <v>456</v>
      </c>
      <c r="L9" s="561">
        <v>53.789542870000005</v>
      </c>
      <c r="M9" s="558">
        <v>30.93364991</v>
      </c>
      <c r="N9" s="558">
        <v>44.92072345</v>
      </c>
      <c r="O9" s="558">
        <v>36.82636508</v>
      </c>
      <c r="P9" s="561">
        <v>-22.855892960000006</v>
      </c>
      <c r="Q9" s="558">
        <v>-42.491331475411</v>
      </c>
      <c r="R9" s="558">
        <v>-8.094358369999995</v>
      </c>
      <c r="S9" s="559">
        <v>-18.01920750232262</v>
      </c>
    </row>
    <row r="10" spans="1:19" s="375" customFormat="1" ht="12.75">
      <c r="A10" s="551" t="s">
        <v>457</v>
      </c>
      <c r="B10" s="560">
        <v>15442.179896470003</v>
      </c>
      <c r="C10" s="554">
        <v>18347.966037265003</v>
      </c>
      <c r="D10" s="554">
        <v>20730.12233032415</v>
      </c>
      <c r="E10" s="554">
        <v>24486.34616024499</v>
      </c>
      <c r="F10" s="560">
        <v>2905.7861407950004</v>
      </c>
      <c r="G10" s="554">
        <v>18.817201718128196</v>
      </c>
      <c r="H10" s="554">
        <v>3756.22382992084</v>
      </c>
      <c r="I10" s="555">
        <v>18.11964140909199</v>
      </c>
      <c r="K10" s="551" t="s">
        <v>458</v>
      </c>
      <c r="L10" s="561">
        <v>6799.226489263001</v>
      </c>
      <c r="M10" s="558">
        <v>6067.1526295795</v>
      </c>
      <c r="N10" s="558">
        <v>6466.227867574001</v>
      </c>
      <c r="O10" s="558">
        <v>7058.3712255675</v>
      </c>
      <c r="P10" s="561">
        <v>-732.0738596835008</v>
      </c>
      <c r="Q10" s="558">
        <v>-10.767016819333131</v>
      </c>
      <c r="R10" s="558">
        <v>592.1433579934992</v>
      </c>
      <c r="S10" s="559">
        <v>9.157477436928922</v>
      </c>
    </row>
    <row r="11" spans="1:19" s="375" customFormat="1" ht="12.75">
      <c r="A11" s="551" t="s">
        <v>459</v>
      </c>
      <c r="B11" s="560">
        <v>5791.252341764999</v>
      </c>
      <c r="C11" s="554">
        <v>1724.8658761200002</v>
      </c>
      <c r="D11" s="554">
        <v>1769.28074207</v>
      </c>
      <c r="E11" s="554">
        <v>2173.6811174900004</v>
      </c>
      <c r="F11" s="560">
        <v>-4066.3864656449987</v>
      </c>
      <c r="G11" s="554">
        <v>-70.21601245587732</v>
      </c>
      <c r="H11" s="554">
        <v>404.4003754200003</v>
      </c>
      <c r="I11" s="555">
        <v>22.856766922521587</v>
      </c>
      <c r="K11" s="551" t="s">
        <v>460</v>
      </c>
      <c r="L11" s="562">
        <v>3028.9220512300003</v>
      </c>
      <c r="M11" s="563">
        <v>2031.5442525600001</v>
      </c>
      <c r="N11" s="563">
        <v>2149.04764034072</v>
      </c>
      <c r="O11" s="563">
        <v>2366.0428509619996</v>
      </c>
      <c r="P11" s="558">
        <v>-997.3777986700002</v>
      </c>
      <c r="Q11" s="558">
        <v>-32.92847362199301</v>
      </c>
      <c r="R11" s="558">
        <v>216.9952106212795</v>
      </c>
      <c r="S11" s="559">
        <v>10.097273161746942</v>
      </c>
    </row>
    <row r="12" spans="1:19" s="375" customFormat="1" ht="12.75">
      <c r="A12" s="551" t="s">
        <v>461</v>
      </c>
      <c r="B12" s="564">
        <v>19781.678259906756</v>
      </c>
      <c r="C12" s="565">
        <v>28964.422799597</v>
      </c>
      <c r="D12" s="565">
        <v>31182.18807197159</v>
      </c>
      <c r="E12" s="565">
        <v>31566.394377996603</v>
      </c>
      <c r="F12" s="554">
        <v>9182.744539690244</v>
      </c>
      <c r="G12" s="554">
        <v>46.42045239559734</v>
      </c>
      <c r="H12" s="554">
        <v>384.2063060250148</v>
      </c>
      <c r="I12" s="555">
        <v>1.2321338872635508</v>
      </c>
      <c r="K12" s="544" t="s">
        <v>462</v>
      </c>
      <c r="L12" s="548">
        <v>47291.67585999333</v>
      </c>
      <c r="M12" s="549">
        <v>55094.5347649767</v>
      </c>
      <c r="N12" s="549">
        <v>60042.01386870157</v>
      </c>
      <c r="O12" s="549">
        <v>71920.07905436952</v>
      </c>
      <c r="P12" s="549">
        <v>7802.858904983368</v>
      </c>
      <c r="Q12" s="549">
        <v>16.499434124693902</v>
      </c>
      <c r="R12" s="549">
        <v>11878.065185667947</v>
      </c>
      <c r="S12" s="550">
        <v>19.78292269083881</v>
      </c>
    </row>
    <row r="13" spans="1:19" s="537" customFormat="1" ht="12.75">
      <c r="A13" s="544" t="s">
        <v>463</v>
      </c>
      <c r="B13" s="545">
        <v>3587.9108865739513</v>
      </c>
      <c r="C13" s="546">
        <v>3794.656668610001</v>
      </c>
      <c r="D13" s="546">
        <v>3526.16618513</v>
      </c>
      <c r="E13" s="546">
        <v>3533.6729417</v>
      </c>
      <c r="F13" s="546">
        <v>206.7457820360496</v>
      </c>
      <c r="G13" s="546">
        <v>5.762288656881008</v>
      </c>
      <c r="H13" s="546">
        <v>7.506756570000107</v>
      </c>
      <c r="I13" s="547">
        <v>0.2128872031515824</v>
      </c>
      <c r="K13" s="551" t="s">
        <v>464</v>
      </c>
      <c r="L13" s="556">
        <v>9033.107553747499</v>
      </c>
      <c r="M13" s="557">
        <v>10052.5988572825</v>
      </c>
      <c r="N13" s="557">
        <v>10938.141335183493</v>
      </c>
      <c r="O13" s="557">
        <v>12670.199312560499</v>
      </c>
      <c r="P13" s="558">
        <v>1019.4913035350019</v>
      </c>
      <c r="Q13" s="558">
        <v>11.286163675888625</v>
      </c>
      <c r="R13" s="558">
        <v>1732.057977377006</v>
      </c>
      <c r="S13" s="559">
        <v>15.835030141781854</v>
      </c>
    </row>
    <row r="14" spans="1:19" s="375" customFormat="1" ht="12.75">
      <c r="A14" s="551" t="s">
        <v>465</v>
      </c>
      <c r="B14" s="552">
        <v>1109.246546085001</v>
      </c>
      <c r="C14" s="553">
        <v>1104.1685334500003</v>
      </c>
      <c r="D14" s="553">
        <v>1064.9545842500002</v>
      </c>
      <c r="E14" s="553">
        <v>1532.57248432</v>
      </c>
      <c r="F14" s="554">
        <v>-5.078012635000732</v>
      </c>
      <c r="G14" s="554">
        <v>-0.4577893573726401</v>
      </c>
      <c r="H14" s="554">
        <v>467.6179000699999</v>
      </c>
      <c r="I14" s="555">
        <v>43.90965652298894</v>
      </c>
      <c r="K14" s="551" t="s">
        <v>466</v>
      </c>
      <c r="L14" s="561">
        <v>5518.7037887878</v>
      </c>
      <c r="M14" s="558">
        <v>5617.079529848199</v>
      </c>
      <c r="N14" s="558">
        <v>6241.116634909785</v>
      </c>
      <c r="O14" s="558">
        <v>7965.669134030002</v>
      </c>
      <c r="P14" s="561">
        <v>98.37574106039938</v>
      </c>
      <c r="Q14" s="558">
        <v>1.782587810932464</v>
      </c>
      <c r="R14" s="558">
        <v>1724.5524991202174</v>
      </c>
      <c r="S14" s="559">
        <v>27.632114571836482</v>
      </c>
    </row>
    <row r="15" spans="1:19" s="375" customFormat="1" ht="12.75">
      <c r="A15" s="551" t="s">
        <v>467</v>
      </c>
      <c r="B15" s="560">
        <v>500.08196992</v>
      </c>
      <c r="C15" s="554">
        <v>932.5185230800001</v>
      </c>
      <c r="D15" s="554">
        <v>796.0430835399999</v>
      </c>
      <c r="E15" s="554">
        <v>621.3470808899999</v>
      </c>
      <c r="F15" s="560">
        <v>432.43655316000013</v>
      </c>
      <c r="G15" s="554">
        <v>86.47313424020838</v>
      </c>
      <c r="H15" s="554">
        <v>-174.69600264999997</v>
      </c>
      <c r="I15" s="555">
        <v>-21.94554619746555</v>
      </c>
      <c r="K15" s="551" t="s">
        <v>468</v>
      </c>
      <c r="L15" s="561">
        <v>0</v>
      </c>
      <c r="M15" s="558">
        <v>0</v>
      </c>
      <c r="N15" s="558">
        <v>0</v>
      </c>
      <c r="O15" s="558">
        <v>0</v>
      </c>
      <c r="P15" s="566">
        <v>0</v>
      </c>
      <c r="Q15" s="567"/>
      <c r="R15" s="567">
        <v>0</v>
      </c>
      <c r="S15" s="568"/>
    </row>
    <row r="16" spans="1:19" s="375" customFormat="1" ht="12.75">
      <c r="A16" s="551" t="s">
        <v>469</v>
      </c>
      <c r="B16" s="560">
        <v>296.53626492999996</v>
      </c>
      <c r="C16" s="554">
        <v>246.41493015999998</v>
      </c>
      <c r="D16" s="554">
        <v>241.57251959</v>
      </c>
      <c r="E16" s="554">
        <v>260.56969405999996</v>
      </c>
      <c r="F16" s="560">
        <v>-50.121334769999976</v>
      </c>
      <c r="G16" s="554">
        <v>-16.902261442401173</v>
      </c>
      <c r="H16" s="554">
        <v>18.997174469999948</v>
      </c>
      <c r="I16" s="555">
        <v>7.8639633772261</v>
      </c>
      <c r="K16" s="551" t="s">
        <v>470</v>
      </c>
      <c r="L16" s="561">
        <v>0</v>
      </c>
      <c r="M16" s="558">
        <v>0</v>
      </c>
      <c r="N16" s="558">
        <v>0</v>
      </c>
      <c r="O16" s="558">
        <v>0</v>
      </c>
      <c r="P16" s="566">
        <v>0</v>
      </c>
      <c r="Q16" s="567"/>
      <c r="R16" s="567">
        <v>0</v>
      </c>
      <c r="S16" s="568"/>
    </row>
    <row r="17" spans="1:19" s="375" customFormat="1" ht="12.75">
      <c r="A17" s="551" t="s">
        <v>471</v>
      </c>
      <c r="B17" s="560">
        <v>0.4576</v>
      </c>
      <c r="C17" s="554">
        <v>3.03999908</v>
      </c>
      <c r="D17" s="554">
        <v>11.854953219999999</v>
      </c>
      <c r="E17" s="554">
        <v>9.82301308</v>
      </c>
      <c r="F17" s="560">
        <v>2.58239908</v>
      </c>
      <c r="G17" s="554">
        <v>564.3354632867133</v>
      </c>
      <c r="H17" s="554">
        <v>-2.031940139999998</v>
      </c>
      <c r="I17" s="555">
        <v>-17.140009768844944</v>
      </c>
      <c r="J17" s="514"/>
      <c r="K17" s="551" t="s">
        <v>472</v>
      </c>
      <c r="L17" s="561">
        <v>22866.757006658027</v>
      </c>
      <c r="M17" s="558">
        <v>27737.843079606</v>
      </c>
      <c r="N17" s="558">
        <v>31477.382981504998</v>
      </c>
      <c r="O17" s="558">
        <v>37104.960918789024</v>
      </c>
      <c r="P17" s="561">
        <v>4871.086072947972</v>
      </c>
      <c r="Q17" s="569">
        <v>21.302041524863697</v>
      </c>
      <c r="R17" s="569">
        <v>5627.577937284026</v>
      </c>
      <c r="S17" s="570">
        <v>17.878163316787145</v>
      </c>
    </row>
    <row r="18" spans="1:19" s="375" customFormat="1" ht="12.75">
      <c r="A18" s="551" t="s">
        <v>473</v>
      </c>
      <c r="B18" s="560">
        <v>5.009313099999999</v>
      </c>
      <c r="C18" s="554">
        <v>14.63935224</v>
      </c>
      <c r="D18" s="554">
        <v>16.02626883</v>
      </c>
      <c r="E18" s="554">
        <v>23.13319632</v>
      </c>
      <c r="F18" s="560">
        <v>9.630039140000001</v>
      </c>
      <c r="G18" s="554">
        <v>192.24270768780661</v>
      </c>
      <c r="H18" s="554">
        <v>7.10692749</v>
      </c>
      <c r="I18" s="555">
        <v>44.34549030337213</v>
      </c>
      <c r="K18" s="551" t="s">
        <v>474</v>
      </c>
      <c r="L18" s="561">
        <v>2598.2843517300007</v>
      </c>
      <c r="M18" s="558">
        <v>2904.004625409999</v>
      </c>
      <c r="N18" s="558">
        <v>3063.0504860332953</v>
      </c>
      <c r="O18" s="558">
        <v>3572.0770044100004</v>
      </c>
      <c r="P18" s="561">
        <v>305.7202736799982</v>
      </c>
      <c r="Q18" s="569">
        <v>11.766236188754405</v>
      </c>
      <c r="R18" s="569">
        <v>509.0265183767051</v>
      </c>
      <c r="S18" s="570">
        <v>16.618286923370416</v>
      </c>
    </row>
    <row r="19" spans="1:19" s="375" customFormat="1" ht="12.75">
      <c r="A19" s="551" t="s">
        <v>475</v>
      </c>
      <c r="B19" s="560">
        <v>818.1741856600001</v>
      </c>
      <c r="C19" s="554">
        <v>619.97971111</v>
      </c>
      <c r="D19" s="554">
        <v>517.13052966</v>
      </c>
      <c r="E19" s="554">
        <v>701.66413535</v>
      </c>
      <c r="F19" s="560">
        <v>-198.1944745500001</v>
      </c>
      <c r="G19" s="554">
        <v>-24.223995088542388</v>
      </c>
      <c r="H19" s="554">
        <v>184.53360569000006</v>
      </c>
      <c r="I19" s="555">
        <v>35.684144544961626</v>
      </c>
      <c r="K19" s="551" t="s">
        <v>476</v>
      </c>
      <c r="L19" s="562">
        <v>7274.823159070001</v>
      </c>
      <c r="M19" s="563">
        <v>8783.008672830001</v>
      </c>
      <c r="N19" s="563">
        <v>8322.322431069999</v>
      </c>
      <c r="O19" s="563">
        <v>10607.172684580013</v>
      </c>
      <c r="P19" s="558">
        <v>1508.1855137600005</v>
      </c>
      <c r="Q19" s="569">
        <v>20.731576297901434</v>
      </c>
      <c r="R19" s="569">
        <v>2284.850253510014</v>
      </c>
      <c r="S19" s="570">
        <v>27.45447887214641</v>
      </c>
    </row>
    <row r="20" spans="1:19" s="375" customFormat="1" ht="12.75">
      <c r="A20" s="551" t="s">
        <v>477</v>
      </c>
      <c r="B20" s="564">
        <v>858.4050068789501</v>
      </c>
      <c r="C20" s="565">
        <v>873.8956194900001</v>
      </c>
      <c r="D20" s="565">
        <v>878.58424604</v>
      </c>
      <c r="E20" s="565">
        <v>384.56333767999996</v>
      </c>
      <c r="F20" s="554">
        <v>15.490612611049983</v>
      </c>
      <c r="G20" s="554">
        <v>1.804580878130226</v>
      </c>
      <c r="H20" s="554">
        <v>-494.0209083600001</v>
      </c>
      <c r="I20" s="555">
        <v>-56.2292017625716</v>
      </c>
      <c r="J20" s="514"/>
      <c r="K20" s="544" t="s">
        <v>478</v>
      </c>
      <c r="L20" s="548">
        <v>244239.8243797957</v>
      </c>
      <c r="M20" s="549">
        <v>283505.56596490013</v>
      </c>
      <c r="N20" s="549">
        <v>297464.8425950582</v>
      </c>
      <c r="O20" s="549">
        <v>329650.4016436233</v>
      </c>
      <c r="P20" s="549">
        <v>39265.741585104435</v>
      </c>
      <c r="Q20" s="571">
        <v>16.076715451631575</v>
      </c>
      <c r="R20" s="571">
        <v>32185.559048565105</v>
      </c>
      <c r="S20" s="572">
        <v>10.81995397095704</v>
      </c>
    </row>
    <row r="21" spans="1:19" s="537" customFormat="1" ht="12.75">
      <c r="A21" s="544" t="s">
        <v>479</v>
      </c>
      <c r="B21" s="545">
        <v>222679.3593088955</v>
      </c>
      <c r="C21" s="546">
        <v>254094.00376578677</v>
      </c>
      <c r="D21" s="546">
        <v>255565.55740765922</v>
      </c>
      <c r="E21" s="546">
        <v>279004.706029661</v>
      </c>
      <c r="F21" s="546">
        <v>31414.644456891256</v>
      </c>
      <c r="G21" s="546">
        <v>14.107569086955026</v>
      </c>
      <c r="H21" s="546">
        <v>23439.148622001783</v>
      </c>
      <c r="I21" s="547">
        <v>9.171481814591077</v>
      </c>
      <c r="J21" s="530"/>
      <c r="K21" s="551" t="s">
        <v>480</v>
      </c>
      <c r="L21" s="556">
        <v>57395.93432424599</v>
      </c>
      <c r="M21" s="557">
        <v>66468.4206894755</v>
      </c>
      <c r="N21" s="557">
        <v>66556.96564459868</v>
      </c>
      <c r="O21" s="557">
        <v>68310.30401249627</v>
      </c>
      <c r="P21" s="558">
        <v>9072.486365229517</v>
      </c>
      <c r="Q21" s="569">
        <v>15.806844983089668</v>
      </c>
      <c r="R21" s="569">
        <v>1753.3383678975952</v>
      </c>
      <c r="S21" s="570">
        <v>2.6343424026571207</v>
      </c>
    </row>
    <row r="22" spans="1:19" s="375" customFormat="1" ht="12.75">
      <c r="A22" s="551" t="s">
        <v>481</v>
      </c>
      <c r="B22" s="552">
        <v>41324.93941762301</v>
      </c>
      <c r="C22" s="553">
        <v>45600.06235830551</v>
      </c>
      <c r="D22" s="553">
        <v>49144.7073363505</v>
      </c>
      <c r="E22" s="553">
        <v>52491.80801435601</v>
      </c>
      <c r="F22" s="554">
        <v>4275.1229406825005</v>
      </c>
      <c r="G22" s="554">
        <v>10.345140249278563</v>
      </c>
      <c r="H22" s="554">
        <v>3347.1006780055104</v>
      </c>
      <c r="I22" s="555">
        <v>6.810704263833892</v>
      </c>
      <c r="J22" s="514"/>
      <c r="K22" s="551" t="s">
        <v>482</v>
      </c>
      <c r="L22" s="561">
        <v>41644.00051949662</v>
      </c>
      <c r="M22" s="558">
        <v>46802.88062872062</v>
      </c>
      <c r="N22" s="558">
        <v>48139.0792284881</v>
      </c>
      <c r="O22" s="558">
        <v>52789.7789183135</v>
      </c>
      <c r="P22" s="561">
        <v>5158.8801092239955</v>
      </c>
      <c r="Q22" s="569">
        <v>12.388051207541274</v>
      </c>
      <c r="R22" s="569">
        <v>4650.6996898254</v>
      </c>
      <c r="S22" s="570">
        <v>9.660965195763808</v>
      </c>
    </row>
    <row r="23" spans="1:19" s="375" customFormat="1" ht="12.75">
      <c r="A23" s="551" t="s">
        <v>483</v>
      </c>
      <c r="B23" s="560">
        <v>11307.456106658003</v>
      </c>
      <c r="C23" s="554">
        <v>13854.400188372</v>
      </c>
      <c r="D23" s="554">
        <v>14607.971609179998</v>
      </c>
      <c r="E23" s="554">
        <v>17637.1281017625</v>
      </c>
      <c r="F23" s="560">
        <v>2546.9440817139966</v>
      </c>
      <c r="G23" s="554">
        <v>22.524465783372065</v>
      </c>
      <c r="H23" s="554">
        <v>3029.1564925825023</v>
      </c>
      <c r="I23" s="555">
        <v>20.736325162891937</v>
      </c>
      <c r="K23" s="551" t="s">
        <v>484</v>
      </c>
      <c r="L23" s="561">
        <v>17874.016371721</v>
      </c>
      <c r="M23" s="558">
        <v>23549.318724092456</v>
      </c>
      <c r="N23" s="558">
        <v>26139.835300735725</v>
      </c>
      <c r="O23" s="558">
        <v>34022.632367718725</v>
      </c>
      <c r="P23" s="561">
        <v>5675.302352371455</v>
      </c>
      <c r="Q23" s="569">
        <v>31.751690467009503</v>
      </c>
      <c r="R23" s="569">
        <v>7882.797066982999</v>
      </c>
      <c r="S23" s="570">
        <v>30.156261415928398</v>
      </c>
    </row>
    <row r="24" spans="1:19" s="375" customFormat="1" ht="12.75">
      <c r="A24" s="551" t="s">
        <v>485</v>
      </c>
      <c r="B24" s="560">
        <v>10020.960872068636</v>
      </c>
      <c r="C24" s="554">
        <v>9698.434568567698</v>
      </c>
      <c r="D24" s="554">
        <v>9952.86956710395</v>
      </c>
      <c r="E24" s="554">
        <v>11586.868996963945</v>
      </c>
      <c r="F24" s="560">
        <v>-322.5263035009375</v>
      </c>
      <c r="G24" s="554">
        <v>-3.218516743238796</v>
      </c>
      <c r="H24" s="554">
        <v>1633.9994298599959</v>
      </c>
      <c r="I24" s="573">
        <v>16.41737007446237</v>
      </c>
      <c r="K24" s="551" t="s">
        <v>486</v>
      </c>
      <c r="L24" s="561">
        <v>95943.01699015798</v>
      </c>
      <c r="M24" s="558">
        <v>110413.64579584748</v>
      </c>
      <c r="N24" s="558">
        <v>119664.8019044213</v>
      </c>
      <c r="O24" s="558">
        <v>130869.55048012736</v>
      </c>
      <c r="P24" s="561">
        <v>14470.6288056895</v>
      </c>
      <c r="Q24" s="569">
        <v>15.082524252050488</v>
      </c>
      <c r="R24" s="569">
        <v>11204.748575706064</v>
      </c>
      <c r="S24" s="570">
        <v>9.363445555741214</v>
      </c>
    </row>
    <row r="25" spans="1:19" s="375" customFormat="1" ht="12.75">
      <c r="A25" s="551" t="s">
        <v>487</v>
      </c>
      <c r="B25" s="560">
        <v>5925.236432443638</v>
      </c>
      <c r="C25" s="554">
        <v>4998.553183807698</v>
      </c>
      <c r="D25" s="554">
        <v>5640.701975473947</v>
      </c>
      <c r="E25" s="554">
        <v>6969.4403831739455</v>
      </c>
      <c r="F25" s="560">
        <v>-926.6832486359399</v>
      </c>
      <c r="G25" s="554">
        <v>-15.639599519807934</v>
      </c>
      <c r="H25" s="554">
        <v>1328.7384076999988</v>
      </c>
      <c r="I25" s="555">
        <v>23.556259725782706</v>
      </c>
      <c r="K25" s="551" t="s">
        <v>488</v>
      </c>
      <c r="L25" s="561">
        <v>30101.9835634031</v>
      </c>
      <c r="M25" s="558">
        <v>34951.9370526241</v>
      </c>
      <c r="N25" s="558">
        <v>35801.55782196435</v>
      </c>
      <c r="O25" s="558">
        <v>42209.020812847426</v>
      </c>
      <c r="P25" s="561">
        <v>4849.953489220996</v>
      </c>
      <c r="Q25" s="569">
        <v>16.111740540305767</v>
      </c>
      <c r="R25" s="569">
        <v>6407.462990883076</v>
      </c>
      <c r="S25" s="570">
        <v>17.897162527805087</v>
      </c>
    </row>
    <row r="26" spans="1:19" s="375" customFormat="1" ht="12.75">
      <c r="A26" s="551" t="s">
        <v>489</v>
      </c>
      <c r="B26" s="560">
        <v>4095.7244396249994</v>
      </c>
      <c r="C26" s="554">
        <v>4699.881384760001</v>
      </c>
      <c r="D26" s="554">
        <v>4312.167591630001</v>
      </c>
      <c r="E26" s="554">
        <v>4617.428613790002</v>
      </c>
      <c r="F26" s="560">
        <v>604.1569451350019</v>
      </c>
      <c r="G26" s="554">
        <v>14.750917793442127</v>
      </c>
      <c r="H26" s="554">
        <v>305.2610221600007</v>
      </c>
      <c r="I26" s="555">
        <v>7.079062111419746</v>
      </c>
      <c r="K26" s="551" t="s">
        <v>490</v>
      </c>
      <c r="L26" s="562">
        <v>1280.872610771</v>
      </c>
      <c r="M26" s="563">
        <v>1319.3630741400004</v>
      </c>
      <c r="N26" s="563">
        <v>1162.6026948499998</v>
      </c>
      <c r="O26" s="563">
        <v>1449.1150521199997</v>
      </c>
      <c r="P26" s="558">
        <v>38.49046336900051</v>
      </c>
      <c r="Q26" s="569">
        <v>3.0050188477238042</v>
      </c>
      <c r="R26" s="569">
        <v>286.51235726999994</v>
      </c>
      <c r="S26" s="570">
        <v>24.644047234637288</v>
      </c>
    </row>
    <row r="27" spans="1:19" s="375" customFormat="1" ht="12.75">
      <c r="A27" s="551" t="s">
        <v>491</v>
      </c>
      <c r="B27" s="560">
        <v>1117.4021679950006</v>
      </c>
      <c r="C27" s="554">
        <v>2443.8537390400006</v>
      </c>
      <c r="D27" s="554">
        <v>1277.4018440000004</v>
      </c>
      <c r="E27" s="554">
        <v>905.9124609360002</v>
      </c>
      <c r="F27" s="560">
        <v>1326.451571045</v>
      </c>
      <c r="G27" s="554">
        <v>118.70851954986851</v>
      </c>
      <c r="H27" s="554">
        <v>-371.4893830640002</v>
      </c>
      <c r="I27" s="555">
        <v>-29.081638233802337</v>
      </c>
      <c r="K27" s="544" t="s">
        <v>492</v>
      </c>
      <c r="L27" s="548">
        <v>90656.92182198001</v>
      </c>
      <c r="M27" s="549">
        <v>95975.39440824997</v>
      </c>
      <c r="N27" s="549">
        <v>107252.81507546373</v>
      </c>
      <c r="O27" s="549">
        <v>121442.31727631998</v>
      </c>
      <c r="P27" s="549">
        <v>5318.472586269956</v>
      </c>
      <c r="Q27" s="571">
        <v>5.8665929521781734</v>
      </c>
      <c r="R27" s="571">
        <v>14189.502200856252</v>
      </c>
      <c r="S27" s="572">
        <v>13.229957825230446</v>
      </c>
    </row>
    <row r="28" spans="1:19" s="375" customFormat="1" ht="12.75">
      <c r="A28" s="551" t="s">
        <v>493</v>
      </c>
      <c r="B28" s="560">
        <v>5965.848269225006</v>
      </c>
      <c r="C28" s="554">
        <v>5762.40012036</v>
      </c>
      <c r="D28" s="554">
        <v>5944.705740249078</v>
      </c>
      <c r="E28" s="554">
        <v>7147.715917480002</v>
      </c>
      <c r="F28" s="560">
        <v>-203.44814886500626</v>
      </c>
      <c r="G28" s="554">
        <v>-3.41021326195135</v>
      </c>
      <c r="H28" s="554">
        <v>1203.0101772309235</v>
      </c>
      <c r="I28" s="555">
        <v>20.2366648543401</v>
      </c>
      <c r="K28" s="551" t="s">
        <v>494</v>
      </c>
      <c r="L28" s="556">
        <v>159.51203882000001</v>
      </c>
      <c r="M28" s="557">
        <v>498.00941752</v>
      </c>
      <c r="N28" s="557">
        <v>2160.39919307</v>
      </c>
      <c r="O28" s="557">
        <v>2122.11025139</v>
      </c>
      <c r="P28" s="558">
        <v>338.4973787</v>
      </c>
      <c r="Q28" s="569">
        <v>212.2080447369709</v>
      </c>
      <c r="R28" s="569">
        <v>-38.28894167999988</v>
      </c>
      <c r="S28" s="570">
        <v>-1.772308645680894</v>
      </c>
    </row>
    <row r="29" spans="1:19" s="375" customFormat="1" ht="12.75">
      <c r="A29" s="551" t="s">
        <v>495</v>
      </c>
      <c r="B29" s="560">
        <v>0</v>
      </c>
      <c r="C29" s="554">
        <v>0</v>
      </c>
      <c r="D29" s="554">
        <v>0</v>
      </c>
      <c r="E29" s="554">
        <v>0</v>
      </c>
      <c r="F29" s="574">
        <v>0</v>
      </c>
      <c r="G29" s="575"/>
      <c r="H29" s="575">
        <v>0</v>
      </c>
      <c r="I29" s="576"/>
      <c r="J29" s="514"/>
      <c r="K29" s="577" t="s">
        <v>496</v>
      </c>
      <c r="L29" s="561">
        <v>140.63570449</v>
      </c>
      <c r="M29" s="558">
        <v>120.82494492000001</v>
      </c>
      <c r="N29" s="558">
        <v>131.60030004</v>
      </c>
      <c r="O29" s="558">
        <v>144.89903845999999</v>
      </c>
      <c r="P29" s="561">
        <v>-19.810759569999988</v>
      </c>
      <c r="Q29" s="569">
        <v>-14.086578967867045</v>
      </c>
      <c r="R29" s="569">
        <v>13.298738419999978</v>
      </c>
      <c r="S29" s="570">
        <v>10.10540129160634</v>
      </c>
    </row>
    <row r="30" spans="1:19" s="375" customFormat="1" ht="12.75">
      <c r="A30" s="551" t="s">
        <v>497</v>
      </c>
      <c r="B30" s="560">
        <v>11334.190188690505</v>
      </c>
      <c r="C30" s="554">
        <v>11732.666805128503</v>
      </c>
      <c r="D30" s="554">
        <v>13283.049057741999</v>
      </c>
      <c r="E30" s="554">
        <v>13598.889987963497</v>
      </c>
      <c r="F30" s="560">
        <v>398.476616437998</v>
      </c>
      <c r="G30" s="578">
        <v>3.515704340620704</v>
      </c>
      <c r="H30" s="578">
        <v>315.84093022149864</v>
      </c>
      <c r="I30" s="579">
        <v>2.3777743261244026</v>
      </c>
      <c r="K30" s="551" t="s">
        <v>498</v>
      </c>
      <c r="L30" s="561">
        <v>509.33917166</v>
      </c>
      <c r="M30" s="558">
        <v>422.75751705</v>
      </c>
      <c r="N30" s="558">
        <v>567.73356983</v>
      </c>
      <c r="O30" s="558">
        <v>534.0394866500001</v>
      </c>
      <c r="P30" s="561">
        <v>-86.58165460999999</v>
      </c>
      <c r="Q30" s="569">
        <v>-16.998821105358843</v>
      </c>
      <c r="R30" s="569">
        <v>-33.69408317999989</v>
      </c>
      <c r="S30" s="570">
        <v>-5.934840737018445</v>
      </c>
    </row>
    <row r="31" spans="1:19" s="375" customFormat="1" ht="12.75">
      <c r="A31" s="551" t="s">
        <v>499</v>
      </c>
      <c r="B31" s="560">
        <v>9800.926100849107</v>
      </c>
      <c r="C31" s="554">
        <v>10602.773533019998</v>
      </c>
      <c r="D31" s="554">
        <v>11736.549682733475</v>
      </c>
      <c r="E31" s="554">
        <v>12852.56724929</v>
      </c>
      <c r="F31" s="560">
        <v>801.8474321708909</v>
      </c>
      <c r="G31" s="578">
        <v>8.18134351713378</v>
      </c>
      <c r="H31" s="578">
        <v>1116.017566556524</v>
      </c>
      <c r="I31" s="579">
        <v>9.508906763274574</v>
      </c>
      <c r="K31" s="551" t="s">
        <v>500</v>
      </c>
      <c r="L31" s="561">
        <v>22735.644327280002</v>
      </c>
      <c r="M31" s="558">
        <v>26042.16385169</v>
      </c>
      <c r="N31" s="558">
        <v>30965.701122430008</v>
      </c>
      <c r="O31" s="558">
        <v>35577.39707187</v>
      </c>
      <c r="P31" s="561">
        <v>3306.519524409996</v>
      </c>
      <c r="Q31" s="569">
        <v>14.54332886639406</v>
      </c>
      <c r="R31" s="569">
        <v>4611.695949439993</v>
      </c>
      <c r="S31" s="570">
        <v>14.892916298605977</v>
      </c>
    </row>
    <row r="32" spans="1:19" s="375" customFormat="1" ht="12.75">
      <c r="A32" s="551" t="s">
        <v>501</v>
      </c>
      <c r="B32" s="560">
        <v>3367.954711386999</v>
      </c>
      <c r="C32" s="554">
        <v>4079.940608844999</v>
      </c>
      <c r="D32" s="554">
        <v>3889.9394175924995</v>
      </c>
      <c r="E32" s="554">
        <v>4447.346203399499</v>
      </c>
      <c r="F32" s="560">
        <v>711.9858974580002</v>
      </c>
      <c r="G32" s="578">
        <v>21.14000806040496</v>
      </c>
      <c r="H32" s="578">
        <v>557.4067858069998</v>
      </c>
      <c r="I32" s="579">
        <v>14.329446450659153</v>
      </c>
      <c r="K32" s="551" t="s">
        <v>502</v>
      </c>
      <c r="L32" s="561">
        <v>1972.53856156</v>
      </c>
      <c r="M32" s="558">
        <v>2965.3772147900004</v>
      </c>
      <c r="N32" s="558">
        <v>3379.172844783744</v>
      </c>
      <c r="O32" s="558">
        <v>3536.3152450699995</v>
      </c>
      <c r="P32" s="561">
        <v>992.8386532300003</v>
      </c>
      <c r="Q32" s="569">
        <v>50.33304152212897</v>
      </c>
      <c r="R32" s="569">
        <v>157.14240028625545</v>
      </c>
      <c r="S32" s="570">
        <v>4.650321469315431</v>
      </c>
    </row>
    <row r="33" spans="1:19" s="375" customFormat="1" ht="12.75">
      <c r="A33" s="551" t="s">
        <v>503</v>
      </c>
      <c r="B33" s="560">
        <v>6010.591573545</v>
      </c>
      <c r="C33" s="554">
        <v>6603.053223939999</v>
      </c>
      <c r="D33" s="554">
        <v>6546.317520439999</v>
      </c>
      <c r="E33" s="554">
        <v>7476.349187905</v>
      </c>
      <c r="F33" s="560">
        <v>592.4616503949992</v>
      </c>
      <c r="G33" s="578">
        <v>9.856960719185416</v>
      </c>
      <c r="H33" s="578">
        <v>930.0316674650012</v>
      </c>
      <c r="I33" s="579">
        <v>14.206944050011355</v>
      </c>
      <c r="K33" s="551" t="s">
        <v>504</v>
      </c>
      <c r="L33" s="561">
        <v>41.79744922999999</v>
      </c>
      <c r="M33" s="558">
        <v>72.66974269999999</v>
      </c>
      <c r="N33" s="558">
        <v>40.99367049999999</v>
      </c>
      <c r="O33" s="558">
        <v>70.41413947</v>
      </c>
      <c r="P33" s="561">
        <v>30.872293469999995</v>
      </c>
      <c r="Q33" s="569">
        <v>73.86166868728799</v>
      </c>
      <c r="R33" s="569">
        <v>29.42046897</v>
      </c>
      <c r="S33" s="570">
        <v>71.76832084358</v>
      </c>
    </row>
    <row r="34" spans="1:19" s="375" customFormat="1" ht="12.75">
      <c r="A34" s="551" t="s">
        <v>505</v>
      </c>
      <c r="B34" s="560">
        <v>0</v>
      </c>
      <c r="C34" s="554">
        <v>0</v>
      </c>
      <c r="D34" s="554">
        <v>0</v>
      </c>
      <c r="E34" s="554">
        <v>0</v>
      </c>
      <c r="F34" s="574">
        <v>0</v>
      </c>
      <c r="G34" s="575"/>
      <c r="H34" s="575">
        <v>0</v>
      </c>
      <c r="I34" s="576"/>
      <c r="K34" s="551" t="s">
        <v>506</v>
      </c>
      <c r="L34" s="561">
        <v>3313.9280454500017</v>
      </c>
      <c r="M34" s="558">
        <v>2938.0216826100004</v>
      </c>
      <c r="N34" s="558">
        <v>3323.2612199799996</v>
      </c>
      <c r="O34" s="558">
        <v>4334.830033209999</v>
      </c>
      <c r="P34" s="561">
        <v>-375.9063628400013</v>
      </c>
      <c r="Q34" s="569">
        <v>-11.343226457681176</v>
      </c>
      <c r="R34" s="569">
        <v>1011.5688132299993</v>
      </c>
      <c r="S34" s="570">
        <v>30.43904003538088</v>
      </c>
    </row>
    <row r="35" spans="1:19" s="375" customFormat="1" ht="12.75">
      <c r="A35" s="551" t="s">
        <v>507</v>
      </c>
      <c r="B35" s="560">
        <v>7156.898515025001</v>
      </c>
      <c r="C35" s="554">
        <v>8315.98848337</v>
      </c>
      <c r="D35" s="554">
        <v>8346.075369999999</v>
      </c>
      <c r="E35" s="554">
        <v>8976.608659800002</v>
      </c>
      <c r="F35" s="560">
        <v>1159.0899683449989</v>
      </c>
      <c r="G35" s="554">
        <v>16.195422722728797</v>
      </c>
      <c r="H35" s="554">
        <v>630.5332898000033</v>
      </c>
      <c r="I35" s="555">
        <v>7.554847779909318</v>
      </c>
      <c r="K35" s="551" t="s">
        <v>508</v>
      </c>
      <c r="L35" s="561">
        <v>0</v>
      </c>
      <c r="M35" s="558">
        <v>0</v>
      </c>
      <c r="N35" s="558">
        <v>0</v>
      </c>
      <c r="O35" s="558">
        <v>0</v>
      </c>
      <c r="P35" s="566">
        <v>0</v>
      </c>
      <c r="Q35" s="567"/>
      <c r="R35" s="567">
        <v>0</v>
      </c>
      <c r="S35" s="568"/>
    </row>
    <row r="36" spans="1:19" s="375" customFormat="1" ht="12.75">
      <c r="A36" s="551" t="s">
        <v>509</v>
      </c>
      <c r="B36" s="560">
        <v>1469.9452409685</v>
      </c>
      <c r="C36" s="554">
        <v>1549.7090986045</v>
      </c>
      <c r="D36" s="554">
        <v>1650.7727841995002</v>
      </c>
      <c r="E36" s="554">
        <v>1725.9965880250002</v>
      </c>
      <c r="F36" s="560">
        <v>79.76385763600001</v>
      </c>
      <c r="G36" s="554">
        <v>5.42631490023711</v>
      </c>
      <c r="H36" s="554">
        <v>75.2238038255</v>
      </c>
      <c r="I36" s="555">
        <v>4.556884178459354</v>
      </c>
      <c r="K36" s="551" t="s">
        <v>510</v>
      </c>
      <c r="L36" s="561">
        <v>3290.27345412</v>
      </c>
      <c r="M36" s="558">
        <v>2663.57257582</v>
      </c>
      <c r="N36" s="558">
        <v>3358.7018525</v>
      </c>
      <c r="O36" s="558">
        <v>1871.0353808300001</v>
      </c>
      <c r="P36" s="561">
        <v>-626.7008783000001</v>
      </c>
      <c r="Q36" s="569">
        <v>-19.0470757837851</v>
      </c>
      <c r="R36" s="569">
        <v>-1487.6664716699997</v>
      </c>
      <c r="S36" s="570">
        <v>-44.29290056105091</v>
      </c>
    </row>
    <row r="37" spans="1:19" s="375" customFormat="1" ht="12.75">
      <c r="A37" s="551" t="s">
        <v>511</v>
      </c>
      <c r="B37" s="560">
        <v>437.643276845</v>
      </c>
      <c r="C37" s="554">
        <v>794.6307411300002</v>
      </c>
      <c r="D37" s="554">
        <v>804.1768271200002</v>
      </c>
      <c r="E37" s="554">
        <v>927.7882349800001</v>
      </c>
      <c r="F37" s="560">
        <v>356.98746428500016</v>
      </c>
      <c r="G37" s="554">
        <v>81.57042120206826</v>
      </c>
      <c r="H37" s="554">
        <v>123.61140785999987</v>
      </c>
      <c r="I37" s="555">
        <v>15.371172569432224</v>
      </c>
      <c r="K37" s="551" t="s">
        <v>512</v>
      </c>
      <c r="L37" s="561">
        <v>522.98073641</v>
      </c>
      <c r="M37" s="558">
        <v>885.39607791</v>
      </c>
      <c r="N37" s="558">
        <v>783.9566853</v>
      </c>
      <c r="O37" s="558">
        <v>684.99552476</v>
      </c>
      <c r="P37" s="561">
        <v>362.41534150000007</v>
      </c>
      <c r="Q37" s="569">
        <v>69.29802883138666</v>
      </c>
      <c r="R37" s="569">
        <v>-98.96116054000004</v>
      </c>
      <c r="S37" s="570">
        <v>-12.623294423738493</v>
      </c>
    </row>
    <row r="38" spans="1:19" s="375" customFormat="1" ht="12.75">
      <c r="A38" s="551" t="s">
        <v>513</v>
      </c>
      <c r="B38" s="560">
        <v>590.317351435</v>
      </c>
      <c r="C38" s="554">
        <v>595.3708048700001</v>
      </c>
      <c r="D38" s="554">
        <v>589.60718425</v>
      </c>
      <c r="E38" s="554">
        <v>584.2553409500001</v>
      </c>
      <c r="F38" s="560">
        <v>5.053453435000165</v>
      </c>
      <c r="G38" s="554">
        <v>0.8560570721351399</v>
      </c>
      <c r="H38" s="554">
        <v>-5.351843299999928</v>
      </c>
      <c r="I38" s="555">
        <v>-0.9076964194063629</v>
      </c>
      <c r="K38" s="551" t="s">
        <v>514</v>
      </c>
      <c r="L38" s="561">
        <v>42852.56196691</v>
      </c>
      <c r="M38" s="558">
        <v>53676.40101720999</v>
      </c>
      <c r="N38" s="558">
        <v>56501.03256947998</v>
      </c>
      <c r="O38" s="558">
        <v>64496.65014927999</v>
      </c>
      <c r="P38" s="561">
        <v>10823.83905029999</v>
      </c>
      <c r="Q38" s="569">
        <v>25.258324248286417</v>
      </c>
      <c r="R38" s="569">
        <v>7995.617579800004</v>
      </c>
      <c r="S38" s="570">
        <v>14.15127691687351</v>
      </c>
    </row>
    <row r="39" spans="1:19" s="375" customFormat="1" ht="12.75">
      <c r="A39" s="551" t="s">
        <v>515</v>
      </c>
      <c r="B39" s="560">
        <v>1248.796771355</v>
      </c>
      <c r="C39" s="554">
        <v>1554.4926045460002</v>
      </c>
      <c r="D39" s="554">
        <v>1541.6826397700002</v>
      </c>
      <c r="E39" s="554">
        <v>1712.82476041</v>
      </c>
      <c r="F39" s="560">
        <v>305.69583319100025</v>
      </c>
      <c r="G39" s="554">
        <v>24.47922994382078</v>
      </c>
      <c r="H39" s="554">
        <v>171.1421206399998</v>
      </c>
      <c r="I39" s="555">
        <v>11.10099551134156</v>
      </c>
      <c r="K39" s="551" t="s">
        <v>516</v>
      </c>
      <c r="L39" s="562">
        <v>15117.71036605</v>
      </c>
      <c r="M39" s="563">
        <v>5690.200366030001</v>
      </c>
      <c r="N39" s="563">
        <v>6040.262047549997</v>
      </c>
      <c r="O39" s="563">
        <v>8069.630955329999</v>
      </c>
      <c r="P39" s="558">
        <v>-9427.51000002</v>
      </c>
      <c r="Q39" s="569">
        <v>-62.3606999456178</v>
      </c>
      <c r="R39" s="569">
        <v>2029.3689077800018</v>
      </c>
      <c r="S39" s="570">
        <v>33.59736534283538</v>
      </c>
    </row>
    <row r="40" spans="1:19" s="375" customFormat="1" ht="12.75">
      <c r="A40" s="551" t="s">
        <v>517</v>
      </c>
      <c r="B40" s="560">
        <v>10559.0287117775</v>
      </c>
      <c r="C40" s="554">
        <v>12128.45495182</v>
      </c>
      <c r="D40" s="554">
        <v>12615.06808854875</v>
      </c>
      <c r="E40" s="554">
        <v>12908.790573406251</v>
      </c>
      <c r="F40" s="560">
        <v>1569.4262400424996</v>
      </c>
      <c r="G40" s="554">
        <v>14.86335801220019</v>
      </c>
      <c r="H40" s="554">
        <v>293.7224848575006</v>
      </c>
      <c r="I40" s="555">
        <v>2.3283464091971515</v>
      </c>
      <c r="K40" s="544" t="s">
        <v>518</v>
      </c>
      <c r="L40" s="548">
        <v>87566.273708083</v>
      </c>
      <c r="M40" s="549">
        <v>101132.86614231025</v>
      </c>
      <c r="N40" s="549">
        <v>107993.85060592178</v>
      </c>
      <c r="O40" s="549">
        <v>116065.0727965325</v>
      </c>
      <c r="P40" s="549">
        <v>13566.592434227248</v>
      </c>
      <c r="Q40" s="571">
        <v>15.492942499133608</v>
      </c>
      <c r="R40" s="571">
        <v>8071.22219061073</v>
      </c>
      <c r="S40" s="572">
        <v>7.473779428481782</v>
      </c>
    </row>
    <row r="41" spans="1:19" s="375" customFormat="1" ht="12.75">
      <c r="A41" s="551" t="s">
        <v>519</v>
      </c>
      <c r="B41" s="560">
        <v>29698.033114945003</v>
      </c>
      <c r="C41" s="554">
        <v>34947.79032043499</v>
      </c>
      <c r="D41" s="554">
        <v>35459.97253626999</v>
      </c>
      <c r="E41" s="554">
        <v>37664.20591252999</v>
      </c>
      <c r="F41" s="560">
        <v>5249.75720548999</v>
      </c>
      <c r="G41" s="554">
        <v>17.677120855684358</v>
      </c>
      <c r="H41" s="554">
        <v>2204.233376260003</v>
      </c>
      <c r="I41" s="555">
        <v>6.2161169865696255</v>
      </c>
      <c r="K41" s="551" t="s">
        <v>520</v>
      </c>
      <c r="L41" s="556">
        <v>7491.278704437999</v>
      </c>
      <c r="M41" s="557">
        <v>10601.740414110998</v>
      </c>
      <c r="N41" s="557">
        <v>11154.811679539996</v>
      </c>
      <c r="O41" s="557">
        <v>11845.283484469433</v>
      </c>
      <c r="P41" s="558">
        <v>3110.461709672999</v>
      </c>
      <c r="Q41" s="569">
        <v>41.52110517300996</v>
      </c>
      <c r="R41" s="569">
        <v>690.471804929437</v>
      </c>
      <c r="S41" s="570">
        <v>6.189901046880881</v>
      </c>
    </row>
    <row r="42" spans="1:19" s="375" customFormat="1" ht="12.75">
      <c r="A42" s="551" t="s">
        <v>521</v>
      </c>
      <c r="B42" s="560">
        <v>4300.898186126249</v>
      </c>
      <c r="C42" s="554">
        <v>4598.493454199999</v>
      </c>
      <c r="D42" s="554">
        <v>5652.9988508021</v>
      </c>
      <c r="E42" s="554">
        <v>6371.28829316</v>
      </c>
      <c r="F42" s="560">
        <v>297.59526807375005</v>
      </c>
      <c r="G42" s="554">
        <v>6.919374865318292</v>
      </c>
      <c r="H42" s="554">
        <v>718.2894423579</v>
      </c>
      <c r="I42" s="555">
        <v>12.706343328833022</v>
      </c>
      <c r="K42" s="551" t="s">
        <v>522</v>
      </c>
      <c r="L42" s="561">
        <v>22990.984896433998</v>
      </c>
      <c r="M42" s="558">
        <v>27675.508114742002</v>
      </c>
      <c r="N42" s="558">
        <v>30110.321948470006</v>
      </c>
      <c r="O42" s="558">
        <v>35392.20989466</v>
      </c>
      <c r="P42" s="561">
        <v>4684.523218308004</v>
      </c>
      <c r="Q42" s="569">
        <v>20.375478647000435</v>
      </c>
      <c r="R42" s="569">
        <v>5281.887946189996</v>
      </c>
      <c r="S42" s="570">
        <v>17.54178502385088</v>
      </c>
    </row>
    <row r="43" spans="1:19" s="375" customFormat="1" ht="12.75">
      <c r="A43" s="551" t="s">
        <v>523</v>
      </c>
      <c r="B43" s="560">
        <v>34474.26013685199</v>
      </c>
      <c r="C43" s="554">
        <v>43702.56814817501</v>
      </c>
      <c r="D43" s="554">
        <v>38116.09233171301</v>
      </c>
      <c r="E43" s="554">
        <v>45610.42706421456</v>
      </c>
      <c r="F43" s="560">
        <v>9228.308011323017</v>
      </c>
      <c r="G43" s="554">
        <v>26.768690538069656</v>
      </c>
      <c r="H43" s="554">
        <v>7494.334732501549</v>
      </c>
      <c r="I43" s="555">
        <v>19.66186530161745</v>
      </c>
      <c r="K43" s="551" t="s">
        <v>524</v>
      </c>
      <c r="L43" s="561">
        <v>734.54777678</v>
      </c>
      <c r="M43" s="558">
        <v>792.4276965599998</v>
      </c>
      <c r="N43" s="558">
        <v>1011.4556164499999</v>
      </c>
      <c r="O43" s="558">
        <v>1046.98635684</v>
      </c>
      <c r="P43" s="561">
        <v>57.879919779999796</v>
      </c>
      <c r="Q43" s="569">
        <v>7.879667138021311</v>
      </c>
      <c r="R43" s="569">
        <v>35.53074039000023</v>
      </c>
      <c r="S43" s="570">
        <v>3.5128323786174414</v>
      </c>
    </row>
    <row r="44" spans="1:19" s="375" customFormat="1" ht="12.75">
      <c r="A44" s="551" t="s">
        <v>525</v>
      </c>
      <c r="B44" s="560">
        <v>3906.360325489999</v>
      </c>
      <c r="C44" s="554">
        <v>4074.0264236338003</v>
      </c>
      <c r="D44" s="554">
        <v>3864.3572224248</v>
      </c>
      <c r="E44" s="554">
        <v>3719.9596481411995</v>
      </c>
      <c r="F44" s="560">
        <v>167.66609814380126</v>
      </c>
      <c r="G44" s="554">
        <v>4.2921308884318</v>
      </c>
      <c r="H44" s="554">
        <v>-144.39757428360053</v>
      </c>
      <c r="I44" s="555">
        <v>-3.7366518148390586</v>
      </c>
      <c r="K44" s="551" t="s">
        <v>526</v>
      </c>
      <c r="L44" s="561">
        <v>1740.6561667300052</v>
      </c>
      <c r="M44" s="558">
        <v>2744.1724344400004</v>
      </c>
      <c r="N44" s="558">
        <v>1863.5778728299995</v>
      </c>
      <c r="O44" s="558">
        <v>1720.14974968</v>
      </c>
      <c r="P44" s="561">
        <v>1003.5162677099952</v>
      </c>
      <c r="Q44" s="569">
        <v>57.651607875850615</v>
      </c>
      <c r="R44" s="569">
        <v>-143.42812314999946</v>
      </c>
      <c r="S44" s="570">
        <v>-7.696384746841398</v>
      </c>
    </row>
    <row r="45" spans="1:19" s="375" customFormat="1" ht="12.75">
      <c r="A45" s="551" t="s">
        <v>527</v>
      </c>
      <c r="B45" s="564">
        <v>28586.908270035</v>
      </c>
      <c r="C45" s="565">
        <v>31454.8935894238</v>
      </c>
      <c r="D45" s="565">
        <v>30541.24179716959</v>
      </c>
      <c r="E45" s="565">
        <v>30657.974833987504</v>
      </c>
      <c r="F45" s="554">
        <v>2867.9853193887975</v>
      </c>
      <c r="G45" s="554">
        <v>10.032513108089551</v>
      </c>
      <c r="H45" s="554">
        <v>116.73303681791367</v>
      </c>
      <c r="I45" s="555">
        <v>0.38221444168236773</v>
      </c>
      <c r="K45" s="551" t="s">
        <v>528</v>
      </c>
      <c r="L45" s="561">
        <v>15312.859680540003</v>
      </c>
      <c r="M45" s="558">
        <v>17237.370737551755</v>
      </c>
      <c r="N45" s="558">
        <v>17695.73565615765</v>
      </c>
      <c r="O45" s="558">
        <v>19413.814512160006</v>
      </c>
      <c r="P45" s="561">
        <v>1924.5110570117522</v>
      </c>
      <c r="Q45" s="569">
        <v>12.567940261723113</v>
      </c>
      <c r="R45" s="569">
        <v>1718.0788560023575</v>
      </c>
      <c r="S45" s="570">
        <v>9.708999328346723</v>
      </c>
    </row>
    <row r="46" spans="1:19" s="537" customFormat="1" ht="12.75">
      <c r="A46" s="544" t="s">
        <v>529</v>
      </c>
      <c r="B46" s="545">
        <v>119562.23078561232</v>
      </c>
      <c r="C46" s="546">
        <v>142415.54315049975</v>
      </c>
      <c r="D46" s="546">
        <v>152872.33680894147</v>
      </c>
      <c r="E46" s="546">
        <v>163081.26989842605</v>
      </c>
      <c r="F46" s="546">
        <v>22853.31236488743</v>
      </c>
      <c r="G46" s="546">
        <v>19.11415688275826</v>
      </c>
      <c r="H46" s="546">
        <v>10208.933089484577</v>
      </c>
      <c r="I46" s="547">
        <v>6.678077474699437</v>
      </c>
      <c r="K46" s="551" t="s">
        <v>530</v>
      </c>
      <c r="L46" s="561">
        <v>21069.005518539998</v>
      </c>
      <c r="M46" s="558">
        <v>22809.518289170006</v>
      </c>
      <c r="N46" s="558">
        <v>25902.419926873616</v>
      </c>
      <c r="O46" s="558">
        <v>25312.450246435554</v>
      </c>
      <c r="P46" s="561">
        <v>1740.5127706300082</v>
      </c>
      <c r="Q46" s="569">
        <v>8.261010559318601</v>
      </c>
      <c r="R46" s="569">
        <v>-589.9696804380619</v>
      </c>
      <c r="S46" s="570">
        <v>-2.277662404144609</v>
      </c>
    </row>
    <row r="47" spans="1:19" s="375" customFormat="1" ht="12.75">
      <c r="A47" s="551" t="s">
        <v>531</v>
      </c>
      <c r="B47" s="552">
        <v>96118.09947642233</v>
      </c>
      <c r="C47" s="553">
        <v>116012.86524323473</v>
      </c>
      <c r="D47" s="553">
        <v>126107.459511857</v>
      </c>
      <c r="E47" s="553">
        <v>133056.66742477607</v>
      </c>
      <c r="F47" s="554">
        <v>19894.7657668124</v>
      </c>
      <c r="G47" s="554">
        <v>20.698251292091523</v>
      </c>
      <c r="H47" s="554">
        <v>6949.207912919068</v>
      </c>
      <c r="I47" s="555">
        <v>5.5105446892819865</v>
      </c>
      <c r="K47" s="551" t="s">
        <v>532</v>
      </c>
      <c r="L47" s="561">
        <v>2713.4745796810003</v>
      </c>
      <c r="M47" s="558">
        <v>3119.1046717000004</v>
      </c>
      <c r="N47" s="558">
        <v>2766.58713587</v>
      </c>
      <c r="O47" s="558">
        <v>3397.03554375</v>
      </c>
      <c r="P47" s="561">
        <v>405.63009201900013</v>
      </c>
      <c r="Q47" s="569">
        <v>14.948733813702672</v>
      </c>
      <c r="R47" s="569">
        <v>630.4484078800001</v>
      </c>
      <c r="S47" s="570">
        <v>22.787946915026225</v>
      </c>
    </row>
    <row r="48" spans="1:19" s="375" customFormat="1" ht="12.75">
      <c r="A48" s="551" t="s">
        <v>533</v>
      </c>
      <c r="B48" s="560">
        <v>11157.8985131</v>
      </c>
      <c r="C48" s="554">
        <v>12007.374656810016</v>
      </c>
      <c r="D48" s="554">
        <v>11680.472307719998</v>
      </c>
      <c r="E48" s="554">
        <v>12815.78738909998</v>
      </c>
      <c r="F48" s="560">
        <v>849.4761437100151</v>
      </c>
      <c r="G48" s="554">
        <v>7.613227013247004</v>
      </c>
      <c r="H48" s="554">
        <v>1135.315081379982</v>
      </c>
      <c r="I48" s="555">
        <v>9.719770326664069</v>
      </c>
      <c r="K48" s="551" t="s">
        <v>534</v>
      </c>
      <c r="L48" s="562">
        <v>15513.466384940002</v>
      </c>
      <c r="M48" s="563">
        <v>16153.0237840355</v>
      </c>
      <c r="N48" s="563">
        <v>17488.940769730503</v>
      </c>
      <c r="O48" s="563">
        <v>17937.143008537503</v>
      </c>
      <c r="P48" s="558">
        <v>639.5573990954981</v>
      </c>
      <c r="Q48" s="567">
        <v>4.122595061773949</v>
      </c>
      <c r="R48" s="569">
        <v>448.20223880699996</v>
      </c>
      <c r="S48" s="570">
        <v>2.562775211536762</v>
      </c>
    </row>
    <row r="49" spans="1:19" s="375" customFormat="1" ht="12.75">
      <c r="A49" s="551" t="s">
        <v>535</v>
      </c>
      <c r="B49" s="564">
        <v>12286.232796089997</v>
      </c>
      <c r="C49" s="565">
        <v>14395.303250455</v>
      </c>
      <c r="D49" s="565">
        <v>15084.404989364477</v>
      </c>
      <c r="E49" s="565">
        <v>17208.815084550017</v>
      </c>
      <c r="F49" s="554">
        <v>2109.0704543650027</v>
      </c>
      <c r="G49" s="554">
        <v>17.166128050546128</v>
      </c>
      <c r="H49" s="554">
        <v>2124.41009518554</v>
      </c>
      <c r="I49" s="555">
        <v>14.083486201036052</v>
      </c>
      <c r="K49" s="544" t="s">
        <v>536</v>
      </c>
      <c r="L49" s="548">
        <v>52557.46850573962</v>
      </c>
      <c r="M49" s="549">
        <v>55383.121121329605</v>
      </c>
      <c r="N49" s="549">
        <v>58687.86635401688</v>
      </c>
      <c r="O49" s="549">
        <v>61811.78498928553</v>
      </c>
      <c r="P49" s="549">
        <v>2825.6526155899846</v>
      </c>
      <c r="Q49" s="571">
        <v>5.3763103435649775</v>
      </c>
      <c r="R49" s="571">
        <v>3123.918635268652</v>
      </c>
      <c r="S49" s="572">
        <v>5.322937822316718</v>
      </c>
    </row>
    <row r="50" spans="1:19" s="537" customFormat="1" ht="12.75">
      <c r="A50" s="544" t="s">
        <v>537</v>
      </c>
      <c r="B50" s="545">
        <v>14096.226503636</v>
      </c>
      <c r="C50" s="546">
        <v>15719.633120998198</v>
      </c>
      <c r="D50" s="546">
        <v>16208.358571580195</v>
      </c>
      <c r="E50" s="546">
        <v>17660.85514697969</v>
      </c>
      <c r="F50" s="546">
        <v>1623.4066173621977</v>
      </c>
      <c r="G50" s="546">
        <v>11.516604226978433</v>
      </c>
      <c r="H50" s="546">
        <v>1452.4965753994966</v>
      </c>
      <c r="I50" s="547">
        <v>8.961404506106561</v>
      </c>
      <c r="K50" s="551" t="s">
        <v>538</v>
      </c>
      <c r="L50" s="556">
        <v>32043.60831100969</v>
      </c>
      <c r="M50" s="557">
        <v>31535.567957390005</v>
      </c>
      <c r="N50" s="557">
        <v>32646.192379403477</v>
      </c>
      <c r="O50" s="557">
        <v>29981.178349399994</v>
      </c>
      <c r="P50" s="558">
        <v>-508.04035361968636</v>
      </c>
      <c r="Q50" s="569">
        <v>-1.5854654965468777</v>
      </c>
      <c r="R50" s="569">
        <v>-2665.0140300034836</v>
      </c>
      <c r="S50" s="570">
        <v>-8.163322690228476</v>
      </c>
    </row>
    <row r="51" spans="1:19" s="375" customFormat="1" ht="12.75">
      <c r="A51" s="551" t="s">
        <v>539</v>
      </c>
      <c r="B51" s="552">
        <v>2728.635840231</v>
      </c>
      <c r="C51" s="553">
        <v>3669.6537553064995</v>
      </c>
      <c r="D51" s="553">
        <v>3481.42543444</v>
      </c>
      <c r="E51" s="553">
        <v>3393.1608264899996</v>
      </c>
      <c r="F51" s="554">
        <v>941.0179150754993</v>
      </c>
      <c r="G51" s="554">
        <v>34.486753461239985</v>
      </c>
      <c r="H51" s="554">
        <v>-88.26460795000048</v>
      </c>
      <c r="I51" s="555">
        <v>-2.5353008304254594</v>
      </c>
      <c r="K51" s="551" t="s">
        <v>540</v>
      </c>
      <c r="L51" s="561">
        <v>8460.906970401</v>
      </c>
      <c r="M51" s="558">
        <v>7934.679480626002</v>
      </c>
      <c r="N51" s="558">
        <v>7280.060389245924</v>
      </c>
      <c r="O51" s="558">
        <v>7719.926355129919</v>
      </c>
      <c r="P51" s="561">
        <v>-526.2274897749976</v>
      </c>
      <c r="Q51" s="569">
        <v>-6.219516319183183</v>
      </c>
      <c r="R51" s="569">
        <v>439.86596588399516</v>
      </c>
      <c r="S51" s="570">
        <v>6.042064795695423</v>
      </c>
    </row>
    <row r="52" spans="1:19" s="375" customFormat="1" ht="12.75">
      <c r="A52" s="551" t="s">
        <v>541</v>
      </c>
      <c r="B52" s="560">
        <v>88</v>
      </c>
      <c r="C52" s="554">
        <v>112.5</v>
      </c>
      <c r="D52" s="554">
        <v>105</v>
      </c>
      <c r="E52" s="554">
        <v>108.6</v>
      </c>
      <c r="F52" s="560">
        <v>24.5</v>
      </c>
      <c r="G52" s="554">
        <v>27.84090909090909</v>
      </c>
      <c r="H52" s="554">
        <v>3.5999999999999943</v>
      </c>
      <c r="I52" s="555">
        <v>3.428571428571423</v>
      </c>
      <c r="K52" s="551" t="s">
        <v>542</v>
      </c>
      <c r="L52" s="561">
        <v>11642.070250589</v>
      </c>
      <c r="M52" s="558">
        <v>15405.704839170001</v>
      </c>
      <c r="N52" s="558">
        <v>18336.65131876</v>
      </c>
      <c r="O52" s="558">
        <v>23526.007495299997</v>
      </c>
      <c r="P52" s="561">
        <v>3763.6345885810006</v>
      </c>
      <c r="Q52" s="569">
        <v>32.327880759786595</v>
      </c>
      <c r="R52" s="569">
        <v>5189.356176539997</v>
      </c>
      <c r="S52" s="570">
        <v>28.300457299042552</v>
      </c>
    </row>
    <row r="53" spans="1:19" s="375" customFormat="1" ht="12.75">
      <c r="A53" s="551" t="s">
        <v>543</v>
      </c>
      <c r="B53" s="560">
        <v>908.9005225300001</v>
      </c>
      <c r="C53" s="554">
        <v>1019.9357360200003</v>
      </c>
      <c r="D53" s="554">
        <v>1058.8240239400002</v>
      </c>
      <c r="E53" s="554">
        <v>1019.8754945100004</v>
      </c>
      <c r="F53" s="560">
        <v>111.03521349000016</v>
      </c>
      <c r="G53" s="554">
        <v>12.216431912804321</v>
      </c>
      <c r="H53" s="554">
        <v>-38.94852942999978</v>
      </c>
      <c r="I53" s="555">
        <v>-3.6784705058984244</v>
      </c>
      <c r="K53" s="551" t="s">
        <v>544</v>
      </c>
      <c r="L53" s="562">
        <v>410.88297373892766</v>
      </c>
      <c r="M53" s="563">
        <v>507.168844143547</v>
      </c>
      <c r="N53" s="563">
        <v>424.9622666074799</v>
      </c>
      <c r="O53" s="563">
        <v>584.6727894556342</v>
      </c>
      <c r="P53" s="558">
        <v>96.28587040461935</v>
      </c>
      <c r="Q53" s="569">
        <v>23.43389153569521</v>
      </c>
      <c r="R53" s="569">
        <v>159.7105228481543</v>
      </c>
      <c r="S53" s="570">
        <v>37.58228327496953</v>
      </c>
    </row>
    <row r="54" spans="1:19" s="375" customFormat="1" ht="12.75">
      <c r="A54" s="551" t="s">
        <v>545</v>
      </c>
      <c r="B54" s="560">
        <v>468.31326961</v>
      </c>
      <c r="C54" s="554">
        <v>552.8846025299999</v>
      </c>
      <c r="D54" s="554">
        <v>588.85996013</v>
      </c>
      <c r="E54" s="554">
        <v>762.0412307699996</v>
      </c>
      <c r="F54" s="560">
        <v>84.57133291999992</v>
      </c>
      <c r="G54" s="554">
        <v>18.058709502386915</v>
      </c>
      <c r="H54" s="554">
        <v>173.18127063999964</v>
      </c>
      <c r="I54" s="555">
        <v>29.409585022857925</v>
      </c>
      <c r="K54" s="544" t="s">
        <v>546</v>
      </c>
      <c r="L54" s="548">
        <v>1181.2053794421</v>
      </c>
      <c r="M54" s="549">
        <v>1574.6289045500002</v>
      </c>
      <c r="N54" s="549">
        <v>1715.20585942</v>
      </c>
      <c r="O54" s="549">
        <v>1620.1658642</v>
      </c>
      <c r="P54" s="549">
        <v>393.42352510790033</v>
      </c>
      <c r="Q54" s="571">
        <v>33.306953384662016</v>
      </c>
      <c r="R54" s="571">
        <v>-95.03999522000004</v>
      </c>
      <c r="S54" s="572">
        <v>-5.541025568332538</v>
      </c>
    </row>
    <row r="55" spans="1:19" s="375" customFormat="1" ht="12.75">
      <c r="A55" s="551" t="s">
        <v>547</v>
      </c>
      <c r="B55" s="560">
        <v>313.80593701</v>
      </c>
      <c r="C55" s="554">
        <v>319.45278679</v>
      </c>
      <c r="D55" s="554">
        <v>398.3091532</v>
      </c>
      <c r="E55" s="554">
        <v>402.44149970999996</v>
      </c>
      <c r="F55" s="560">
        <v>5.646849780000025</v>
      </c>
      <c r="G55" s="554">
        <v>1.7994719391877148</v>
      </c>
      <c r="H55" s="554">
        <v>4.132346509999934</v>
      </c>
      <c r="I55" s="555">
        <v>1.037472143635371</v>
      </c>
      <c r="K55" s="544" t="s">
        <v>548</v>
      </c>
      <c r="L55" s="548">
        <v>176637.06983665196</v>
      </c>
      <c r="M55" s="548">
        <v>206312.13229058668</v>
      </c>
      <c r="N55" s="548">
        <v>212595.52070235155</v>
      </c>
      <c r="O55" s="548">
        <v>243174.35773420718</v>
      </c>
      <c r="P55" s="549">
        <v>29675.06245393472</v>
      </c>
      <c r="Q55" s="571">
        <v>16.800019656902833</v>
      </c>
      <c r="R55" s="571">
        <v>30578.837031855626</v>
      </c>
      <c r="S55" s="572">
        <v>14.383575406872337</v>
      </c>
    </row>
    <row r="56" spans="1:19" s="375" customFormat="1" ht="13.5" thickBot="1">
      <c r="A56" s="551" t="s">
        <v>549</v>
      </c>
      <c r="B56" s="560">
        <v>1114.9768798520006</v>
      </c>
      <c r="C56" s="554">
        <v>1417.4138351699999</v>
      </c>
      <c r="D56" s="554">
        <v>1385.9421205899998</v>
      </c>
      <c r="E56" s="554">
        <v>1143.72606035</v>
      </c>
      <c r="F56" s="560">
        <v>302.43695531799926</v>
      </c>
      <c r="G56" s="554">
        <v>27.124953062537404</v>
      </c>
      <c r="H56" s="554">
        <v>-242.21606023999993</v>
      </c>
      <c r="I56" s="555">
        <v>-17.476636047174022</v>
      </c>
      <c r="K56" s="580" t="s">
        <v>550</v>
      </c>
      <c r="L56" s="581">
        <v>1133347.9896207498</v>
      </c>
      <c r="M56" s="581">
        <v>1295949.6207156733</v>
      </c>
      <c r="N56" s="581">
        <v>1362086.77561972</v>
      </c>
      <c r="O56" s="581">
        <v>1505195.4512343127</v>
      </c>
      <c r="P56" s="581">
        <v>162601.5310949233</v>
      </c>
      <c r="Q56" s="582">
        <v>14.34700838436519</v>
      </c>
      <c r="R56" s="582">
        <v>143108.67561459242</v>
      </c>
      <c r="S56" s="583">
        <v>10.506575511643232</v>
      </c>
    </row>
    <row r="57" spans="1:11" s="375" customFormat="1" ht="13.5" thickTop="1">
      <c r="A57" s="551" t="s">
        <v>551</v>
      </c>
      <c r="B57" s="560">
        <v>3203.131745606</v>
      </c>
      <c r="C57" s="554">
        <v>3222.8314868616976</v>
      </c>
      <c r="D57" s="554">
        <v>3501.7259398301962</v>
      </c>
      <c r="E57" s="554">
        <v>3565.1085819396976</v>
      </c>
      <c r="F57" s="560">
        <v>19.699741255697518</v>
      </c>
      <c r="G57" s="554">
        <v>0.6150150171850183</v>
      </c>
      <c r="H57" s="554">
        <v>63.382642109501376</v>
      </c>
      <c r="I57" s="555">
        <v>1.8100400544930964</v>
      </c>
      <c r="K57" s="584" t="s">
        <v>446</v>
      </c>
    </row>
    <row r="58" spans="1:9" s="375" customFormat="1" ht="12.75">
      <c r="A58" s="551" t="s">
        <v>552</v>
      </c>
      <c r="B58" s="560">
        <v>1949.2470419510007</v>
      </c>
      <c r="C58" s="554">
        <v>2447.12741857</v>
      </c>
      <c r="D58" s="554">
        <v>2301.5686457199995</v>
      </c>
      <c r="E58" s="554">
        <v>3076.01702103</v>
      </c>
      <c r="F58" s="560">
        <v>497.8803766189992</v>
      </c>
      <c r="G58" s="554">
        <v>25.542189671385668</v>
      </c>
      <c r="H58" s="554">
        <v>774.4483753100003</v>
      </c>
      <c r="I58" s="555">
        <v>33.6487193962329</v>
      </c>
    </row>
    <row r="59" spans="1:9" s="375" customFormat="1" ht="12.75">
      <c r="A59" s="551" t="s">
        <v>553</v>
      </c>
      <c r="B59" s="560">
        <v>714.2748082699997</v>
      </c>
      <c r="C59" s="554">
        <v>700.8138343299998</v>
      </c>
      <c r="D59" s="554">
        <v>670.0209974599998</v>
      </c>
      <c r="E59" s="554">
        <v>1581.4220317799998</v>
      </c>
      <c r="F59" s="560">
        <v>-13.460973939999803</v>
      </c>
      <c r="G59" s="554">
        <v>-1.8845651259356027</v>
      </c>
      <c r="H59" s="554">
        <v>911.40103432</v>
      </c>
      <c r="I59" s="555">
        <v>136.02574214465727</v>
      </c>
    </row>
    <row r="60" spans="1:9" s="375" customFormat="1" ht="12.75">
      <c r="A60" s="551" t="s">
        <v>554</v>
      </c>
      <c r="B60" s="560">
        <v>1983.981852081</v>
      </c>
      <c r="C60" s="554">
        <v>1514.3464673000003</v>
      </c>
      <c r="D60" s="554">
        <v>1998.9845559299993</v>
      </c>
      <c r="E60" s="554">
        <v>1816.5972592199998</v>
      </c>
      <c r="F60" s="560">
        <v>-469.63538478099963</v>
      </c>
      <c r="G60" s="554">
        <v>-23.671354870932852</v>
      </c>
      <c r="H60" s="554">
        <v>-182.38729670999942</v>
      </c>
      <c r="I60" s="555">
        <v>-9.123997289971374</v>
      </c>
    </row>
    <row r="61" spans="1:9" s="375" customFormat="1" ht="12.75">
      <c r="A61" s="551" t="s">
        <v>555</v>
      </c>
      <c r="B61" s="560">
        <v>553.7359723510002</v>
      </c>
      <c r="C61" s="554">
        <v>620.08566713</v>
      </c>
      <c r="D61" s="554">
        <v>611.52664983</v>
      </c>
      <c r="E61" s="554">
        <v>705.95871022</v>
      </c>
      <c r="F61" s="560">
        <v>66.34969477899983</v>
      </c>
      <c r="G61" s="554">
        <v>11.982189724337129</v>
      </c>
      <c r="H61" s="554">
        <v>94.43206038999995</v>
      </c>
      <c r="I61" s="555">
        <v>15.442018825549367</v>
      </c>
    </row>
    <row r="62" spans="1:9" s="375" customFormat="1" ht="12.75">
      <c r="A62" s="551" t="s">
        <v>556</v>
      </c>
      <c r="B62" s="560">
        <v>66.699491021</v>
      </c>
      <c r="C62" s="554">
        <v>82.45551610000001</v>
      </c>
      <c r="D62" s="554">
        <v>101.79091411</v>
      </c>
      <c r="E62" s="554">
        <v>71.6620679</v>
      </c>
      <c r="F62" s="560">
        <v>15.756025079000011</v>
      </c>
      <c r="G62" s="554">
        <v>23.62240676475223</v>
      </c>
      <c r="H62" s="554">
        <v>-30.128846210000006</v>
      </c>
      <c r="I62" s="555">
        <v>-29.598757878764477</v>
      </c>
    </row>
    <row r="63" spans="1:9" s="375" customFormat="1" ht="13.5" thickBot="1">
      <c r="A63" s="585" t="s">
        <v>557</v>
      </c>
      <c r="B63" s="586">
        <v>2.5243661310000003</v>
      </c>
      <c r="C63" s="586">
        <v>40.13201489</v>
      </c>
      <c r="D63" s="586">
        <v>4.4153975499999945</v>
      </c>
      <c r="E63" s="586">
        <v>14.216884919999995</v>
      </c>
      <c r="F63" s="586">
        <v>37.607648759</v>
      </c>
      <c r="G63" s="586">
        <v>1489.7858237426967</v>
      </c>
      <c r="H63" s="586">
        <v>9.80148737</v>
      </c>
      <c r="I63" s="587">
        <v>221.98425530222102</v>
      </c>
    </row>
    <row r="64" spans="1:5" ht="13.5" thickTop="1">
      <c r="A64" s="584" t="s">
        <v>446</v>
      </c>
      <c r="B64" s="444"/>
      <c r="C64" s="444"/>
      <c r="D64" s="444"/>
      <c r="E64" s="444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4.421875" style="443" bestFit="1" customWidth="1"/>
    <col min="2" max="2" width="12.57421875" style="443" bestFit="1" customWidth="1"/>
    <col min="3" max="4" width="9.421875" style="443" bestFit="1" customWidth="1"/>
    <col min="5" max="6" width="9.140625" style="443" customWidth="1"/>
    <col min="7" max="7" width="7.28125" style="443" bestFit="1" customWidth="1"/>
    <col min="8" max="8" width="9.57421875" style="443" customWidth="1"/>
    <col min="9" max="9" width="7.28125" style="443" bestFit="1" customWidth="1"/>
    <col min="10" max="16384" width="9.140625" style="443" customWidth="1"/>
  </cols>
  <sheetData>
    <row r="1" spans="1:9" ht="12.75">
      <c r="A1" s="1808" t="s">
        <v>601</v>
      </c>
      <c r="B1" s="1808"/>
      <c r="C1" s="1808"/>
      <c r="D1" s="1808"/>
      <c r="E1" s="1808"/>
      <c r="F1" s="1808"/>
      <c r="G1" s="1808"/>
      <c r="H1" s="1808"/>
      <c r="I1" s="1808"/>
    </row>
    <row r="2" spans="1:9" ht="15.75">
      <c r="A2" s="1809" t="s">
        <v>36</v>
      </c>
      <c r="B2" s="1809"/>
      <c r="C2" s="1809"/>
      <c r="D2" s="1809"/>
      <c r="E2" s="1809"/>
      <c r="F2" s="1809"/>
      <c r="G2" s="1809"/>
      <c r="H2" s="1809"/>
      <c r="I2" s="1809"/>
    </row>
    <row r="3" spans="1:9" ht="13.5" thickBot="1">
      <c r="A3" s="537"/>
      <c r="B3" s="537"/>
      <c r="C3" s="537"/>
      <c r="D3" s="537"/>
      <c r="E3" s="537"/>
      <c r="F3" s="537"/>
      <c r="G3" s="537"/>
      <c r="H3" s="1843" t="s">
        <v>55</v>
      </c>
      <c r="I3" s="1843"/>
    </row>
    <row r="4" spans="1:9" ht="13.5" customHeight="1" thickTop="1">
      <c r="A4" s="538"/>
      <c r="B4" s="497">
        <f>'Sect credit'!B4</f>
        <v>2014</v>
      </c>
      <c r="C4" s="498">
        <f>'Sect credit'!C4</f>
        <v>2015</v>
      </c>
      <c r="D4" s="499">
        <f>'Sect credit'!D4</f>
        <v>2015</v>
      </c>
      <c r="E4" s="499">
        <f>'Sect credit'!E4</f>
        <v>2016</v>
      </c>
      <c r="F4" s="1837" t="str">
        <f>'Sect credit'!F4</f>
        <v>Changes during eight months </v>
      </c>
      <c r="G4" s="1838"/>
      <c r="H4" s="1838"/>
      <c r="I4" s="1839"/>
    </row>
    <row r="5" spans="1:9" ht="12.75">
      <c r="A5" s="539" t="s">
        <v>341</v>
      </c>
      <c r="B5" s="501" t="str">
        <f>'Sect credit'!B5</f>
        <v>Jul </v>
      </c>
      <c r="C5" s="501" t="str">
        <f>'Sect credit'!C5</f>
        <v>Mar</v>
      </c>
      <c r="D5" s="502" t="str">
        <f>'Sect credit'!D5</f>
        <v>Jul (p)</v>
      </c>
      <c r="E5" s="502" t="str">
        <f>'Sect credit'!E5</f>
        <v>Mar(e)</v>
      </c>
      <c r="F5" s="1840" t="str">
        <f>'Sect credit'!F5:G5</f>
        <v>2014/15</v>
      </c>
      <c r="G5" s="1841"/>
      <c r="H5" s="1840" t="str">
        <f>'Sect credit'!H5:I5</f>
        <v>2015/16</v>
      </c>
      <c r="I5" s="1842"/>
    </row>
    <row r="6" spans="1:9" ht="12.75">
      <c r="A6" s="540"/>
      <c r="B6" s="542"/>
      <c r="C6" s="542"/>
      <c r="D6" s="542"/>
      <c r="E6" s="542"/>
      <c r="F6" s="542" t="s">
        <v>78</v>
      </c>
      <c r="G6" s="542" t="s">
        <v>305</v>
      </c>
      <c r="H6" s="542" t="s">
        <v>78</v>
      </c>
      <c r="I6" s="543" t="s">
        <v>305</v>
      </c>
    </row>
    <row r="7" spans="1:9" s="537" customFormat="1" ht="12.75">
      <c r="A7" s="544" t="s">
        <v>559</v>
      </c>
      <c r="B7" s="588">
        <v>31131.010655409995</v>
      </c>
      <c r="C7" s="588">
        <v>30346.420749040008</v>
      </c>
      <c r="D7" s="588">
        <v>31372.375535628995</v>
      </c>
      <c r="E7" s="588">
        <v>29236.800015003</v>
      </c>
      <c r="F7" s="588">
        <v>-784.5899063699871</v>
      </c>
      <c r="G7" s="588">
        <v>-2.5202840828222195</v>
      </c>
      <c r="H7" s="588">
        <v>-2135.5755206259964</v>
      </c>
      <c r="I7" s="589">
        <v>-6.807184614377272</v>
      </c>
    </row>
    <row r="8" spans="1:9" s="537" customFormat="1" ht="12.75">
      <c r="A8" s="544" t="s">
        <v>560</v>
      </c>
      <c r="B8" s="588">
        <v>998.1809681700001</v>
      </c>
      <c r="C8" s="588">
        <v>917.1587942100002</v>
      </c>
      <c r="D8" s="588">
        <v>784.7315755800001</v>
      </c>
      <c r="E8" s="588">
        <v>1188.7051509900002</v>
      </c>
      <c r="F8" s="588">
        <v>-81.02217395999992</v>
      </c>
      <c r="G8" s="588">
        <v>-8.116982445431782</v>
      </c>
      <c r="H8" s="588">
        <v>403.9735754100001</v>
      </c>
      <c r="I8" s="589">
        <v>51.47920486204733</v>
      </c>
    </row>
    <row r="9" spans="1:9" s="537" customFormat="1" ht="12.75">
      <c r="A9" s="544" t="s">
        <v>561</v>
      </c>
      <c r="B9" s="588">
        <v>14016.878224209997</v>
      </c>
      <c r="C9" s="588">
        <v>17332.624745630004</v>
      </c>
      <c r="D9" s="588">
        <v>18762.58201681</v>
      </c>
      <c r="E9" s="588">
        <v>25237.39562101</v>
      </c>
      <c r="F9" s="588">
        <v>3315.7465214200074</v>
      </c>
      <c r="G9" s="588">
        <v>23.65538508919225</v>
      </c>
      <c r="H9" s="588">
        <v>6474.813604200001</v>
      </c>
      <c r="I9" s="589">
        <v>34.50918214987152</v>
      </c>
    </row>
    <row r="10" spans="1:9" s="537" customFormat="1" ht="12.75">
      <c r="A10" s="544" t="s">
        <v>562</v>
      </c>
      <c r="B10" s="588">
        <v>10941.39531124</v>
      </c>
      <c r="C10" s="588">
        <v>10468.711783916002</v>
      </c>
      <c r="D10" s="588">
        <v>9911.185088269443</v>
      </c>
      <c r="E10" s="588">
        <v>10716.80730779</v>
      </c>
      <c r="F10" s="588">
        <v>-472.6835273239976</v>
      </c>
      <c r="G10" s="588">
        <v>-4.320139377821529</v>
      </c>
      <c r="H10" s="588">
        <v>805.6222195205573</v>
      </c>
      <c r="I10" s="589">
        <v>8.128414638064479</v>
      </c>
    </row>
    <row r="11" spans="1:10" ht="12.75">
      <c r="A11" s="551" t="s">
        <v>563</v>
      </c>
      <c r="B11" s="590">
        <v>10060.285384929999</v>
      </c>
      <c r="C11" s="590">
        <v>9482.148340966001</v>
      </c>
      <c r="D11" s="590">
        <v>9012.167387389443</v>
      </c>
      <c r="E11" s="590">
        <v>9550.271721320001</v>
      </c>
      <c r="F11" s="590">
        <v>-578.1370439639977</v>
      </c>
      <c r="G11" s="590">
        <v>-5.746726080256425</v>
      </c>
      <c r="H11" s="590">
        <v>538.1043339305579</v>
      </c>
      <c r="I11" s="591">
        <v>5.970864840831931</v>
      </c>
      <c r="J11" s="537"/>
    </row>
    <row r="12" spans="1:10" ht="12.75">
      <c r="A12" s="551" t="s">
        <v>564</v>
      </c>
      <c r="B12" s="590">
        <v>881.1099263100001</v>
      </c>
      <c r="C12" s="590">
        <v>986.5634429500001</v>
      </c>
      <c r="D12" s="590">
        <v>899.0177008799999</v>
      </c>
      <c r="E12" s="590">
        <v>1166.5355864699998</v>
      </c>
      <c r="F12" s="590">
        <v>105.45351663999998</v>
      </c>
      <c r="G12" s="590">
        <v>11.968258839351488</v>
      </c>
      <c r="H12" s="590">
        <v>267.5178855899999</v>
      </c>
      <c r="I12" s="591">
        <v>29.756687251890707</v>
      </c>
      <c r="J12" s="537"/>
    </row>
    <row r="13" spans="1:9" s="537" customFormat="1" ht="12.75">
      <c r="A13" s="544" t="s">
        <v>565</v>
      </c>
      <c r="B13" s="588">
        <v>936454.8555095992</v>
      </c>
      <c r="C13" s="588">
        <v>1076656.0635470413</v>
      </c>
      <c r="D13" s="588">
        <v>1132441.7169778894</v>
      </c>
      <c r="E13" s="588">
        <v>1254328.7421750303</v>
      </c>
      <c r="F13" s="588">
        <v>140201.20803744206</v>
      </c>
      <c r="G13" s="588">
        <v>14.971486047893626</v>
      </c>
      <c r="H13" s="588">
        <v>121887.02519714087</v>
      </c>
      <c r="I13" s="589">
        <v>10.76320514952565</v>
      </c>
    </row>
    <row r="14" spans="1:10" ht="12.75">
      <c r="A14" s="551" t="s">
        <v>566</v>
      </c>
      <c r="B14" s="590">
        <v>785736.4798745038</v>
      </c>
      <c r="C14" s="590">
        <v>907467.0141056621</v>
      </c>
      <c r="D14" s="590">
        <v>957843.1807565038</v>
      </c>
      <c r="E14" s="590">
        <v>1058864.087279764</v>
      </c>
      <c r="F14" s="590">
        <v>121730.53423115832</v>
      </c>
      <c r="G14" s="590">
        <v>15.492539464452621</v>
      </c>
      <c r="H14" s="590">
        <v>101020.90652326017</v>
      </c>
      <c r="I14" s="591">
        <v>10.546706240939558</v>
      </c>
      <c r="J14" s="537"/>
    </row>
    <row r="15" spans="1:10" ht="12.75">
      <c r="A15" s="551" t="s">
        <v>567</v>
      </c>
      <c r="B15" s="590">
        <v>667193.7469102835</v>
      </c>
      <c r="C15" s="590">
        <v>769629.3814985657</v>
      </c>
      <c r="D15" s="590">
        <v>811773.974706145</v>
      </c>
      <c r="E15" s="590">
        <v>899159.2234279087</v>
      </c>
      <c r="F15" s="590">
        <v>102435.6345882822</v>
      </c>
      <c r="G15" s="590">
        <v>15.353206630405753</v>
      </c>
      <c r="H15" s="590">
        <v>87385.24872176372</v>
      </c>
      <c r="I15" s="591">
        <v>10.764726567317757</v>
      </c>
      <c r="J15" s="537"/>
    </row>
    <row r="16" spans="1:10" ht="12.75">
      <c r="A16" s="551" t="s">
        <v>568</v>
      </c>
      <c r="B16" s="590">
        <v>24901.3498277888</v>
      </c>
      <c r="C16" s="590">
        <v>28849.4470171153</v>
      </c>
      <c r="D16" s="590">
        <v>29897.539750808795</v>
      </c>
      <c r="E16" s="590">
        <v>33737.5282467708</v>
      </c>
      <c r="F16" s="590">
        <v>3948.0971893265014</v>
      </c>
      <c r="G16" s="590">
        <v>15.854952509123022</v>
      </c>
      <c r="H16" s="590">
        <v>3839.9884959620067</v>
      </c>
      <c r="I16" s="591">
        <v>12.84382771280746</v>
      </c>
      <c r="J16" s="537"/>
    </row>
    <row r="17" spans="1:10" ht="12.75">
      <c r="A17" s="551" t="s">
        <v>569</v>
      </c>
      <c r="B17" s="590">
        <v>704.64358072</v>
      </c>
      <c r="C17" s="590">
        <v>682.5615527400001</v>
      </c>
      <c r="D17" s="590">
        <v>897.6051129200002</v>
      </c>
      <c r="E17" s="590">
        <v>831.4525326800001</v>
      </c>
      <c r="F17" s="590">
        <v>-22.082027979999907</v>
      </c>
      <c r="G17" s="590">
        <v>-3.1337868653307877</v>
      </c>
      <c r="H17" s="590">
        <v>-66.15258024000013</v>
      </c>
      <c r="I17" s="591">
        <v>-7.369897885808505</v>
      </c>
      <c r="J17" s="537"/>
    </row>
    <row r="18" spans="1:10" ht="12.75">
      <c r="A18" s="551" t="s">
        <v>570</v>
      </c>
      <c r="B18" s="590">
        <v>65732.2958622479</v>
      </c>
      <c r="C18" s="590">
        <v>77368.52696521704</v>
      </c>
      <c r="D18" s="590">
        <v>84902.03660718203</v>
      </c>
      <c r="E18" s="590">
        <v>95419.6751648066</v>
      </c>
      <c r="F18" s="590">
        <v>11636.231102969134</v>
      </c>
      <c r="G18" s="590">
        <v>17.702456532713597</v>
      </c>
      <c r="H18" s="590">
        <v>10517.638557624567</v>
      </c>
      <c r="I18" s="591">
        <v>12.387969685917827</v>
      </c>
      <c r="J18" s="537"/>
    </row>
    <row r="19" spans="1:10" ht="12.75">
      <c r="A19" s="551" t="s">
        <v>571</v>
      </c>
      <c r="B19" s="590">
        <v>27204.4436934635</v>
      </c>
      <c r="C19" s="590">
        <v>30937.097072024008</v>
      </c>
      <c r="D19" s="590">
        <v>30372.02457944801</v>
      </c>
      <c r="E19" s="590">
        <v>29716.207907597996</v>
      </c>
      <c r="F19" s="590">
        <v>3732.653378560506</v>
      </c>
      <c r="G19" s="590">
        <v>13.720748788762634</v>
      </c>
      <c r="H19" s="590">
        <v>-655.8166718500142</v>
      </c>
      <c r="I19" s="591">
        <v>-2.1592787472383024</v>
      </c>
      <c r="J19" s="537"/>
    </row>
    <row r="20" spans="1:10" ht="12.75">
      <c r="A20" s="551" t="s">
        <v>572</v>
      </c>
      <c r="B20" s="590">
        <v>150718.3756350955</v>
      </c>
      <c r="C20" s="590">
        <v>169189.0494413792</v>
      </c>
      <c r="D20" s="590">
        <v>174598.5362213854</v>
      </c>
      <c r="E20" s="590">
        <v>195464.65489526634</v>
      </c>
      <c r="F20" s="590">
        <v>18470.67380628371</v>
      </c>
      <c r="G20" s="590">
        <v>12.255090813215164</v>
      </c>
      <c r="H20" s="590">
        <v>20866.118673880934</v>
      </c>
      <c r="I20" s="591">
        <v>11.950912719808462</v>
      </c>
      <c r="J20" s="537"/>
    </row>
    <row r="21" spans="1:10" ht="12.75">
      <c r="A21" s="551" t="s">
        <v>573</v>
      </c>
      <c r="B21" s="590">
        <v>9319.821996192002</v>
      </c>
      <c r="C21" s="590">
        <v>12067.402690620002</v>
      </c>
      <c r="D21" s="590">
        <v>14736.283729769999</v>
      </c>
      <c r="E21" s="590">
        <v>15684.708581259994</v>
      </c>
      <c r="F21" s="590">
        <v>2747.5806944279993</v>
      </c>
      <c r="G21" s="590">
        <v>29.481042615949498</v>
      </c>
      <c r="H21" s="590">
        <v>948.4248514899955</v>
      </c>
      <c r="I21" s="591">
        <v>6.435983921604353</v>
      </c>
      <c r="J21" s="537"/>
    </row>
    <row r="22" spans="1:10" ht="12.75">
      <c r="A22" s="551" t="s">
        <v>574</v>
      </c>
      <c r="B22" s="590">
        <v>4510.362767390001</v>
      </c>
      <c r="C22" s="590">
        <v>5130.960787120001</v>
      </c>
      <c r="D22" s="590">
        <v>6347.36656492</v>
      </c>
      <c r="E22" s="590">
        <v>5993.7922982400005</v>
      </c>
      <c r="F22" s="590">
        <v>620.5980197300005</v>
      </c>
      <c r="G22" s="590">
        <v>13.759381489598457</v>
      </c>
      <c r="H22" s="590">
        <v>-353.5742666799997</v>
      </c>
      <c r="I22" s="591">
        <v>-5.570408815430625</v>
      </c>
      <c r="J22" s="537"/>
    </row>
    <row r="23" spans="1:10" ht="12.75">
      <c r="A23" s="551" t="s">
        <v>575</v>
      </c>
      <c r="B23" s="590">
        <v>148.73102008999993</v>
      </c>
      <c r="C23" s="590">
        <v>421.21793753000003</v>
      </c>
      <c r="D23" s="590">
        <v>390.41168038</v>
      </c>
      <c r="E23" s="590">
        <v>434.0778871</v>
      </c>
      <c r="F23" s="590">
        <v>272.48691744000007</v>
      </c>
      <c r="G23" s="590">
        <v>183.20785890872875</v>
      </c>
      <c r="H23" s="590">
        <v>43.66620671999999</v>
      </c>
      <c r="I23" s="591">
        <v>11.18465684159303</v>
      </c>
      <c r="J23" s="537"/>
    </row>
    <row r="24" spans="1:10" ht="12.75">
      <c r="A24" s="551" t="s">
        <v>576</v>
      </c>
      <c r="B24" s="590">
        <v>4660.728208712</v>
      </c>
      <c r="C24" s="590">
        <v>6515.223965970001</v>
      </c>
      <c r="D24" s="590">
        <v>7998.505484470001</v>
      </c>
      <c r="E24" s="590">
        <v>9256.838395919993</v>
      </c>
      <c r="F24" s="590">
        <v>1854.4957572580006</v>
      </c>
      <c r="G24" s="590">
        <v>39.78982841761746</v>
      </c>
      <c r="H24" s="590">
        <v>1258.332911449992</v>
      </c>
      <c r="I24" s="591">
        <v>15.732100376666455</v>
      </c>
      <c r="J24" s="537"/>
    </row>
    <row r="25" spans="1:10" ht="12.75">
      <c r="A25" s="551" t="s">
        <v>577</v>
      </c>
      <c r="B25" s="590">
        <v>141398.55363890348</v>
      </c>
      <c r="C25" s="590">
        <v>157121.6467507592</v>
      </c>
      <c r="D25" s="590">
        <v>159862.2524916154</v>
      </c>
      <c r="E25" s="590">
        <v>179779.94631400637</v>
      </c>
      <c r="F25" s="590">
        <v>15723.093111855706</v>
      </c>
      <c r="G25" s="590">
        <v>11.119698686599405</v>
      </c>
      <c r="H25" s="590">
        <v>19917.693822390982</v>
      </c>
      <c r="I25" s="591">
        <v>12.45928511074598</v>
      </c>
      <c r="J25" s="537"/>
    </row>
    <row r="26" spans="1:10" ht="12.75">
      <c r="A26" s="551" t="s">
        <v>578</v>
      </c>
      <c r="B26" s="590">
        <v>16692.426604757</v>
      </c>
      <c r="C26" s="590">
        <v>19352.494975548394</v>
      </c>
      <c r="D26" s="590">
        <v>17614.07052342538</v>
      </c>
      <c r="E26" s="590">
        <v>20185.018035483892</v>
      </c>
      <c r="F26" s="590">
        <v>2660.068370791392</v>
      </c>
      <c r="G26" s="590">
        <v>15.93577994246401</v>
      </c>
      <c r="H26" s="590">
        <v>2570.947512058512</v>
      </c>
      <c r="I26" s="591">
        <v>14.59598738769296</v>
      </c>
      <c r="J26" s="537"/>
    </row>
    <row r="27" spans="1:10" ht="12.75">
      <c r="A27" s="551" t="s">
        <v>579</v>
      </c>
      <c r="B27" s="590">
        <v>3407.83948167</v>
      </c>
      <c r="C27" s="590">
        <v>3382.2339992360003</v>
      </c>
      <c r="D27" s="590">
        <v>3638.109822330001</v>
      </c>
      <c r="E27" s="590">
        <v>3554.3524017300006</v>
      </c>
      <c r="F27" s="590">
        <v>-25.605482433999896</v>
      </c>
      <c r="G27" s="590">
        <v>-0.7513699683252691</v>
      </c>
      <c r="H27" s="590">
        <v>-83.75742060000039</v>
      </c>
      <c r="I27" s="591">
        <v>-2.3022235361316983</v>
      </c>
      <c r="J27" s="537"/>
    </row>
    <row r="28" spans="1:9" ht="12.75">
      <c r="A28" s="551" t="s">
        <v>580</v>
      </c>
      <c r="B28" s="590">
        <v>121298.28755247648</v>
      </c>
      <c r="C28" s="590">
        <v>134386.91777597478</v>
      </c>
      <c r="D28" s="590">
        <v>138610.07214586</v>
      </c>
      <c r="E28" s="590">
        <v>156040.57587679246</v>
      </c>
      <c r="F28" s="590">
        <v>13088.630223498301</v>
      </c>
      <c r="G28" s="590">
        <v>10.790449302786614</v>
      </c>
      <c r="H28" s="590">
        <v>17430.503730932454</v>
      </c>
      <c r="I28" s="591">
        <v>12.575207170075098</v>
      </c>
    </row>
    <row r="29" spans="1:9" ht="12.75">
      <c r="A29" s="551" t="s">
        <v>581</v>
      </c>
      <c r="B29" s="590">
        <v>5152.600128495</v>
      </c>
      <c r="C29" s="590">
        <v>5677.27604244</v>
      </c>
      <c r="D29" s="590">
        <v>6111.564597540002</v>
      </c>
      <c r="E29" s="590">
        <v>6015.169854490002</v>
      </c>
      <c r="F29" s="590">
        <v>524.6759139450005</v>
      </c>
      <c r="G29" s="590">
        <v>10.182740768945537</v>
      </c>
      <c r="H29" s="590">
        <v>-96.39474305000022</v>
      </c>
      <c r="I29" s="591">
        <v>-1.5772514797405652</v>
      </c>
    </row>
    <row r="30" spans="1:9" ht="12.75">
      <c r="A30" s="551" t="s">
        <v>582</v>
      </c>
      <c r="B30" s="590">
        <v>2598.1558661500007</v>
      </c>
      <c r="C30" s="590">
        <v>3522.67680531</v>
      </c>
      <c r="D30" s="590">
        <v>4633.831004360001</v>
      </c>
      <c r="E30" s="590">
        <v>5072.524309200002</v>
      </c>
      <c r="F30" s="590">
        <v>924.5209391599992</v>
      </c>
      <c r="G30" s="590">
        <v>35.583736572739674</v>
      </c>
      <c r="H30" s="590">
        <v>438.69330484000056</v>
      </c>
      <c r="I30" s="591">
        <v>9.467183944067688</v>
      </c>
    </row>
    <row r="31" spans="1:9" ht="12.75">
      <c r="A31" s="551" t="s">
        <v>583</v>
      </c>
      <c r="B31" s="590">
        <v>113547.53155783148</v>
      </c>
      <c r="C31" s="590">
        <v>125186.9649282248</v>
      </c>
      <c r="D31" s="590">
        <v>127864.67654396</v>
      </c>
      <c r="E31" s="590">
        <v>144952.88171310246</v>
      </c>
      <c r="F31" s="590">
        <v>11639.433370393323</v>
      </c>
      <c r="G31" s="590">
        <v>10.2507145780313</v>
      </c>
      <c r="H31" s="590">
        <v>17088.205169142457</v>
      </c>
      <c r="I31" s="591">
        <v>13.364289208730384</v>
      </c>
    </row>
    <row r="32" spans="1:9" s="537" customFormat="1" ht="12.75">
      <c r="A32" s="544" t="s">
        <v>584</v>
      </c>
      <c r="B32" s="588">
        <v>11913.811131974002</v>
      </c>
      <c r="C32" s="588">
        <v>16368.780026154198</v>
      </c>
      <c r="D32" s="588">
        <v>13965.210994323697</v>
      </c>
      <c r="E32" s="588">
        <v>13367.710826363249</v>
      </c>
      <c r="F32" s="588">
        <v>4454.968894180196</v>
      </c>
      <c r="G32" s="588">
        <v>37.393314740604346</v>
      </c>
      <c r="H32" s="588">
        <v>-597.5001679604484</v>
      </c>
      <c r="I32" s="589">
        <v>-4.278490086568032</v>
      </c>
    </row>
    <row r="33" spans="1:10" ht="12.75">
      <c r="A33" s="551" t="s">
        <v>585</v>
      </c>
      <c r="B33" s="590">
        <v>2798.5927896422486</v>
      </c>
      <c r="C33" s="590">
        <v>5269.071579267349</v>
      </c>
      <c r="D33" s="590">
        <v>3529.000557676497</v>
      </c>
      <c r="E33" s="590">
        <v>3845.124696330252</v>
      </c>
      <c r="F33" s="590">
        <v>2470.4787896251005</v>
      </c>
      <c r="G33" s="590">
        <v>88.27575054036025</v>
      </c>
      <c r="H33" s="590">
        <v>316.1241386537549</v>
      </c>
      <c r="I33" s="591">
        <v>8.957894267432247</v>
      </c>
      <c r="J33" s="537"/>
    </row>
    <row r="34" spans="1:10" ht="12.75">
      <c r="A34" s="551" t="s">
        <v>586</v>
      </c>
      <c r="B34" s="590">
        <v>9115.218342331753</v>
      </c>
      <c r="C34" s="590">
        <v>11099.708446886847</v>
      </c>
      <c r="D34" s="590">
        <v>10436.210436647201</v>
      </c>
      <c r="E34" s="590">
        <v>9522.586130032996</v>
      </c>
      <c r="F34" s="590">
        <v>1984.4901045550941</v>
      </c>
      <c r="G34" s="590">
        <v>21.77117464470351</v>
      </c>
      <c r="H34" s="590">
        <v>-913.6243066142051</v>
      </c>
      <c r="I34" s="591">
        <v>-8.754368380748382</v>
      </c>
      <c r="J34" s="537"/>
    </row>
    <row r="35" spans="1:10" ht="12.75">
      <c r="A35" s="551" t="s">
        <v>587</v>
      </c>
      <c r="B35" s="590">
        <v>8492.211742571753</v>
      </c>
      <c r="C35" s="590">
        <v>10557.859532316847</v>
      </c>
      <c r="D35" s="590">
        <v>9867.0592467172</v>
      </c>
      <c r="E35" s="590">
        <v>8861.150073352996</v>
      </c>
      <c r="F35" s="590">
        <v>2065.647789745093</v>
      </c>
      <c r="G35" s="590">
        <v>24.324025970642356</v>
      </c>
      <c r="H35" s="590">
        <v>-1005.9091733642035</v>
      </c>
      <c r="I35" s="591">
        <v>-10.194619776899309</v>
      </c>
      <c r="J35" s="537"/>
    </row>
    <row r="36" spans="1:10" ht="12.75">
      <c r="A36" s="551" t="s">
        <v>588</v>
      </c>
      <c r="B36" s="590">
        <v>278.74096392</v>
      </c>
      <c r="C36" s="590">
        <v>257.69225764</v>
      </c>
      <c r="D36" s="590">
        <v>314.94784489</v>
      </c>
      <c r="E36" s="590">
        <v>213.91859888000002</v>
      </c>
      <c r="F36" s="590">
        <v>-21.048706280000033</v>
      </c>
      <c r="G36" s="590">
        <v>-7.551350179746495</v>
      </c>
      <c r="H36" s="590">
        <v>-101.02924600999998</v>
      </c>
      <c r="I36" s="591">
        <v>-32.07808773712546</v>
      </c>
      <c r="J36" s="537"/>
    </row>
    <row r="37" spans="1:10" ht="12.75">
      <c r="A37" s="551" t="s">
        <v>589</v>
      </c>
      <c r="B37" s="590">
        <v>288.0290049199999</v>
      </c>
      <c r="C37" s="590">
        <v>179.48084149999985</v>
      </c>
      <c r="D37" s="590">
        <v>132.45744493999985</v>
      </c>
      <c r="E37" s="590">
        <v>370.75847849999985</v>
      </c>
      <c r="F37" s="590">
        <v>-108.54816342000007</v>
      </c>
      <c r="G37" s="590">
        <v>-37.68653905190879</v>
      </c>
      <c r="H37" s="590">
        <v>238.30103356</v>
      </c>
      <c r="I37" s="591">
        <v>179.90761762613258</v>
      </c>
      <c r="J37" s="537"/>
    </row>
    <row r="38" spans="1:10" ht="12.75">
      <c r="A38" s="551" t="s">
        <v>590</v>
      </c>
      <c r="B38" s="590">
        <v>56.236630919999996</v>
      </c>
      <c r="C38" s="590">
        <v>104.67581543</v>
      </c>
      <c r="D38" s="590">
        <v>121.74590009999999</v>
      </c>
      <c r="E38" s="590">
        <v>76.75897930000002</v>
      </c>
      <c r="F38" s="590">
        <v>48.439184510000004</v>
      </c>
      <c r="G38" s="590">
        <v>86.13457761882583</v>
      </c>
      <c r="H38" s="590">
        <v>-44.986920799999965</v>
      </c>
      <c r="I38" s="591">
        <v>-36.951487288728806</v>
      </c>
      <c r="J38" s="537"/>
    </row>
    <row r="39" spans="1:9" s="537" customFormat="1" ht="12.75">
      <c r="A39" s="544" t="s">
        <v>591</v>
      </c>
      <c r="B39" s="592">
        <v>29832.1202605196</v>
      </c>
      <c r="C39" s="592">
        <v>37614.65951859501</v>
      </c>
      <c r="D39" s="592">
        <v>40499.24487677</v>
      </c>
      <c r="E39" s="592">
        <v>43854.54488236003</v>
      </c>
      <c r="F39" s="592">
        <v>7782.539258075405</v>
      </c>
      <c r="G39" s="592">
        <v>26.087784542672836</v>
      </c>
      <c r="H39" s="592">
        <v>3355.300005590034</v>
      </c>
      <c r="I39" s="593">
        <v>8.284845842927318</v>
      </c>
    </row>
    <row r="40" spans="1:10" ht="12.75">
      <c r="A40" s="551" t="s">
        <v>592</v>
      </c>
      <c r="B40" s="590">
        <v>2169.6615384</v>
      </c>
      <c r="C40" s="590">
        <v>2305.7180875299996</v>
      </c>
      <c r="D40" s="590">
        <v>2385.5424673799994</v>
      </c>
      <c r="E40" s="590">
        <v>2428.7648574399996</v>
      </c>
      <c r="F40" s="590">
        <v>136.05654912999944</v>
      </c>
      <c r="G40" s="590">
        <v>6.270865142879993</v>
      </c>
      <c r="H40" s="590">
        <v>43.22239006000018</v>
      </c>
      <c r="I40" s="591">
        <v>1.8118474372611186</v>
      </c>
      <c r="J40" s="537"/>
    </row>
    <row r="41" spans="1:10" ht="12.75">
      <c r="A41" s="551" t="s">
        <v>593</v>
      </c>
      <c r="B41" s="590">
        <v>20493.15509181979</v>
      </c>
      <c r="C41" s="590">
        <v>25357.541167550004</v>
      </c>
      <c r="D41" s="590">
        <v>27840.505172060002</v>
      </c>
      <c r="E41" s="590">
        <v>27564.38581003</v>
      </c>
      <c r="F41" s="590">
        <v>4864.386075730214</v>
      </c>
      <c r="G41" s="590">
        <v>23.736638179603297</v>
      </c>
      <c r="H41" s="590">
        <v>-276.1193620300037</v>
      </c>
      <c r="I41" s="591">
        <v>-0.9917900566944806</v>
      </c>
      <c r="J41" s="537"/>
    </row>
    <row r="42" spans="1:10" ht="12.75">
      <c r="A42" s="551" t="s">
        <v>594</v>
      </c>
      <c r="B42" s="590">
        <v>2008.577815459999</v>
      </c>
      <c r="C42" s="590">
        <v>2769.3302521000023</v>
      </c>
      <c r="D42" s="590">
        <v>2363.42399965</v>
      </c>
      <c r="E42" s="590">
        <v>4466.004825000003</v>
      </c>
      <c r="F42" s="590">
        <v>760.7524366400032</v>
      </c>
      <c r="G42" s="590">
        <v>37.8751786853614</v>
      </c>
      <c r="H42" s="590">
        <v>2102.5808253500027</v>
      </c>
      <c r="I42" s="591">
        <v>88.96333563767543</v>
      </c>
      <c r="J42" s="537"/>
    </row>
    <row r="43" spans="1:10" ht="12.75">
      <c r="A43" s="551" t="s">
        <v>595</v>
      </c>
      <c r="B43" s="590">
        <v>2261.9029490800003</v>
      </c>
      <c r="C43" s="590">
        <v>3559.113899884995</v>
      </c>
      <c r="D43" s="590">
        <v>3581.0110196199985</v>
      </c>
      <c r="E43" s="590">
        <v>4321.807643670004</v>
      </c>
      <c r="F43" s="590">
        <v>1297.2109508049948</v>
      </c>
      <c r="G43" s="590">
        <v>57.350424841729776</v>
      </c>
      <c r="H43" s="590">
        <v>740.7966240500054</v>
      </c>
      <c r="I43" s="591">
        <v>20.686801017680633</v>
      </c>
      <c r="J43" s="537"/>
    </row>
    <row r="44" spans="1:10" ht="12.75">
      <c r="A44" s="551" t="s">
        <v>596</v>
      </c>
      <c r="B44" s="590">
        <v>2898.8224067200003</v>
      </c>
      <c r="C44" s="590">
        <v>3623.00073578</v>
      </c>
      <c r="D44" s="590">
        <v>4328.76517678</v>
      </c>
      <c r="E44" s="590">
        <v>5073.58108803</v>
      </c>
      <c r="F44" s="590">
        <v>724.1783290599997</v>
      </c>
      <c r="G44" s="590">
        <v>24.98181079948954</v>
      </c>
      <c r="H44" s="590">
        <v>744.8159112499998</v>
      </c>
      <c r="I44" s="591">
        <v>17.206198091901104</v>
      </c>
      <c r="J44" s="537"/>
    </row>
    <row r="45" spans="1:9" s="537" customFormat="1" ht="12.75">
      <c r="A45" s="544" t="s">
        <v>597</v>
      </c>
      <c r="B45" s="588">
        <v>410.885689375</v>
      </c>
      <c r="C45" s="588">
        <v>507.1925878845</v>
      </c>
      <c r="D45" s="588">
        <v>424.96186282739984</v>
      </c>
      <c r="E45" s="588">
        <v>584.6232748055585</v>
      </c>
      <c r="F45" s="588">
        <v>96.3068985095</v>
      </c>
      <c r="G45" s="588">
        <v>23.438854406439134</v>
      </c>
      <c r="H45" s="588">
        <v>159.66141197815864</v>
      </c>
      <c r="I45" s="589">
        <v>37.57076244816016</v>
      </c>
    </row>
    <row r="46" spans="1:9" s="537" customFormat="1" ht="12.75">
      <c r="A46" s="544" t="s">
        <v>598</v>
      </c>
      <c r="B46" s="588">
        <v>0</v>
      </c>
      <c r="C46" s="588">
        <v>0</v>
      </c>
      <c r="D46" s="588">
        <v>0</v>
      </c>
      <c r="E46" s="588">
        <v>0</v>
      </c>
      <c r="F46" s="588">
        <v>0</v>
      </c>
      <c r="G46" s="594"/>
      <c r="H46" s="594">
        <v>0</v>
      </c>
      <c r="I46" s="595"/>
    </row>
    <row r="47" spans="1:9" s="537" customFormat="1" ht="12.75">
      <c r="A47" s="544" t="s">
        <v>599</v>
      </c>
      <c r="B47" s="588">
        <v>97648.89767212688</v>
      </c>
      <c r="C47" s="588">
        <v>105738.04167699536</v>
      </c>
      <c r="D47" s="588">
        <v>113924.7790809148</v>
      </c>
      <c r="E47" s="588">
        <v>126680.11891287396</v>
      </c>
      <c r="F47" s="588">
        <v>8089.144004868474</v>
      </c>
      <c r="G47" s="588">
        <v>8.283907138439165</v>
      </c>
      <c r="H47" s="588">
        <v>12755.339831959165</v>
      </c>
      <c r="I47" s="589">
        <v>11.196282261736682</v>
      </c>
    </row>
    <row r="48" spans="1:10" ht="13.5" thickBot="1">
      <c r="A48" s="596" t="s">
        <v>600</v>
      </c>
      <c r="B48" s="597">
        <v>1133348.0354226248</v>
      </c>
      <c r="C48" s="597">
        <v>1295949.6534294663</v>
      </c>
      <c r="D48" s="597">
        <v>1362086.7880090137</v>
      </c>
      <c r="E48" s="597">
        <v>1505195.448166226</v>
      </c>
      <c r="F48" s="597">
        <v>162601.6180068417</v>
      </c>
      <c r="G48" s="597">
        <v>14.34701547316025</v>
      </c>
      <c r="H48" s="597">
        <v>143108.66015721235</v>
      </c>
      <c r="I48" s="598">
        <v>10.506574281246557</v>
      </c>
      <c r="J48" s="537"/>
    </row>
    <row r="49" spans="1:8" ht="13.5" thickTop="1">
      <c r="A49" s="584" t="s">
        <v>446</v>
      </c>
      <c r="B49" s="444"/>
      <c r="C49" s="444"/>
      <c r="D49" s="444"/>
      <c r="E49" s="444"/>
      <c r="F49" s="444"/>
      <c r="H49" s="444"/>
    </row>
    <row r="54" spans="2:5" ht="12.75">
      <c r="B54" s="599"/>
      <c r="C54" s="599"/>
      <c r="D54" s="599"/>
      <c r="E54" s="59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3.140625" style="514" bestFit="1" customWidth="1"/>
    <col min="2" max="2" width="7.421875" style="514" bestFit="1" customWidth="1"/>
    <col min="3" max="3" width="7.421875" style="600" bestFit="1" customWidth="1"/>
    <col min="4" max="5" width="7.421875" style="514" bestFit="1" customWidth="1"/>
    <col min="6" max="9" width="7.140625" style="514" bestFit="1" customWidth="1"/>
    <col min="10" max="16384" width="9.140625" style="514" customWidth="1"/>
  </cols>
  <sheetData>
    <row r="1" spans="1:9" ht="12.75">
      <c r="A1" s="1808" t="s">
        <v>614</v>
      </c>
      <c r="B1" s="1808"/>
      <c r="C1" s="1808"/>
      <c r="D1" s="1808"/>
      <c r="E1" s="1808"/>
      <c r="F1" s="1808"/>
      <c r="G1" s="1808"/>
      <c r="H1" s="1808"/>
      <c r="I1" s="1808"/>
    </row>
    <row r="2" spans="1:10" ht="15.75" customHeight="1">
      <c r="A2" s="1809" t="s">
        <v>602</v>
      </c>
      <c r="B2" s="1809"/>
      <c r="C2" s="1809"/>
      <c r="D2" s="1809"/>
      <c r="E2" s="1809"/>
      <c r="F2" s="1809"/>
      <c r="G2" s="1809"/>
      <c r="H2" s="1809"/>
      <c r="I2" s="1809"/>
      <c r="J2" s="529"/>
    </row>
    <row r="3" spans="8:9" ht="13.5" thickBot="1">
      <c r="H3" s="1835" t="s">
        <v>55</v>
      </c>
      <c r="I3" s="1835"/>
    </row>
    <row r="4" spans="1:9" s="602" customFormat="1" ht="13.5" customHeight="1" thickTop="1">
      <c r="A4" s="601"/>
      <c r="B4" s="497">
        <f>Deposits!B4</f>
        <v>2014</v>
      </c>
      <c r="C4" s="498">
        <f>Deposits!C4</f>
        <v>2015</v>
      </c>
      <c r="D4" s="499">
        <f>Deposits!D4</f>
        <v>2015</v>
      </c>
      <c r="E4" s="499">
        <f>Deposits!E4</f>
        <v>2016</v>
      </c>
      <c r="F4" s="1837" t="str">
        <f>'Secu Credit'!F4</f>
        <v>Changes during eight months </v>
      </c>
      <c r="G4" s="1838"/>
      <c r="H4" s="1838"/>
      <c r="I4" s="1839"/>
    </row>
    <row r="5" spans="1:9" s="602" customFormat="1" ht="14.25" customHeight="1">
      <c r="A5" s="503" t="s">
        <v>341</v>
      </c>
      <c r="B5" s="501" t="str">
        <f>Deposits!B5</f>
        <v>Jul </v>
      </c>
      <c r="C5" s="501" t="str">
        <f>Deposits!C5</f>
        <v>Mar</v>
      </c>
      <c r="D5" s="502" t="str">
        <f>Deposits!D5</f>
        <v>Jul (p)</v>
      </c>
      <c r="E5" s="502" t="str">
        <f>Deposits!E5</f>
        <v>Mar(e)</v>
      </c>
      <c r="F5" s="1840" t="str">
        <f>'Secu Credit'!F5:G5</f>
        <v>2014/15</v>
      </c>
      <c r="G5" s="1841"/>
      <c r="H5" s="1840" t="str">
        <f>'Secu Credit'!H5:I5</f>
        <v>2015/16</v>
      </c>
      <c r="I5" s="1842"/>
    </row>
    <row r="6" spans="1:9" s="602" customFormat="1" ht="12.75">
      <c r="A6" s="603"/>
      <c r="B6" s="604"/>
      <c r="C6" s="605"/>
      <c r="D6" s="604"/>
      <c r="E6" s="604"/>
      <c r="F6" s="606" t="s">
        <v>78</v>
      </c>
      <c r="G6" s="606" t="s">
        <v>305</v>
      </c>
      <c r="H6" s="606" t="s">
        <v>78</v>
      </c>
      <c r="I6" s="607" t="s">
        <v>305</v>
      </c>
    </row>
    <row r="7" spans="1:9" s="602" customFormat="1" ht="12.75">
      <c r="A7" s="608" t="s">
        <v>603</v>
      </c>
      <c r="B7" s="609">
        <v>10398.222919500002</v>
      </c>
      <c r="C7" s="609">
        <v>10044.113378850001</v>
      </c>
      <c r="D7" s="609">
        <v>11521.307362674499</v>
      </c>
      <c r="E7" s="609">
        <v>9336.1617453159</v>
      </c>
      <c r="F7" s="609">
        <v>-354.1095406500008</v>
      </c>
      <c r="G7" s="609">
        <v>-3.4054813345646964</v>
      </c>
      <c r="H7" s="609">
        <v>-2185.1456173585993</v>
      </c>
      <c r="I7" s="610">
        <v>-18.966125532227366</v>
      </c>
    </row>
    <row r="8" spans="1:9" s="602" customFormat="1" ht="12.75">
      <c r="A8" s="577" t="s">
        <v>604</v>
      </c>
      <c r="B8" s="611">
        <v>10047.264570730002</v>
      </c>
      <c r="C8" s="611">
        <v>9805.5109049</v>
      </c>
      <c r="D8" s="611">
        <v>11272.152784284499</v>
      </c>
      <c r="E8" s="611">
        <v>9151.6617453159</v>
      </c>
      <c r="F8" s="611">
        <v>-241.7536658300014</v>
      </c>
      <c r="G8" s="611">
        <v>-2.406164027314316</v>
      </c>
      <c r="H8" s="611">
        <v>-2120.4910389685992</v>
      </c>
      <c r="I8" s="612">
        <v>-18.811766301863496</v>
      </c>
    </row>
    <row r="9" spans="1:12" ht="12.75">
      <c r="A9" s="577" t="s">
        <v>605</v>
      </c>
      <c r="B9" s="611">
        <v>530.91652659</v>
      </c>
      <c r="C9" s="611">
        <v>461.62386259000004</v>
      </c>
      <c r="D9" s="611">
        <v>439.98387076</v>
      </c>
      <c r="E9" s="611">
        <v>226.74638397590002</v>
      </c>
      <c r="F9" s="611">
        <v>-69.29266399999995</v>
      </c>
      <c r="G9" s="611">
        <v>-13.051517617102013</v>
      </c>
      <c r="H9" s="611">
        <v>-213.23748678409999</v>
      </c>
      <c r="I9" s="612">
        <v>-48.46484177153294</v>
      </c>
      <c r="K9" s="602"/>
      <c r="L9" s="602"/>
    </row>
    <row r="10" spans="1:12" ht="12.75">
      <c r="A10" s="577" t="s">
        <v>606</v>
      </c>
      <c r="B10" s="611">
        <v>6977.46813351</v>
      </c>
      <c r="C10" s="611">
        <v>6947.699668769999</v>
      </c>
      <c r="D10" s="611">
        <v>7211.27353776</v>
      </c>
      <c r="E10" s="611">
        <v>5673.96585689</v>
      </c>
      <c r="F10" s="611">
        <v>-29.768464740001036</v>
      </c>
      <c r="G10" s="611">
        <v>-0.42663705760310044</v>
      </c>
      <c r="H10" s="611">
        <v>-1537.3076808699998</v>
      </c>
      <c r="I10" s="612">
        <v>-21.318116319125586</v>
      </c>
      <c r="K10" s="602"/>
      <c r="L10" s="602"/>
    </row>
    <row r="11" spans="1:12" ht="12.75">
      <c r="A11" s="577" t="s">
        <v>607</v>
      </c>
      <c r="B11" s="611">
        <v>848.7388204099999</v>
      </c>
      <c r="C11" s="611">
        <v>710.8931430299999</v>
      </c>
      <c r="D11" s="611">
        <v>1232.8289471245</v>
      </c>
      <c r="E11" s="611">
        <v>1648.2437354600002</v>
      </c>
      <c r="F11" s="611">
        <v>-137.84567737999998</v>
      </c>
      <c r="G11" s="611">
        <v>-16.241236298513</v>
      </c>
      <c r="H11" s="611">
        <v>415.41478833550013</v>
      </c>
      <c r="I11" s="612">
        <v>33.696060536575686</v>
      </c>
      <c r="K11" s="602"/>
      <c r="L11" s="602"/>
    </row>
    <row r="12" spans="1:12" ht="12.75">
      <c r="A12" s="577" t="s">
        <v>608</v>
      </c>
      <c r="B12" s="611">
        <v>1690.14109022</v>
      </c>
      <c r="C12" s="611">
        <v>1685.29423051</v>
      </c>
      <c r="D12" s="611">
        <v>2388.0664286399997</v>
      </c>
      <c r="E12" s="611">
        <v>1602.7057689899998</v>
      </c>
      <c r="F12" s="611">
        <v>-4.84685970999999</v>
      </c>
      <c r="G12" s="611">
        <v>-0.28677249124622434</v>
      </c>
      <c r="H12" s="611">
        <v>-785.3606596499999</v>
      </c>
      <c r="I12" s="612">
        <v>-32.88688498071897</v>
      </c>
      <c r="K12" s="602"/>
      <c r="L12" s="602"/>
    </row>
    <row r="13" spans="1:12" ht="12.75">
      <c r="A13" s="577" t="s">
        <v>609</v>
      </c>
      <c r="B13" s="611">
        <v>0</v>
      </c>
      <c r="C13" s="611">
        <v>0</v>
      </c>
      <c r="D13" s="611">
        <v>0</v>
      </c>
      <c r="E13" s="611">
        <v>0</v>
      </c>
      <c r="F13" s="611">
        <v>0</v>
      </c>
      <c r="G13" s="611"/>
      <c r="H13" s="611">
        <v>0</v>
      </c>
      <c r="I13" s="612"/>
      <c r="K13" s="602"/>
      <c r="L13" s="602"/>
    </row>
    <row r="14" spans="1:12" ht="12.75">
      <c r="A14" s="577" t="s">
        <v>610</v>
      </c>
      <c r="B14" s="611">
        <v>1690.14109022</v>
      </c>
      <c r="C14" s="611">
        <v>1685.29423051</v>
      </c>
      <c r="D14" s="611">
        <v>2388.0664286399997</v>
      </c>
      <c r="E14" s="611">
        <v>1602.7057689899998</v>
      </c>
      <c r="F14" s="611">
        <v>-4.84685970999999</v>
      </c>
      <c r="G14" s="611">
        <v>-0.28677249124622434</v>
      </c>
      <c r="H14" s="611">
        <v>-785.3606596499999</v>
      </c>
      <c r="I14" s="612">
        <v>-32.88688498071897</v>
      </c>
      <c r="K14" s="602"/>
      <c r="L14" s="602"/>
    </row>
    <row r="15" spans="1:9" s="602" customFormat="1" ht="12.75">
      <c r="A15" s="577" t="s">
        <v>611</v>
      </c>
      <c r="B15" s="611">
        <v>350.95834877000004</v>
      </c>
      <c r="C15" s="611">
        <v>238.60247394999996</v>
      </c>
      <c r="D15" s="611">
        <v>249.15457839000004</v>
      </c>
      <c r="E15" s="611">
        <v>184.5</v>
      </c>
      <c r="F15" s="611">
        <v>-112.35587482000008</v>
      </c>
      <c r="G15" s="611">
        <v>-32.0140196732098</v>
      </c>
      <c r="H15" s="611">
        <v>-64.65457839000004</v>
      </c>
      <c r="I15" s="612">
        <v>-25.949584714753527</v>
      </c>
    </row>
    <row r="16" spans="1:12" ht="12.75">
      <c r="A16" s="608" t="s">
        <v>612</v>
      </c>
      <c r="B16" s="609">
        <v>998.8926769799999</v>
      </c>
      <c r="C16" s="609">
        <v>885.1278319300001</v>
      </c>
      <c r="D16" s="609">
        <v>1079.82878677</v>
      </c>
      <c r="E16" s="609">
        <v>1007.7974763800001</v>
      </c>
      <c r="F16" s="609">
        <v>-113.76484504999985</v>
      </c>
      <c r="G16" s="609">
        <v>-11.38909591308153</v>
      </c>
      <c r="H16" s="609">
        <v>-72.03131038999993</v>
      </c>
      <c r="I16" s="610">
        <v>-6.6706232758862685</v>
      </c>
      <c r="K16" s="602"/>
      <c r="L16" s="602"/>
    </row>
    <row r="17" spans="1:12" ht="12.75">
      <c r="A17" s="577" t="s">
        <v>604</v>
      </c>
      <c r="B17" s="611">
        <v>996.6286769799999</v>
      </c>
      <c r="C17" s="611">
        <v>882.5902750800001</v>
      </c>
      <c r="D17" s="611">
        <v>1078.2287867700002</v>
      </c>
      <c r="E17" s="611">
        <v>1006.1974763800001</v>
      </c>
      <c r="F17" s="611">
        <v>-114.03840189999983</v>
      </c>
      <c r="G17" s="611">
        <v>-11.44241627138011</v>
      </c>
      <c r="H17" s="611">
        <v>-72.03131039000004</v>
      </c>
      <c r="I17" s="612">
        <v>-6.680521914628239</v>
      </c>
      <c r="K17" s="602"/>
      <c r="L17" s="602"/>
    </row>
    <row r="18" spans="1:12" ht="12.75">
      <c r="A18" s="577" t="s">
        <v>611</v>
      </c>
      <c r="B18" s="611">
        <v>2.264</v>
      </c>
      <c r="C18" s="611">
        <v>2.53755685</v>
      </c>
      <c r="D18" s="611">
        <v>1.6</v>
      </c>
      <c r="E18" s="611">
        <v>1.6</v>
      </c>
      <c r="F18" s="611">
        <v>0.2735568500000003</v>
      </c>
      <c r="G18" s="611">
        <v>12.082899734982346</v>
      </c>
      <c r="H18" s="611">
        <v>0</v>
      </c>
      <c r="I18" s="612">
        <v>0</v>
      </c>
      <c r="K18" s="602"/>
      <c r="L18" s="602"/>
    </row>
    <row r="19" spans="1:12" ht="12.75">
      <c r="A19" s="608" t="s">
        <v>613</v>
      </c>
      <c r="B19" s="609">
        <v>11397.115596480002</v>
      </c>
      <c r="C19" s="609">
        <v>10929.241210780001</v>
      </c>
      <c r="D19" s="609">
        <v>12601.1361494445</v>
      </c>
      <c r="E19" s="609">
        <v>10343.959221695899</v>
      </c>
      <c r="F19" s="609">
        <v>-467.87438570000086</v>
      </c>
      <c r="G19" s="609">
        <v>-4.105199966950444</v>
      </c>
      <c r="H19" s="609">
        <v>-2257.1769277486</v>
      </c>
      <c r="I19" s="610">
        <v>-17.912487421605267</v>
      </c>
      <c r="K19" s="602"/>
      <c r="L19" s="602"/>
    </row>
    <row r="20" spans="1:12" ht="12.75">
      <c r="A20" s="577" t="s">
        <v>604</v>
      </c>
      <c r="B20" s="611">
        <v>11043.893247710002</v>
      </c>
      <c r="C20" s="611">
        <v>10688.10117998</v>
      </c>
      <c r="D20" s="611">
        <v>12350.381571054499</v>
      </c>
      <c r="E20" s="611">
        <v>10157.8592216959</v>
      </c>
      <c r="F20" s="611">
        <v>-355.7920677300026</v>
      </c>
      <c r="G20" s="611">
        <v>-3.221618135468464</v>
      </c>
      <c r="H20" s="611">
        <v>-2192.522349358598</v>
      </c>
      <c r="I20" s="612">
        <v>-17.75266890941408</v>
      </c>
      <c r="K20" s="602"/>
      <c r="L20" s="602"/>
    </row>
    <row r="21" spans="1:10" s="602" customFormat="1" ht="13.5" thickBot="1">
      <c r="A21" s="613" t="s">
        <v>611</v>
      </c>
      <c r="B21" s="614">
        <v>353.22234877000005</v>
      </c>
      <c r="C21" s="614">
        <v>241.14003079999995</v>
      </c>
      <c r="D21" s="614">
        <v>250.75457839000003</v>
      </c>
      <c r="E21" s="614">
        <v>186.1</v>
      </c>
      <c r="F21" s="614">
        <v>-112.0823179700001</v>
      </c>
      <c r="G21" s="614">
        <v>-31.731377802196274</v>
      </c>
      <c r="H21" s="614">
        <v>-64.65457839000004</v>
      </c>
      <c r="I21" s="615">
        <v>-25.78400713762538</v>
      </c>
      <c r="J21" s="514"/>
    </row>
    <row r="22" spans="1:11" ht="13.5" thickTop="1">
      <c r="A22" s="584" t="s">
        <v>446</v>
      </c>
      <c r="D22" s="600"/>
      <c r="K22" s="602"/>
    </row>
    <row r="23" spans="3:5" ht="12.75">
      <c r="C23" s="514"/>
      <c r="D23" s="600"/>
      <c r="E23" s="600"/>
    </row>
    <row r="24" ht="12.75">
      <c r="C24" s="514"/>
    </row>
    <row r="25" ht="12.75">
      <c r="C25" s="514"/>
    </row>
    <row r="26" ht="12.75">
      <c r="C26" s="51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1.28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xSplit="2" ySplit="6" topLeftCell="C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B2" sqref="B2:K2"/>
    </sheetView>
  </sheetViews>
  <sheetFormatPr defaultColWidth="9.140625" defaultRowHeight="15"/>
  <cols>
    <col min="1" max="1" width="9.140625" style="616" customWidth="1"/>
    <col min="2" max="2" width="10.00390625" style="616" customWidth="1"/>
    <col min="3" max="3" width="10.00390625" style="616" bestFit="1" customWidth="1"/>
    <col min="4" max="4" width="9.7109375" style="616" customWidth="1"/>
    <col min="5" max="8" width="10.28125" style="616" customWidth="1"/>
    <col min="9" max="9" width="10.7109375" style="616" customWidth="1"/>
    <col min="10" max="10" width="11.57421875" style="616" customWidth="1"/>
    <col min="11" max="11" width="13.00390625" style="616" customWidth="1"/>
    <col min="12" max="12" width="10.00390625" style="616" customWidth="1"/>
    <col min="13" max="16384" width="9.140625" style="616" customWidth="1"/>
  </cols>
  <sheetData>
    <row r="1" spans="2:14" ht="12.75">
      <c r="B1" s="1808" t="s">
        <v>623</v>
      </c>
      <c r="C1" s="1808"/>
      <c r="D1" s="1808"/>
      <c r="E1" s="1808"/>
      <c r="F1" s="1808"/>
      <c r="G1" s="1808"/>
      <c r="H1" s="1808"/>
      <c r="I1" s="1808"/>
      <c r="J1" s="1808"/>
      <c r="K1" s="1808"/>
      <c r="L1" s="1086"/>
      <c r="M1" s="1808"/>
      <c r="N1" s="1808"/>
    </row>
    <row r="2" spans="2:14" ht="15.75" customHeight="1">
      <c r="B2" s="1809" t="s">
        <v>38</v>
      </c>
      <c r="C2" s="1809"/>
      <c r="D2" s="1809"/>
      <c r="E2" s="1809"/>
      <c r="F2" s="1809"/>
      <c r="G2" s="1809"/>
      <c r="H2" s="1809"/>
      <c r="I2" s="1809"/>
      <c r="J2" s="1809"/>
      <c r="K2" s="1809"/>
      <c r="L2" s="1087"/>
      <c r="M2" s="1809"/>
      <c r="N2" s="1809"/>
    </row>
    <row r="3" spans="2:11" ht="13.5" thickBot="1">
      <c r="B3" s="374"/>
      <c r="K3" s="617" t="s">
        <v>55</v>
      </c>
    </row>
    <row r="4" spans="2:14" ht="18.75" customHeight="1" thickTop="1">
      <c r="B4" s="618"/>
      <c r="C4" s="1885" t="s">
        <v>615</v>
      </c>
      <c r="D4" s="1885"/>
      <c r="E4" s="1885"/>
      <c r="F4" s="1885"/>
      <c r="G4" s="1885"/>
      <c r="H4" s="1885"/>
      <c r="I4" s="1886" t="s">
        <v>616</v>
      </c>
      <c r="J4" s="1887"/>
      <c r="K4" s="1888"/>
      <c r="L4" s="619"/>
      <c r="M4" s="916"/>
      <c r="N4" s="916"/>
    </row>
    <row r="5" spans="2:14" ht="17.25" customHeight="1">
      <c r="B5" s="1863" t="s">
        <v>617</v>
      </c>
      <c r="C5" s="1869" t="s">
        <v>52</v>
      </c>
      <c r="D5" s="1889"/>
      <c r="E5" s="1869" t="s">
        <v>53</v>
      </c>
      <c r="F5" s="1870"/>
      <c r="G5" s="1871" t="s">
        <v>54</v>
      </c>
      <c r="H5" s="1872"/>
      <c r="I5" s="620" t="s">
        <v>52</v>
      </c>
      <c r="J5" s="620" t="s">
        <v>53</v>
      </c>
      <c r="K5" s="621" t="s">
        <v>54</v>
      </c>
      <c r="L5" s="619"/>
      <c r="M5" s="916"/>
      <c r="N5" s="916"/>
    </row>
    <row r="6" spans="2:14" ht="25.5">
      <c r="B6" s="1864"/>
      <c r="C6" s="622" t="s">
        <v>78</v>
      </c>
      <c r="D6" s="623" t="s">
        <v>618</v>
      </c>
      <c r="E6" s="624" t="s">
        <v>78</v>
      </c>
      <c r="F6" s="625" t="s">
        <v>618</v>
      </c>
      <c r="G6" s="626" t="s">
        <v>78</v>
      </c>
      <c r="H6" s="625" t="s">
        <v>618</v>
      </c>
      <c r="I6" s="908" t="s">
        <v>78</v>
      </c>
      <c r="J6" s="909" t="s">
        <v>78</v>
      </c>
      <c r="K6" s="627" t="s">
        <v>78</v>
      </c>
      <c r="L6" s="628"/>
      <c r="M6" s="916"/>
      <c r="N6" s="916"/>
    </row>
    <row r="7" spans="2:14" ht="15.75" customHeight="1">
      <c r="B7" s="629" t="s">
        <v>208</v>
      </c>
      <c r="C7" s="630">
        <v>0</v>
      </c>
      <c r="D7" s="631">
        <v>0</v>
      </c>
      <c r="E7" s="632">
        <v>0</v>
      </c>
      <c r="F7" s="633">
        <v>0</v>
      </c>
      <c r="G7" s="634">
        <v>5900</v>
      </c>
      <c r="H7" s="633">
        <v>1.06</v>
      </c>
      <c r="I7" s="917">
        <v>0</v>
      </c>
      <c r="J7" s="635">
        <v>0</v>
      </c>
      <c r="K7" s="636">
        <v>0</v>
      </c>
      <c r="L7" s="637"/>
      <c r="M7" s="916"/>
      <c r="N7" s="916"/>
    </row>
    <row r="8" spans="2:14" ht="15.75" customHeight="1">
      <c r="B8" s="629" t="s">
        <v>209</v>
      </c>
      <c r="C8" s="630">
        <v>0</v>
      </c>
      <c r="D8" s="631">
        <v>0</v>
      </c>
      <c r="E8" s="632">
        <v>0</v>
      </c>
      <c r="F8" s="633">
        <v>0</v>
      </c>
      <c r="G8" s="630">
        <v>3200</v>
      </c>
      <c r="H8" s="633">
        <v>2.88</v>
      </c>
      <c r="I8" s="917">
        <v>0</v>
      </c>
      <c r="J8" s="635">
        <v>0</v>
      </c>
      <c r="K8" s="636">
        <v>0</v>
      </c>
      <c r="L8" s="637"/>
      <c r="M8" s="916"/>
      <c r="N8" s="916"/>
    </row>
    <row r="9" spans="2:14" ht="15.75" customHeight="1">
      <c r="B9" s="629" t="s">
        <v>210</v>
      </c>
      <c r="C9" s="630">
        <v>8500</v>
      </c>
      <c r="D9" s="631">
        <v>0.05</v>
      </c>
      <c r="E9" s="632">
        <v>0</v>
      </c>
      <c r="F9" s="633">
        <v>0</v>
      </c>
      <c r="G9" s="633">
        <v>0</v>
      </c>
      <c r="H9" s="638">
        <v>0</v>
      </c>
      <c r="I9" s="917">
        <v>0</v>
      </c>
      <c r="J9" s="635">
        <v>0</v>
      </c>
      <c r="K9" s="636">
        <v>0</v>
      </c>
      <c r="L9" s="637"/>
      <c r="M9" s="916"/>
      <c r="N9" s="916"/>
    </row>
    <row r="10" spans="2:14" ht="15.75" customHeight="1">
      <c r="B10" s="629" t="s">
        <v>211</v>
      </c>
      <c r="C10" s="630">
        <v>0</v>
      </c>
      <c r="D10" s="631">
        <v>0</v>
      </c>
      <c r="E10" s="631">
        <v>0</v>
      </c>
      <c r="F10" s="633">
        <v>0</v>
      </c>
      <c r="G10" s="633">
        <v>0</v>
      </c>
      <c r="H10" s="638">
        <v>0</v>
      </c>
      <c r="I10" s="917">
        <v>0</v>
      </c>
      <c r="J10" s="635">
        <v>0</v>
      </c>
      <c r="K10" s="636">
        <v>0</v>
      </c>
      <c r="L10" s="637"/>
      <c r="M10" s="916"/>
      <c r="N10" s="916"/>
    </row>
    <row r="11" spans="2:14" ht="15.75" customHeight="1">
      <c r="B11" s="629" t="s">
        <v>212</v>
      </c>
      <c r="C11" s="639">
        <v>0</v>
      </c>
      <c r="D11" s="631">
        <v>0</v>
      </c>
      <c r="E11" s="633">
        <v>0</v>
      </c>
      <c r="F11" s="633">
        <v>0</v>
      </c>
      <c r="G11" s="633">
        <v>0</v>
      </c>
      <c r="H11" s="638">
        <v>0</v>
      </c>
      <c r="I11" s="918">
        <v>0</v>
      </c>
      <c r="J11" s="635">
        <v>0</v>
      </c>
      <c r="K11" s="636">
        <v>0</v>
      </c>
      <c r="L11" s="637"/>
      <c r="M11" s="916"/>
      <c r="N11" s="916"/>
    </row>
    <row r="12" spans="2:14" ht="15.75" customHeight="1">
      <c r="B12" s="629" t="s">
        <v>213</v>
      </c>
      <c r="C12" s="639">
        <v>0</v>
      </c>
      <c r="D12" s="631">
        <v>0</v>
      </c>
      <c r="E12" s="633">
        <v>0</v>
      </c>
      <c r="F12" s="633">
        <v>0</v>
      </c>
      <c r="G12" s="633">
        <v>0</v>
      </c>
      <c r="H12" s="638">
        <v>0</v>
      </c>
      <c r="I12" s="917">
        <v>0</v>
      </c>
      <c r="J12" s="640">
        <v>0</v>
      </c>
      <c r="K12" s="636">
        <v>0</v>
      </c>
      <c r="L12" s="637"/>
      <c r="M12" s="916"/>
      <c r="N12" s="916"/>
    </row>
    <row r="13" spans="2:14" ht="15.75" customHeight="1">
      <c r="B13" s="629" t="s">
        <v>214</v>
      </c>
      <c r="C13" s="639">
        <v>0</v>
      </c>
      <c r="D13" s="631">
        <v>0</v>
      </c>
      <c r="E13" s="633">
        <v>0</v>
      </c>
      <c r="F13" s="633">
        <v>0</v>
      </c>
      <c r="G13" s="633">
        <v>0</v>
      </c>
      <c r="H13" s="638">
        <v>0</v>
      </c>
      <c r="I13" s="917">
        <v>0</v>
      </c>
      <c r="J13" s="640">
        <v>210</v>
      </c>
      <c r="K13" s="636">
        <v>0</v>
      </c>
      <c r="L13" s="637"/>
      <c r="M13" s="916"/>
      <c r="N13" s="916"/>
    </row>
    <row r="14" spans="2:14" ht="15.75" customHeight="1">
      <c r="B14" s="629" t="s">
        <v>215</v>
      </c>
      <c r="C14" s="639">
        <v>0</v>
      </c>
      <c r="D14" s="631">
        <v>0</v>
      </c>
      <c r="E14" s="633">
        <v>0</v>
      </c>
      <c r="F14" s="633">
        <v>0</v>
      </c>
      <c r="G14" s="633">
        <v>0</v>
      </c>
      <c r="H14" s="638">
        <v>0</v>
      </c>
      <c r="I14" s="917">
        <v>0</v>
      </c>
      <c r="J14" s="640">
        <v>1510</v>
      </c>
      <c r="K14" s="636">
        <v>0</v>
      </c>
      <c r="L14" s="637"/>
      <c r="M14" s="916"/>
      <c r="N14" s="916"/>
    </row>
    <row r="15" spans="2:14" ht="15.75" customHeight="1">
      <c r="B15" s="629" t="s">
        <v>216</v>
      </c>
      <c r="C15" s="639">
        <v>0</v>
      </c>
      <c r="D15" s="631">
        <v>0</v>
      </c>
      <c r="E15" s="633">
        <v>0</v>
      </c>
      <c r="F15" s="633">
        <v>0</v>
      </c>
      <c r="G15" s="630"/>
      <c r="H15" s="633"/>
      <c r="I15" s="917">
        <v>0</v>
      </c>
      <c r="J15" s="640">
        <v>4900</v>
      </c>
      <c r="K15" s="641"/>
      <c r="L15" s="637"/>
      <c r="M15" s="916"/>
      <c r="N15" s="916"/>
    </row>
    <row r="16" spans="2:14" ht="15.75" customHeight="1">
      <c r="B16" s="629" t="s">
        <v>217</v>
      </c>
      <c r="C16" s="630">
        <v>0</v>
      </c>
      <c r="D16" s="631">
        <v>0</v>
      </c>
      <c r="E16" s="632">
        <v>6000</v>
      </c>
      <c r="F16" s="633">
        <v>0.7854</v>
      </c>
      <c r="G16" s="630"/>
      <c r="H16" s="642"/>
      <c r="I16" s="917">
        <v>0</v>
      </c>
      <c r="J16" s="640">
        <v>1250</v>
      </c>
      <c r="K16" s="641"/>
      <c r="L16" s="637"/>
      <c r="M16" s="916"/>
      <c r="N16" s="916"/>
    </row>
    <row r="17" spans="2:14" ht="15.75" customHeight="1">
      <c r="B17" s="629" t="s">
        <v>218</v>
      </c>
      <c r="C17" s="630">
        <v>0</v>
      </c>
      <c r="D17" s="631">
        <v>0</v>
      </c>
      <c r="E17" s="632">
        <v>0</v>
      </c>
      <c r="F17" s="633">
        <v>0</v>
      </c>
      <c r="G17" s="630"/>
      <c r="H17" s="633"/>
      <c r="I17" s="917">
        <v>0</v>
      </c>
      <c r="J17" s="640">
        <v>2340</v>
      </c>
      <c r="K17" s="641"/>
      <c r="L17" s="637"/>
      <c r="M17" s="916"/>
      <c r="N17" s="916"/>
    </row>
    <row r="18" spans="2:14" ht="15.75" customHeight="1">
      <c r="B18" s="643" t="s">
        <v>219</v>
      </c>
      <c r="C18" s="630">
        <v>0</v>
      </c>
      <c r="D18" s="631">
        <v>0</v>
      </c>
      <c r="E18" s="644">
        <v>0</v>
      </c>
      <c r="F18" s="645">
        <v>0</v>
      </c>
      <c r="G18" s="630"/>
      <c r="H18" s="633"/>
      <c r="I18" s="919">
        <v>0</v>
      </c>
      <c r="J18" s="646">
        <v>100</v>
      </c>
      <c r="K18" s="641"/>
      <c r="L18" s="637"/>
      <c r="M18" s="916"/>
      <c r="N18" s="916"/>
    </row>
    <row r="19" spans="2:14" ht="15.75" customHeight="1" thickBot="1">
      <c r="B19" s="647" t="s">
        <v>439</v>
      </c>
      <c r="C19" s="648">
        <v>8500</v>
      </c>
      <c r="D19" s="649">
        <v>0.05</v>
      </c>
      <c r="E19" s="650">
        <v>6000</v>
      </c>
      <c r="F19" s="651">
        <v>0.7854</v>
      </c>
      <c r="G19" s="648">
        <f>SUM(G7:G18)</f>
        <v>9100</v>
      </c>
      <c r="H19" s="652"/>
      <c r="I19" s="920">
        <v>0</v>
      </c>
      <c r="J19" s="653">
        <f>SUM(J7:J18)</f>
        <v>10310</v>
      </c>
      <c r="K19" s="654">
        <f>SUM(K7:K18)</f>
        <v>0</v>
      </c>
      <c r="L19" s="655"/>
      <c r="M19" s="916"/>
      <c r="N19" s="916"/>
    </row>
    <row r="20" spans="2:14" ht="21" customHeight="1" thickTop="1">
      <c r="B20" s="656"/>
      <c r="C20" s="1880" t="s">
        <v>619</v>
      </c>
      <c r="D20" s="1881"/>
      <c r="E20" s="1881"/>
      <c r="F20" s="1881"/>
      <c r="G20" s="1881"/>
      <c r="H20" s="1881"/>
      <c r="I20" s="1882" t="s">
        <v>620</v>
      </c>
      <c r="J20" s="1883"/>
      <c r="K20" s="1883"/>
      <c r="L20" s="1883"/>
      <c r="M20" s="1883"/>
      <c r="N20" s="1884"/>
    </row>
    <row r="21" spans="2:14" ht="15.75" customHeight="1">
      <c r="B21" s="1863" t="s">
        <v>617</v>
      </c>
      <c r="C21" s="1865" t="s">
        <v>52</v>
      </c>
      <c r="D21" s="1865"/>
      <c r="E21" s="1865" t="s">
        <v>53</v>
      </c>
      <c r="F21" s="1865"/>
      <c r="G21" s="1866" t="s">
        <v>54</v>
      </c>
      <c r="H21" s="1867"/>
      <c r="I21" s="1868" t="s">
        <v>53</v>
      </c>
      <c r="J21" s="1868"/>
      <c r="K21" s="1868"/>
      <c r="L21" s="1873" t="s">
        <v>54</v>
      </c>
      <c r="M21" s="1868"/>
      <c r="N21" s="1874"/>
    </row>
    <row r="22" spans="2:14" ht="28.5" customHeight="1">
      <c r="B22" s="1864"/>
      <c r="C22" s="622" t="s">
        <v>78</v>
      </c>
      <c r="D22" s="626" t="s">
        <v>618</v>
      </c>
      <c r="E22" s="622" t="s">
        <v>78</v>
      </c>
      <c r="F22" s="626" t="s">
        <v>618</v>
      </c>
      <c r="G22" s="626" t="s">
        <v>78</v>
      </c>
      <c r="H22" s="625" t="s">
        <v>618</v>
      </c>
      <c r="I22" s="921" t="s">
        <v>78</v>
      </c>
      <c r="J22" s="1875" t="s">
        <v>621</v>
      </c>
      <c r="K22" s="1875"/>
      <c r="L22" s="657" t="s">
        <v>78</v>
      </c>
      <c r="M22" s="1875" t="s">
        <v>621</v>
      </c>
      <c r="N22" s="1876"/>
    </row>
    <row r="23" spans="2:14" ht="12.75">
      <c r="B23" s="629" t="s">
        <v>208</v>
      </c>
      <c r="C23" s="658">
        <v>0</v>
      </c>
      <c r="D23" s="659">
        <v>0</v>
      </c>
      <c r="E23" s="660">
        <v>99500</v>
      </c>
      <c r="F23" s="661">
        <v>0.0009</v>
      </c>
      <c r="G23" s="662">
        <v>13000</v>
      </c>
      <c r="H23" s="914">
        <v>0.72</v>
      </c>
      <c r="I23" s="922" t="s">
        <v>119</v>
      </c>
      <c r="J23" s="1877" t="s">
        <v>119</v>
      </c>
      <c r="K23" s="1878"/>
      <c r="L23" s="663">
        <v>57250</v>
      </c>
      <c r="M23" s="1877">
        <v>1.39</v>
      </c>
      <c r="N23" s="1879"/>
    </row>
    <row r="24" spans="2:14" ht="12.75">
      <c r="B24" s="629" t="s">
        <v>209</v>
      </c>
      <c r="C24" s="664">
        <v>15000</v>
      </c>
      <c r="D24" s="659">
        <v>0.07</v>
      </c>
      <c r="E24" s="660">
        <v>68500</v>
      </c>
      <c r="F24" s="661">
        <v>0.0513</v>
      </c>
      <c r="G24" s="662">
        <v>8300</v>
      </c>
      <c r="H24" s="661">
        <v>1.3</v>
      </c>
      <c r="I24" s="922">
        <v>20000</v>
      </c>
      <c r="J24" s="1850">
        <v>0.6911</v>
      </c>
      <c r="K24" s="1852"/>
      <c r="L24" s="665">
        <v>0</v>
      </c>
      <c r="M24" s="1850" t="s">
        <v>119</v>
      </c>
      <c r="N24" s="1851"/>
    </row>
    <row r="25" spans="2:14" ht="12.75">
      <c r="B25" s="629" t="s">
        <v>210</v>
      </c>
      <c r="C25" s="664">
        <v>20000</v>
      </c>
      <c r="D25" s="659">
        <v>0.05</v>
      </c>
      <c r="E25" s="660">
        <v>19000</v>
      </c>
      <c r="F25" s="661">
        <v>0.1107</v>
      </c>
      <c r="G25" s="662">
        <v>35000</v>
      </c>
      <c r="H25" s="661">
        <v>0.22</v>
      </c>
      <c r="I25" s="922">
        <v>20000</v>
      </c>
      <c r="J25" s="1850">
        <v>0.67</v>
      </c>
      <c r="K25" s="1852"/>
      <c r="L25" s="665">
        <v>0</v>
      </c>
      <c r="M25" s="1850" t="s">
        <v>119</v>
      </c>
      <c r="N25" s="1851"/>
    </row>
    <row r="26" spans="2:14" ht="12.75">
      <c r="B26" s="629" t="s">
        <v>211</v>
      </c>
      <c r="C26" s="664">
        <v>0</v>
      </c>
      <c r="D26" s="659">
        <v>0</v>
      </c>
      <c r="E26" s="660">
        <v>11000</v>
      </c>
      <c r="F26" s="661">
        <v>0.0292</v>
      </c>
      <c r="G26" s="662">
        <v>20000</v>
      </c>
      <c r="H26" s="661">
        <v>0.21</v>
      </c>
      <c r="I26" s="923" t="s">
        <v>119</v>
      </c>
      <c r="J26" s="1859" t="s">
        <v>119</v>
      </c>
      <c r="K26" s="1860"/>
      <c r="L26" s="666">
        <v>100000</v>
      </c>
      <c r="M26" s="1861">
        <v>0.87</v>
      </c>
      <c r="N26" s="1862"/>
    </row>
    <row r="27" spans="2:14" ht="12.75">
      <c r="B27" s="629" t="s">
        <v>212</v>
      </c>
      <c r="C27" s="664">
        <v>29500</v>
      </c>
      <c r="D27" s="659">
        <v>0.0579</v>
      </c>
      <c r="E27" s="660">
        <v>22500</v>
      </c>
      <c r="F27" s="661">
        <v>0.053</v>
      </c>
      <c r="G27" s="662">
        <v>9000</v>
      </c>
      <c r="H27" s="661">
        <v>0.1269</v>
      </c>
      <c r="I27" s="924">
        <v>15000</v>
      </c>
      <c r="J27" s="1850">
        <v>0.21</v>
      </c>
      <c r="K27" s="1852"/>
      <c r="L27" s="667">
        <v>26150</v>
      </c>
      <c r="M27" s="1850">
        <v>1.08</v>
      </c>
      <c r="N27" s="1851"/>
    </row>
    <row r="28" spans="2:14" ht="12.75">
      <c r="B28" s="629" t="s">
        <v>213</v>
      </c>
      <c r="C28" s="664">
        <v>54000</v>
      </c>
      <c r="D28" s="659">
        <v>0.6801</v>
      </c>
      <c r="E28" s="660">
        <v>40000</v>
      </c>
      <c r="F28" s="661">
        <v>0.0114</v>
      </c>
      <c r="G28" s="662">
        <v>12050</v>
      </c>
      <c r="H28" s="915">
        <v>0.0448</v>
      </c>
      <c r="I28" s="924">
        <v>20000</v>
      </c>
      <c r="J28" s="1850">
        <v>0.2</v>
      </c>
      <c r="K28" s="1852"/>
      <c r="L28" s="667">
        <v>15000</v>
      </c>
      <c r="M28" s="1850">
        <v>0.81</v>
      </c>
      <c r="N28" s="1851"/>
    </row>
    <row r="29" spans="2:14" ht="12.75">
      <c r="B29" s="629" t="s">
        <v>214</v>
      </c>
      <c r="C29" s="664">
        <v>58500</v>
      </c>
      <c r="D29" s="659">
        <v>0.3898</v>
      </c>
      <c r="E29" s="660">
        <v>9750</v>
      </c>
      <c r="F29" s="661">
        <v>0.1726</v>
      </c>
      <c r="G29" s="662">
        <v>40000</v>
      </c>
      <c r="H29" s="661">
        <v>0.1103</v>
      </c>
      <c r="I29" s="922">
        <v>5000</v>
      </c>
      <c r="J29" s="1850">
        <v>0.69</v>
      </c>
      <c r="K29" s="1852"/>
      <c r="L29" s="665">
        <v>60000</v>
      </c>
      <c r="M29" s="1850">
        <v>0.48</v>
      </c>
      <c r="N29" s="1851"/>
    </row>
    <row r="30" spans="2:14" ht="12.75">
      <c r="B30" s="629" t="s">
        <v>215</v>
      </c>
      <c r="C30" s="664">
        <v>93000</v>
      </c>
      <c r="D30" s="659">
        <v>0.18154677419354842</v>
      </c>
      <c r="E30" s="660">
        <v>850</v>
      </c>
      <c r="F30" s="661">
        <v>0.3983</v>
      </c>
      <c r="G30" s="662">
        <v>25420</v>
      </c>
      <c r="H30" s="661">
        <v>0.1657</v>
      </c>
      <c r="I30" s="924">
        <v>5000</v>
      </c>
      <c r="J30" s="1850">
        <v>0.86</v>
      </c>
      <c r="K30" s="1852"/>
      <c r="L30" s="662">
        <v>39100</v>
      </c>
      <c r="M30" s="1850">
        <v>0.39</v>
      </c>
      <c r="N30" s="1851"/>
    </row>
    <row r="31" spans="2:14" ht="12.75">
      <c r="B31" s="629" t="s">
        <v>216</v>
      </c>
      <c r="C31" s="664">
        <v>78000</v>
      </c>
      <c r="D31" s="659">
        <v>0.08</v>
      </c>
      <c r="E31" s="660">
        <v>2700</v>
      </c>
      <c r="F31" s="661">
        <v>0.0424</v>
      </c>
      <c r="G31" s="662"/>
      <c r="H31" s="661"/>
      <c r="I31" s="924">
        <v>10000</v>
      </c>
      <c r="J31" s="1850">
        <v>0.72</v>
      </c>
      <c r="K31" s="1852"/>
      <c r="L31" s="667"/>
      <c r="M31" s="1853"/>
      <c r="N31" s="1854"/>
    </row>
    <row r="32" spans="2:14" ht="12.75">
      <c r="B32" s="629" t="s">
        <v>217</v>
      </c>
      <c r="C32" s="664">
        <v>78000</v>
      </c>
      <c r="D32" s="659">
        <v>0.0459</v>
      </c>
      <c r="E32" s="660">
        <v>6000</v>
      </c>
      <c r="F32" s="661">
        <v>0.3192</v>
      </c>
      <c r="G32" s="662"/>
      <c r="H32" s="661"/>
      <c r="I32" s="924">
        <v>10000</v>
      </c>
      <c r="J32" s="1850">
        <v>0.79</v>
      </c>
      <c r="K32" s="1852"/>
      <c r="L32" s="667"/>
      <c r="M32" s="1853"/>
      <c r="N32" s="1854"/>
    </row>
    <row r="33" spans="2:14" ht="12.75">
      <c r="B33" s="629" t="s">
        <v>218</v>
      </c>
      <c r="C33" s="664">
        <v>97500</v>
      </c>
      <c r="D33" s="659">
        <v>0.041</v>
      </c>
      <c r="E33" s="660">
        <v>11000</v>
      </c>
      <c r="F33" s="661">
        <v>0.2581</v>
      </c>
      <c r="G33" s="668"/>
      <c r="H33" s="661"/>
      <c r="I33" s="923" t="s">
        <v>119</v>
      </c>
      <c r="J33" s="1859" t="s">
        <v>119</v>
      </c>
      <c r="K33" s="1860"/>
      <c r="L33" s="666"/>
      <c r="M33" s="1844"/>
      <c r="N33" s="1845"/>
    </row>
    <row r="34" spans="2:14" ht="12.75">
      <c r="B34" s="643" t="s">
        <v>219</v>
      </c>
      <c r="C34" s="669">
        <v>79000</v>
      </c>
      <c r="D34" s="659">
        <v>0.02</v>
      </c>
      <c r="E34" s="660">
        <v>25000</v>
      </c>
      <c r="F34" s="670">
        <v>0.0184</v>
      </c>
      <c r="G34" s="671"/>
      <c r="H34" s="670"/>
      <c r="I34" s="923">
        <v>50000</v>
      </c>
      <c r="J34" s="1846">
        <v>0.24</v>
      </c>
      <c r="K34" s="1847"/>
      <c r="L34" s="666"/>
      <c r="M34" s="1848"/>
      <c r="N34" s="1849"/>
    </row>
    <row r="35" spans="2:14" ht="13.5" thickBot="1">
      <c r="B35" s="647" t="s">
        <v>439</v>
      </c>
      <c r="C35" s="672">
        <v>602500</v>
      </c>
      <c r="D35" s="673">
        <v>0.16</v>
      </c>
      <c r="E35" s="674">
        <v>315800</v>
      </c>
      <c r="F35" s="675">
        <v>0.05</v>
      </c>
      <c r="G35" s="676">
        <f>SUM(G23:G34)</f>
        <v>162770</v>
      </c>
      <c r="H35" s="675"/>
      <c r="I35" s="925">
        <f>SUM(I23:I34)</f>
        <v>155000</v>
      </c>
      <c r="J35" s="1855">
        <v>0.45</v>
      </c>
      <c r="K35" s="1856"/>
      <c r="L35" s="677">
        <f>SUM(L23:L34)</f>
        <v>297500</v>
      </c>
      <c r="M35" s="1857"/>
      <c r="N35" s="1858"/>
    </row>
    <row r="36" ht="13.5" thickTop="1">
      <c r="B36" s="375" t="s">
        <v>622</v>
      </c>
    </row>
  </sheetData>
  <sheetProtection/>
  <mergeCells count="46">
    <mergeCell ref="M1:N1"/>
    <mergeCell ref="M2:N2"/>
    <mergeCell ref="B1:K1"/>
    <mergeCell ref="B2:K2"/>
    <mergeCell ref="C20:H20"/>
    <mergeCell ref="I20:N20"/>
    <mergeCell ref="C4:H4"/>
    <mergeCell ref="I4:K4"/>
    <mergeCell ref="B5:B6"/>
    <mergeCell ref="C5:D5"/>
    <mergeCell ref="E5:F5"/>
    <mergeCell ref="G5:H5"/>
    <mergeCell ref="L21:N21"/>
    <mergeCell ref="J22:K22"/>
    <mergeCell ref="M22:N22"/>
    <mergeCell ref="J23:K23"/>
    <mergeCell ref="M23:N23"/>
    <mergeCell ref="J27:K27"/>
    <mergeCell ref="M27:N27"/>
    <mergeCell ref="J28:K28"/>
    <mergeCell ref="B21:B22"/>
    <mergeCell ref="C21:D21"/>
    <mergeCell ref="E21:F21"/>
    <mergeCell ref="G21:H21"/>
    <mergeCell ref="I21:K21"/>
    <mergeCell ref="J24:K24"/>
    <mergeCell ref="M24:N24"/>
    <mergeCell ref="J25:K25"/>
    <mergeCell ref="M25:N25"/>
    <mergeCell ref="J26:K26"/>
    <mergeCell ref="M26:N26"/>
    <mergeCell ref="J35:K35"/>
    <mergeCell ref="M35:N35"/>
    <mergeCell ref="J32:K32"/>
    <mergeCell ref="M32:N32"/>
    <mergeCell ref="J33:K33"/>
    <mergeCell ref="M30:N30"/>
    <mergeCell ref="J30:K30"/>
    <mergeCell ref="M33:N33"/>
    <mergeCell ref="J34:K34"/>
    <mergeCell ref="M34:N34"/>
    <mergeCell ref="M28:N28"/>
    <mergeCell ref="J29:K29"/>
    <mergeCell ref="M29:N29"/>
    <mergeCell ref="J31:K31"/>
    <mergeCell ref="M31:N31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E9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2" sqref="A2:T2"/>
    </sheetView>
  </sheetViews>
  <sheetFormatPr defaultColWidth="9.140625" defaultRowHeight="15"/>
  <cols>
    <col min="1" max="1" width="11.57421875" style="374" bestFit="1" customWidth="1"/>
    <col min="2" max="2" width="9.00390625" style="374" hidden="1" customWidth="1"/>
    <col min="3" max="3" width="8.140625" style="374" hidden="1" customWidth="1"/>
    <col min="4" max="4" width="9.00390625" style="374" hidden="1" customWidth="1"/>
    <col min="5" max="20" width="10.7109375" style="374" customWidth="1"/>
    <col min="21" max="16384" width="9.140625" style="374" customWidth="1"/>
  </cols>
  <sheetData>
    <row r="1" spans="1:20" ht="12.75">
      <c r="A1" s="1808" t="s">
        <v>635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808"/>
      <c r="R1" s="1808"/>
      <c r="S1" s="1808"/>
      <c r="T1" s="1808"/>
    </row>
    <row r="2" spans="1:20" ht="15.75" customHeight="1">
      <c r="A2" s="1808" t="s">
        <v>39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</row>
    <row r="3" spans="1:4" ht="12.75" hidden="1">
      <c r="A3" s="1890" t="s">
        <v>624</v>
      </c>
      <c r="B3" s="1890"/>
      <c r="C3" s="1890"/>
      <c r="D3" s="1890"/>
    </row>
    <row r="4" spans="1:20" ht="13.5" thickBot="1">
      <c r="A4" s="678"/>
      <c r="B4" s="678"/>
      <c r="C4" s="678"/>
      <c r="D4" s="678"/>
      <c r="T4" s="679" t="s">
        <v>625</v>
      </c>
    </row>
    <row r="5" spans="1:20" s="443" customFormat="1" ht="16.5" customHeight="1" thickTop="1">
      <c r="A5" s="1891" t="s">
        <v>617</v>
      </c>
      <c r="B5" s="680"/>
      <c r="C5" s="680"/>
      <c r="D5" s="680"/>
      <c r="E5" s="1893" t="s">
        <v>626</v>
      </c>
      <c r="F5" s="1894"/>
      <c r="G5" s="1894"/>
      <c r="H5" s="1894"/>
      <c r="I5" s="1894"/>
      <c r="J5" s="1894"/>
      <c r="K5" s="1894"/>
      <c r="L5" s="1894"/>
      <c r="M5" s="1894"/>
      <c r="N5" s="1894"/>
      <c r="O5" s="1894"/>
      <c r="P5" s="1895"/>
      <c r="Q5" s="1896" t="s">
        <v>627</v>
      </c>
      <c r="R5" s="1894"/>
      <c r="S5" s="1894"/>
      <c r="T5" s="1895"/>
    </row>
    <row r="6" spans="1:20" s="443" customFormat="1" ht="16.5" customHeight="1">
      <c r="A6" s="1892"/>
      <c r="B6" s="1897" t="s">
        <v>628</v>
      </c>
      <c r="C6" s="1898"/>
      <c r="D6" s="1899"/>
      <c r="E6" s="1897" t="s">
        <v>53</v>
      </c>
      <c r="F6" s="1898"/>
      <c r="G6" s="1898"/>
      <c r="H6" s="1898"/>
      <c r="I6" s="1898"/>
      <c r="J6" s="1898"/>
      <c r="K6" s="1897" t="s">
        <v>54</v>
      </c>
      <c r="L6" s="1898"/>
      <c r="M6" s="1898"/>
      <c r="N6" s="1898"/>
      <c r="O6" s="1898"/>
      <c r="P6" s="1898"/>
      <c r="Q6" s="1900" t="s">
        <v>53</v>
      </c>
      <c r="R6" s="1901"/>
      <c r="S6" s="1904" t="s">
        <v>54</v>
      </c>
      <c r="T6" s="1905"/>
    </row>
    <row r="7" spans="1:20" s="443" customFormat="1" ht="26.25" customHeight="1">
      <c r="A7" s="1892"/>
      <c r="B7" s="681"/>
      <c r="C7" s="682"/>
      <c r="D7" s="683"/>
      <c r="E7" s="1908" t="s">
        <v>629</v>
      </c>
      <c r="F7" s="1909"/>
      <c r="G7" s="1908" t="s">
        <v>630</v>
      </c>
      <c r="H7" s="1909"/>
      <c r="I7" s="1910" t="s">
        <v>631</v>
      </c>
      <c r="J7" s="1910"/>
      <c r="K7" s="1908" t="s">
        <v>629</v>
      </c>
      <c r="L7" s="1909"/>
      <c r="M7" s="1908" t="s">
        <v>630</v>
      </c>
      <c r="N7" s="1909"/>
      <c r="O7" s="1910" t="s">
        <v>631</v>
      </c>
      <c r="P7" s="1910"/>
      <c r="Q7" s="1902"/>
      <c r="R7" s="1903"/>
      <c r="S7" s="1906"/>
      <c r="T7" s="1907"/>
    </row>
    <row r="8" spans="1:20" s="443" customFormat="1" ht="16.5" customHeight="1">
      <c r="A8" s="1892"/>
      <c r="B8" s="684" t="s">
        <v>629</v>
      </c>
      <c r="C8" s="685" t="s">
        <v>630</v>
      </c>
      <c r="D8" s="686" t="s">
        <v>631</v>
      </c>
      <c r="E8" s="687" t="s">
        <v>632</v>
      </c>
      <c r="F8" s="687" t="s">
        <v>633</v>
      </c>
      <c r="G8" s="687" t="s">
        <v>632</v>
      </c>
      <c r="H8" s="687" t="s">
        <v>633</v>
      </c>
      <c r="I8" s="687" t="s">
        <v>632</v>
      </c>
      <c r="J8" s="684" t="s">
        <v>633</v>
      </c>
      <c r="K8" s="687" t="s">
        <v>632</v>
      </c>
      <c r="L8" s="687" t="s">
        <v>633</v>
      </c>
      <c r="M8" s="688" t="s">
        <v>632</v>
      </c>
      <c r="N8" s="688" t="s">
        <v>633</v>
      </c>
      <c r="O8" s="687" t="s">
        <v>632</v>
      </c>
      <c r="P8" s="689" t="s">
        <v>633</v>
      </c>
      <c r="Q8" s="690" t="s">
        <v>627</v>
      </c>
      <c r="R8" s="691" t="s">
        <v>634</v>
      </c>
      <c r="S8" s="692" t="s">
        <v>627</v>
      </c>
      <c r="T8" s="693" t="s">
        <v>634</v>
      </c>
    </row>
    <row r="9" spans="1:20" s="443" customFormat="1" ht="16.5" customHeight="1">
      <c r="A9" s="629" t="s">
        <v>208</v>
      </c>
      <c r="B9" s="694">
        <v>735.39</v>
      </c>
      <c r="C9" s="695">
        <v>0</v>
      </c>
      <c r="D9" s="696">
        <v>735.39</v>
      </c>
      <c r="E9" s="697">
        <v>275.65</v>
      </c>
      <c r="F9" s="698">
        <v>26790.169</v>
      </c>
      <c r="G9" s="699">
        <v>0</v>
      </c>
      <c r="H9" s="700">
        <v>0</v>
      </c>
      <c r="I9" s="697">
        <v>275.65</v>
      </c>
      <c r="J9" s="698">
        <v>26790.169</v>
      </c>
      <c r="K9" s="698">
        <v>332.5</v>
      </c>
      <c r="L9" s="701">
        <v>34039.025</v>
      </c>
      <c r="M9" s="697">
        <v>0</v>
      </c>
      <c r="N9" s="697">
        <v>0</v>
      </c>
      <c r="O9" s="700">
        <f aca="true" t="shared" si="0" ref="O9:P16">K9-M9</f>
        <v>332.5</v>
      </c>
      <c r="P9" s="702">
        <f t="shared" si="0"/>
        <v>34039.025</v>
      </c>
      <c r="Q9" s="703">
        <v>12116.9</v>
      </c>
      <c r="R9" s="704">
        <v>200</v>
      </c>
      <c r="S9" s="705">
        <v>20502.489999999998</v>
      </c>
      <c r="T9" s="706">
        <v>320</v>
      </c>
    </row>
    <row r="10" spans="1:20" s="443" customFormat="1" ht="16.5" customHeight="1">
      <c r="A10" s="629" t="s">
        <v>209</v>
      </c>
      <c r="B10" s="694">
        <v>1337.1</v>
      </c>
      <c r="C10" s="695">
        <v>0</v>
      </c>
      <c r="D10" s="696">
        <v>1337.1</v>
      </c>
      <c r="E10" s="697">
        <v>195.875</v>
      </c>
      <c r="F10" s="698">
        <v>18986.87625</v>
      </c>
      <c r="G10" s="707">
        <v>0</v>
      </c>
      <c r="H10" s="708">
        <v>0</v>
      </c>
      <c r="I10" s="697">
        <v>195.875</v>
      </c>
      <c r="J10" s="698">
        <v>18986.87625</v>
      </c>
      <c r="K10" s="698">
        <v>376.9</v>
      </c>
      <c r="L10" s="697">
        <v>39886.57000000001</v>
      </c>
      <c r="M10" s="697">
        <v>0</v>
      </c>
      <c r="N10" s="698">
        <v>0</v>
      </c>
      <c r="O10" s="697">
        <f t="shared" si="0"/>
        <v>376.9</v>
      </c>
      <c r="P10" s="702">
        <f t="shared" si="0"/>
        <v>39886.57000000001</v>
      </c>
      <c r="Q10" s="703">
        <v>18189.19</v>
      </c>
      <c r="R10" s="704">
        <v>300</v>
      </c>
      <c r="S10" s="705">
        <v>14577.730000000001</v>
      </c>
      <c r="T10" s="706">
        <v>220</v>
      </c>
    </row>
    <row r="11" spans="1:20" s="443" customFormat="1" ht="16.5" customHeight="1">
      <c r="A11" s="629" t="s">
        <v>210</v>
      </c>
      <c r="B11" s="694">
        <v>3529.54</v>
      </c>
      <c r="C11" s="695">
        <v>0</v>
      </c>
      <c r="D11" s="696">
        <v>3529.54</v>
      </c>
      <c r="E11" s="697">
        <v>330.1</v>
      </c>
      <c r="F11" s="698">
        <v>26236.907749999995</v>
      </c>
      <c r="G11" s="707">
        <v>0</v>
      </c>
      <c r="H11" s="708">
        <v>0</v>
      </c>
      <c r="I11" s="697">
        <v>330.1</v>
      </c>
      <c r="J11" s="698">
        <v>26236.907749999995</v>
      </c>
      <c r="K11" s="698">
        <v>416.5</v>
      </c>
      <c r="L11" s="697">
        <v>43534.91575</v>
      </c>
      <c r="M11" s="697">
        <v>0</v>
      </c>
      <c r="N11" s="698">
        <v>0</v>
      </c>
      <c r="O11" s="697">
        <f t="shared" si="0"/>
        <v>416.5</v>
      </c>
      <c r="P11" s="702">
        <f t="shared" si="0"/>
        <v>43534.91575</v>
      </c>
      <c r="Q11" s="709">
        <v>21992.42</v>
      </c>
      <c r="R11" s="710">
        <v>360</v>
      </c>
      <c r="S11" s="711">
        <v>3920.35</v>
      </c>
      <c r="T11" s="712">
        <v>60</v>
      </c>
    </row>
    <row r="12" spans="1:20" s="443" customFormat="1" ht="16.5" customHeight="1">
      <c r="A12" s="629" t="s">
        <v>211</v>
      </c>
      <c r="B12" s="694">
        <v>2685.96</v>
      </c>
      <c r="C12" s="695">
        <v>0</v>
      </c>
      <c r="D12" s="696">
        <v>2685.96</v>
      </c>
      <c r="E12" s="697">
        <v>294.85</v>
      </c>
      <c r="F12" s="698">
        <v>28964.910999999996</v>
      </c>
      <c r="G12" s="707">
        <v>0</v>
      </c>
      <c r="H12" s="708">
        <v>0</v>
      </c>
      <c r="I12" s="697">
        <v>294.85</v>
      </c>
      <c r="J12" s="698">
        <v>28964.910999999996</v>
      </c>
      <c r="K12" s="698">
        <v>350.5</v>
      </c>
      <c r="L12" s="697">
        <v>36816.6</v>
      </c>
      <c r="M12" s="697">
        <v>0</v>
      </c>
      <c r="N12" s="698">
        <v>0</v>
      </c>
      <c r="O12" s="697">
        <f t="shared" si="0"/>
        <v>350.5</v>
      </c>
      <c r="P12" s="702">
        <f t="shared" si="0"/>
        <v>36816.6</v>
      </c>
      <c r="Q12" s="709">
        <v>19659.2</v>
      </c>
      <c r="R12" s="710">
        <v>320</v>
      </c>
      <c r="S12" s="711">
        <v>10494.960000000001</v>
      </c>
      <c r="T12" s="712">
        <v>160</v>
      </c>
    </row>
    <row r="13" spans="1:20" s="443" customFormat="1" ht="16.5" customHeight="1">
      <c r="A13" s="629" t="s">
        <v>212</v>
      </c>
      <c r="B13" s="694">
        <v>2257.5</v>
      </c>
      <c r="C13" s="695">
        <v>496.34</v>
      </c>
      <c r="D13" s="696">
        <v>1761.16</v>
      </c>
      <c r="E13" s="697">
        <v>309.275</v>
      </c>
      <c r="F13" s="698">
        <v>30642.332749999994</v>
      </c>
      <c r="G13" s="707">
        <v>0</v>
      </c>
      <c r="H13" s="708">
        <v>0</v>
      </c>
      <c r="I13" s="697">
        <v>309.275</v>
      </c>
      <c r="J13" s="698">
        <v>30642.332749999994</v>
      </c>
      <c r="K13" s="698">
        <v>399.75</v>
      </c>
      <c r="L13" s="697">
        <v>42556.17225</v>
      </c>
      <c r="M13" s="697">
        <v>0</v>
      </c>
      <c r="N13" s="698">
        <v>0</v>
      </c>
      <c r="O13" s="697">
        <f t="shared" si="0"/>
        <v>399.75</v>
      </c>
      <c r="P13" s="702">
        <f t="shared" si="0"/>
        <v>42556.17225</v>
      </c>
      <c r="Q13" s="709">
        <v>21053.61</v>
      </c>
      <c r="R13" s="710">
        <v>340</v>
      </c>
      <c r="S13" s="711">
        <v>22658.398</v>
      </c>
      <c r="T13" s="712">
        <v>340</v>
      </c>
    </row>
    <row r="14" spans="1:20" s="443" customFormat="1" ht="16.5" customHeight="1">
      <c r="A14" s="629" t="s">
        <v>213</v>
      </c>
      <c r="B14" s="694">
        <v>2901.58</v>
      </c>
      <c r="C14" s="695">
        <v>0</v>
      </c>
      <c r="D14" s="696">
        <v>2901.58</v>
      </c>
      <c r="E14" s="697">
        <v>252.99999999999994</v>
      </c>
      <c r="F14" s="698">
        <v>25574.157</v>
      </c>
      <c r="G14" s="707">
        <v>0</v>
      </c>
      <c r="H14" s="708">
        <v>0</v>
      </c>
      <c r="I14" s="697">
        <v>252.99999999999994</v>
      </c>
      <c r="J14" s="698">
        <v>25574.157</v>
      </c>
      <c r="K14" s="698">
        <v>349.925</v>
      </c>
      <c r="L14" s="697">
        <v>37301.54475</v>
      </c>
      <c r="M14" s="697">
        <v>0</v>
      </c>
      <c r="N14" s="698">
        <v>0</v>
      </c>
      <c r="O14" s="697">
        <f t="shared" si="0"/>
        <v>349.925</v>
      </c>
      <c r="P14" s="702">
        <f t="shared" si="0"/>
        <v>37301.54475</v>
      </c>
      <c r="Q14" s="709">
        <v>13923.11</v>
      </c>
      <c r="R14" s="710">
        <v>220</v>
      </c>
      <c r="S14" s="711">
        <v>18644.694000000003</v>
      </c>
      <c r="T14" s="712">
        <v>280</v>
      </c>
    </row>
    <row r="15" spans="1:20" s="443" customFormat="1" ht="16.5" customHeight="1">
      <c r="A15" s="629" t="s">
        <v>214</v>
      </c>
      <c r="B15" s="694">
        <v>1893.9</v>
      </c>
      <c r="C15" s="695">
        <v>0</v>
      </c>
      <c r="D15" s="696">
        <v>1893.9</v>
      </c>
      <c r="E15" s="713">
        <v>246.27499999999998</v>
      </c>
      <c r="F15" s="698">
        <v>24360.532000000003</v>
      </c>
      <c r="G15" s="707">
        <v>3.5</v>
      </c>
      <c r="H15" s="708">
        <v>346.64</v>
      </c>
      <c r="I15" s="697">
        <v>242.77499999999998</v>
      </c>
      <c r="J15" s="698">
        <v>24013.892000000003</v>
      </c>
      <c r="K15" s="698">
        <v>318.02500000000003</v>
      </c>
      <c r="L15" s="697">
        <v>34486.87075</v>
      </c>
      <c r="M15" s="697">
        <v>0</v>
      </c>
      <c r="N15" s="698">
        <v>0</v>
      </c>
      <c r="O15" s="697">
        <f t="shared" si="0"/>
        <v>318.02500000000003</v>
      </c>
      <c r="P15" s="702">
        <f t="shared" si="0"/>
        <v>34486.87075</v>
      </c>
      <c r="Q15" s="709">
        <v>22249.53</v>
      </c>
      <c r="R15" s="710">
        <v>360</v>
      </c>
      <c r="S15" s="711">
        <v>24380.4</v>
      </c>
      <c r="T15" s="712">
        <v>380</v>
      </c>
    </row>
    <row r="16" spans="1:20" s="443" customFormat="1" ht="16.5" customHeight="1">
      <c r="A16" s="629" t="s">
        <v>215</v>
      </c>
      <c r="B16" s="694">
        <v>1962.72</v>
      </c>
      <c r="C16" s="695">
        <v>0</v>
      </c>
      <c r="D16" s="696">
        <v>1962.72</v>
      </c>
      <c r="E16" s="713">
        <v>320.42499999999995</v>
      </c>
      <c r="F16" s="698">
        <v>31916.139500000005</v>
      </c>
      <c r="G16" s="707">
        <v>0</v>
      </c>
      <c r="H16" s="708">
        <v>0</v>
      </c>
      <c r="I16" s="697">
        <v>320.42499999999995</v>
      </c>
      <c r="J16" s="698">
        <v>31916.139500000005</v>
      </c>
      <c r="K16" s="697">
        <v>346.25</v>
      </c>
      <c r="L16" s="697">
        <v>37711.87299999999</v>
      </c>
      <c r="M16" s="697">
        <v>0</v>
      </c>
      <c r="N16" s="698">
        <v>0</v>
      </c>
      <c r="O16" s="697">
        <f t="shared" si="0"/>
        <v>346.25</v>
      </c>
      <c r="P16" s="702">
        <f t="shared" si="0"/>
        <v>37711.87299999999</v>
      </c>
      <c r="Q16" s="709">
        <v>16188.29</v>
      </c>
      <c r="R16" s="710">
        <v>260</v>
      </c>
      <c r="S16" s="711">
        <v>18469.07</v>
      </c>
      <c r="T16" s="712">
        <v>270.96</v>
      </c>
    </row>
    <row r="17" spans="1:20" s="443" customFormat="1" ht="16.5" customHeight="1">
      <c r="A17" s="629" t="s">
        <v>216</v>
      </c>
      <c r="B17" s="694">
        <v>2955.37</v>
      </c>
      <c r="C17" s="695">
        <v>0</v>
      </c>
      <c r="D17" s="696">
        <v>2955.37</v>
      </c>
      <c r="E17" s="714">
        <v>315.49600000000004</v>
      </c>
      <c r="F17" s="715">
        <v>31509.897270000005</v>
      </c>
      <c r="G17" s="707">
        <v>1.2</v>
      </c>
      <c r="H17" s="708">
        <v>115.548</v>
      </c>
      <c r="I17" s="697">
        <v>314.29600000000005</v>
      </c>
      <c r="J17" s="698">
        <v>31394.349270000006</v>
      </c>
      <c r="K17" s="716"/>
      <c r="L17" s="716"/>
      <c r="M17" s="700"/>
      <c r="N17" s="697"/>
      <c r="O17" s="700"/>
      <c r="P17" s="702"/>
      <c r="Q17" s="717">
        <v>18723.1</v>
      </c>
      <c r="R17" s="718">
        <v>300</v>
      </c>
      <c r="S17" s="711"/>
      <c r="T17" s="712"/>
    </row>
    <row r="18" spans="1:20" s="443" customFormat="1" ht="16.5" customHeight="1">
      <c r="A18" s="629" t="s">
        <v>217</v>
      </c>
      <c r="B18" s="694">
        <v>1971.17</v>
      </c>
      <c r="C18" s="695">
        <v>408.86</v>
      </c>
      <c r="D18" s="696">
        <v>1562.31</v>
      </c>
      <c r="E18" s="714">
        <v>546.425</v>
      </c>
      <c r="F18" s="715">
        <v>55403.839250000005</v>
      </c>
      <c r="G18" s="707">
        <v>2.66</v>
      </c>
      <c r="H18" s="708">
        <v>269.6708</v>
      </c>
      <c r="I18" s="697">
        <v>543.765</v>
      </c>
      <c r="J18" s="698">
        <v>55134.168450000005</v>
      </c>
      <c r="K18" s="698"/>
      <c r="L18" s="697"/>
      <c r="M18" s="700"/>
      <c r="N18" s="697"/>
      <c r="O18" s="700"/>
      <c r="P18" s="702"/>
      <c r="Q18" s="717">
        <v>13888.34</v>
      </c>
      <c r="R18" s="718">
        <v>220</v>
      </c>
      <c r="S18" s="711"/>
      <c r="T18" s="712"/>
    </row>
    <row r="19" spans="1:20" s="443" customFormat="1" ht="16.5" customHeight="1">
      <c r="A19" s="629" t="s">
        <v>218</v>
      </c>
      <c r="B19" s="694">
        <v>4584.48</v>
      </c>
      <c r="C19" s="695">
        <v>0</v>
      </c>
      <c r="D19" s="696">
        <v>4584.48</v>
      </c>
      <c r="E19" s="697">
        <v>539.5499999999998</v>
      </c>
      <c r="F19" s="698">
        <v>55104.4935</v>
      </c>
      <c r="G19" s="707">
        <v>0</v>
      </c>
      <c r="H19" s="708">
        <v>0</v>
      </c>
      <c r="I19" s="697">
        <v>539.5499999999998</v>
      </c>
      <c r="J19" s="698">
        <v>55104.4935</v>
      </c>
      <c r="K19" s="698"/>
      <c r="L19" s="697"/>
      <c r="M19" s="700"/>
      <c r="N19" s="697"/>
      <c r="O19" s="700"/>
      <c r="P19" s="702"/>
      <c r="Q19" s="709">
        <v>19177.47</v>
      </c>
      <c r="R19" s="710">
        <v>300</v>
      </c>
      <c r="S19" s="711"/>
      <c r="T19" s="712"/>
    </row>
    <row r="20" spans="1:20" s="443" customFormat="1" ht="16.5" customHeight="1">
      <c r="A20" s="643" t="s">
        <v>219</v>
      </c>
      <c r="B20" s="719">
        <v>3337.29</v>
      </c>
      <c r="C20" s="720">
        <v>1132.25</v>
      </c>
      <c r="D20" s="696">
        <v>2205.04</v>
      </c>
      <c r="E20" s="721">
        <v>416.34499999999997</v>
      </c>
      <c r="F20" s="722">
        <v>42365.126749999996</v>
      </c>
      <c r="G20" s="723">
        <v>4</v>
      </c>
      <c r="H20" s="708">
        <v>407.44</v>
      </c>
      <c r="I20" s="721">
        <v>412.34499999999997</v>
      </c>
      <c r="J20" s="724">
        <v>41957.68674999999</v>
      </c>
      <c r="K20" s="722"/>
      <c r="L20" s="721"/>
      <c r="M20" s="697"/>
      <c r="N20" s="697"/>
      <c r="O20" s="700"/>
      <c r="P20" s="702"/>
      <c r="Q20" s="725">
        <v>20395.289999999997</v>
      </c>
      <c r="R20" s="726">
        <v>320</v>
      </c>
      <c r="S20" s="727"/>
      <c r="T20" s="728"/>
    </row>
    <row r="21" spans="1:20" s="443" customFormat="1" ht="16.5" customHeight="1" thickBot="1">
      <c r="A21" s="729" t="s">
        <v>439</v>
      </c>
      <c r="B21" s="730">
        <v>30152</v>
      </c>
      <c r="C21" s="731">
        <v>2037.45</v>
      </c>
      <c r="D21" s="732">
        <v>28114.55</v>
      </c>
      <c r="E21" s="733">
        <v>4043.2659999999996</v>
      </c>
      <c r="F21" s="733">
        <v>397855.38202</v>
      </c>
      <c r="G21" s="734">
        <v>11.36</v>
      </c>
      <c r="H21" s="734">
        <v>1139.2988</v>
      </c>
      <c r="I21" s="735">
        <v>4031.9059999999995</v>
      </c>
      <c r="J21" s="736">
        <v>396716.08322000003</v>
      </c>
      <c r="K21" s="733">
        <f aca="true" t="shared" si="1" ref="K21:P21">SUM(K9:K20)</f>
        <v>2890.3500000000004</v>
      </c>
      <c r="L21" s="734">
        <f t="shared" si="1"/>
        <v>306333.57149999996</v>
      </c>
      <c r="M21" s="734">
        <f t="shared" si="1"/>
        <v>0</v>
      </c>
      <c r="N21" s="734">
        <f t="shared" si="1"/>
        <v>0</v>
      </c>
      <c r="O21" s="733">
        <f t="shared" si="1"/>
        <v>2890.3500000000004</v>
      </c>
      <c r="P21" s="737">
        <f t="shared" si="1"/>
        <v>306333.57149999996</v>
      </c>
      <c r="Q21" s="738">
        <v>217556.45</v>
      </c>
      <c r="R21" s="739">
        <v>3500</v>
      </c>
      <c r="S21" s="740">
        <f>SUM(S9:S20)</f>
        <v>133648.092</v>
      </c>
      <c r="T21" s="741">
        <f>SUM(T9:T20)</f>
        <v>2030.96</v>
      </c>
    </row>
    <row r="22" s="443" customFormat="1" ht="16.5" customHeight="1" thickTop="1"/>
    <row r="23" spans="9:19" s="443" customFormat="1" ht="16.5" customHeight="1">
      <c r="I23" s="742"/>
      <c r="J23" s="742"/>
      <c r="K23" s="743"/>
      <c r="L23" s="743"/>
      <c r="M23" s="742"/>
      <c r="N23" s="742"/>
      <c r="O23" s="742"/>
      <c r="P23" s="742"/>
      <c r="Q23" s="742"/>
      <c r="R23" s="742"/>
      <c r="S23" s="444"/>
    </row>
    <row r="24" spans="11:17" ht="12.75">
      <c r="K24" s="744"/>
      <c r="L24" s="744"/>
      <c r="Q24" s="745"/>
    </row>
  </sheetData>
  <sheetProtection/>
  <mergeCells count="17">
    <mergeCell ref="S6:T7"/>
    <mergeCell ref="E7:F7"/>
    <mergeCell ref="G7:H7"/>
    <mergeCell ref="I7:J7"/>
    <mergeCell ref="K7:L7"/>
    <mergeCell ref="M7:N7"/>
    <mergeCell ref="O7:P7"/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E45" sqref="E45"/>
    </sheetView>
  </sheetViews>
  <sheetFormatPr defaultColWidth="9.140625" defaultRowHeight="15"/>
  <cols>
    <col min="1" max="1" width="15.00390625" style="210" customWidth="1"/>
    <col min="2" max="2" width="11.140625" style="210" customWidth="1"/>
    <col min="3" max="5" width="13.140625" style="210" customWidth="1"/>
    <col min="6" max="6" width="11.00390625" style="210" customWidth="1"/>
    <col min="7" max="7" width="12.28125" style="210" customWidth="1"/>
    <col min="8" max="8" width="12.140625" style="210" customWidth="1"/>
    <col min="9" max="9" width="10.7109375" style="210" bestFit="1" customWidth="1"/>
    <col min="10" max="10" width="10.7109375" style="210" customWidth="1"/>
    <col min="11" max="11" width="10.00390625" style="210" customWidth="1"/>
    <col min="12" max="12" width="10.28125" style="210" customWidth="1"/>
    <col min="13" max="13" width="9.8515625" style="210" customWidth="1"/>
    <col min="14" max="14" width="9.140625" style="210" customWidth="1"/>
    <col min="15" max="15" width="11.8515625" style="210" bestFit="1" customWidth="1"/>
    <col min="16" max="16384" width="9.140625" style="210" customWidth="1"/>
  </cols>
  <sheetData>
    <row r="1" spans="1:13" ht="12.75">
      <c r="A1" s="1924" t="s">
        <v>711</v>
      </c>
      <c r="B1" s="1924"/>
      <c r="C1" s="1924"/>
      <c r="D1" s="1924"/>
      <c r="E1" s="1924"/>
      <c r="F1" s="1924"/>
      <c r="G1" s="1924"/>
      <c r="H1" s="1924"/>
      <c r="I1" s="1924"/>
      <c r="J1" s="746"/>
      <c r="K1" s="746"/>
      <c r="L1" s="1921"/>
      <c r="M1" s="1921"/>
    </row>
    <row r="2" spans="1:13" ht="12.75" customHeight="1" hidden="1">
      <c r="A2" s="1922" t="s">
        <v>636</v>
      </c>
      <c r="B2" s="1922"/>
      <c r="C2" s="1922"/>
      <c r="D2" s="1922"/>
      <c r="E2" s="1922"/>
      <c r="F2" s="1922"/>
      <c r="G2" s="1922"/>
      <c r="H2" s="1922"/>
      <c r="I2" s="1922"/>
      <c r="J2" s="1922"/>
      <c r="K2" s="1922"/>
      <c r="L2" s="1922"/>
      <c r="M2" s="1922"/>
    </row>
    <row r="3" spans="1:13" ht="15.75" customHeight="1" hidden="1">
      <c r="A3" s="1921" t="s">
        <v>637</v>
      </c>
      <c r="B3" s="1921"/>
      <c r="C3" s="1921"/>
      <c r="D3" s="1921"/>
      <c r="E3" s="1921"/>
      <c r="F3" s="1921"/>
      <c r="G3" s="1921"/>
      <c r="H3" s="1921"/>
      <c r="I3" s="1921"/>
      <c r="J3" s="1921"/>
      <c r="K3" s="1921"/>
      <c r="L3" s="1921"/>
      <c r="M3" s="1921"/>
    </row>
    <row r="4" spans="1:13" ht="15.75" customHeight="1" hidden="1">
      <c r="A4" s="1922"/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</row>
    <row r="5" spans="1:13" ht="15.75" customHeight="1" hidden="1">
      <c r="A5" s="1921"/>
      <c r="B5" s="1921"/>
      <c r="C5" s="1921"/>
      <c r="D5" s="1921"/>
      <c r="E5" s="1921"/>
      <c r="F5" s="1921"/>
      <c r="G5" s="1921"/>
      <c r="H5" s="1921"/>
      <c r="I5" s="1921"/>
      <c r="J5" s="1921"/>
      <c r="K5" s="1921"/>
      <c r="L5" s="1921"/>
      <c r="M5" s="1921"/>
    </row>
    <row r="6" spans="1:13" ht="12.75" customHeight="1" hidden="1">
      <c r="A6" s="1922"/>
      <c r="B6" s="1922"/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 t="s">
        <v>55</v>
      </c>
    </row>
    <row r="7" spans="1:13" ht="13.5" customHeight="1" hidden="1" thickTop="1">
      <c r="A7" s="1921" t="s">
        <v>638</v>
      </c>
      <c r="B7" s="1921"/>
      <c r="C7" s="1921"/>
      <c r="D7" s="1921"/>
      <c r="E7" s="1921"/>
      <c r="F7" s="1921"/>
      <c r="G7" s="1921"/>
      <c r="H7" s="1921"/>
      <c r="I7" s="1921"/>
      <c r="J7" s="1921"/>
      <c r="K7" s="1921"/>
      <c r="L7" s="1921"/>
      <c r="M7" s="1921"/>
    </row>
    <row r="8" spans="1:13" ht="12.75" customHeight="1" hidden="1">
      <c r="A8" s="912"/>
      <c r="B8" s="912" t="s">
        <v>639</v>
      </c>
      <c r="C8" s="912"/>
      <c r="D8" s="912"/>
      <c r="E8" s="912"/>
      <c r="F8" s="912" t="s">
        <v>640</v>
      </c>
      <c r="G8" s="912"/>
      <c r="H8" s="912" t="s">
        <v>641</v>
      </c>
      <c r="I8" s="912"/>
      <c r="J8" s="912" t="s">
        <v>642</v>
      </c>
      <c r="K8" s="912"/>
      <c r="L8" s="1922" t="s">
        <v>439</v>
      </c>
      <c r="M8" s="1922"/>
    </row>
    <row r="9" spans="1:13" ht="12.75" customHeight="1" hidden="1">
      <c r="A9" s="911"/>
      <c r="B9" s="911" t="s">
        <v>78</v>
      </c>
      <c r="C9" s="911" t="s">
        <v>643</v>
      </c>
      <c r="D9" s="911"/>
      <c r="E9" s="911"/>
      <c r="F9" s="911" t="s">
        <v>78</v>
      </c>
      <c r="G9" s="911" t="s">
        <v>643</v>
      </c>
      <c r="H9" s="911" t="s">
        <v>78</v>
      </c>
      <c r="I9" s="911" t="s">
        <v>643</v>
      </c>
      <c r="J9" s="911" t="s">
        <v>78</v>
      </c>
      <c r="K9" s="911" t="s">
        <v>643</v>
      </c>
      <c r="L9" s="1921" t="s">
        <v>78</v>
      </c>
      <c r="M9" s="1921" t="s">
        <v>643</v>
      </c>
    </row>
    <row r="10" spans="1:15" ht="12.75" customHeight="1" hidden="1">
      <c r="A10" s="912" t="s">
        <v>644</v>
      </c>
      <c r="B10" s="912">
        <v>2971.95</v>
      </c>
      <c r="C10" s="912">
        <v>1.52</v>
      </c>
      <c r="D10" s="912"/>
      <c r="E10" s="912"/>
      <c r="F10" s="912" t="s">
        <v>119</v>
      </c>
      <c r="G10" s="912" t="s">
        <v>119</v>
      </c>
      <c r="H10" s="912">
        <v>1376.9</v>
      </c>
      <c r="I10" s="912">
        <v>12.87</v>
      </c>
      <c r="J10" s="912">
        <v>748.61</v>
      </c>
      <c r="K10" s="912">
        <v>15.66</v>
      </c>
      <c r="L10" s="1922">
        <v>13804.33</v>
      </c>
      <c r="M10" s="1922">
        <v>4.13</v>
      </c>
      <c r="O10" s="747" t="e">
        <f>#REF!+B10+#REF!+H10+J10</f>
        <v>#REF!</v>
      </c>
    </row>
    <row r="11" spans="1:15" ht="12.75" customHeight="1" hidden="1">
      <c r="A11" s="1921" t="s">
        <v>645</v>
      </c>
      <c r="B11" s="1921"/>
      <c r="C11" s="1921"/>
      <c r="D11" s="1921"/>
      <c r="E11" s="1921"/>
      <c r="F11" s="1921"/>
      <c r="G11" s="1921"/>
      <c r="H11" s="1921"/>
      <c r="I11" s="1921"/>
      <c r="J11" s="1921"/>
      <c r="K11" s="1921"/>
      <c r="L11" s="1921"/>
      <c r="M11" s="1921"/>
      <c r="O11" s="210" t="e">
        <f>#REF!*#REF!+B10*C10+#REF!*#REF!+H10*I10+J10*K10</f>
        <v>#REF!</v>
      </c>
    </row>
    <row r="12" spans="1:15" ht="12.75" customHeight="1" hidden="1">
      <c r="A12" s="1922" t="s">
        <v>646</v>
      </c>
      <c r="B12" s="1922"/>
      <c r="C12" s="1922"/>
      <c r="D12" s="1922"/>
      <c r="E12" s="1922"/>
      <c r="F12" s="1922"/>
      <c r="G12" s="1922"/>
      <c r="H12" s="1922"/>
      <c r="I12" s="1922"/>
      <c r="J12" s="1922"/>
      <c r="K12" s="1922"/>
      <c r="L12" s="1922"/>
      <c r="M12" s="1922"/>
      <c r="O12" s="747" t="e">
        <f>O11/O10</f>
        <v>#REF!</v>
      </c>
    </row>
    <row r="13" spans="1:13" ht="12.75" customHeight="1" hidden="1">
      <c r="A13" s="1921" t="s">
        <v>647</v>
      </c>
      <c r="B13" s="1921"/>
      <c r="C13" s="1921"/>
      <c r="D13" s="1921"/>
      <c r="E13" s="1921"/>
      <c r="F13" s="1921"/>
      <c r="G13" s="1921"/>
      <c r="H13" s="1921"/>
      <c r="I13" s="1921"/>
      <c r="J13" s="1921"/>
      <c r="K13" s="1921"/>
      <c r="L13" s="1921"/>
      <c r="M13" s="1921"/>
    </row>
    <row r="14" spans="1:13" ht="12.75" customHeight="1" hidden="1">
      <c r="A14" s="1922" t="s">
        <v>648</v>
      </c>
      <c r="B14" s="1922"/>
      <c r="C14" s="1922"/>
      <c r="D14" s="1922"/>
      <c r="E14" s="1922"/>
      <c r="F14" s="1922"/>
      <c r="G14" s="1922"/>
      <c r="H14" s="1922"/>
      <c r="I14" s="1922"/>
      <c r="J14" s="1922"/>
      <c r="K14" s="1922"/>
      <c r="L14" s="1922"/>
      <c r="M14" s="1922"/>
    </row>
    <row r="15" spans="1:13" ht="12.75" customHeight="1" hidden="1">
      <c r="A15" s="1921" t="s">
        <v>649</v>
      </c>
      <c r="B15" s="1921"/>
      <c r="C15" s="1921"/>
      <c r="D15" s="1921"/>
      <c r="E15" s="1921"/>
      <c r="F15" s="1921"/>
      <c r="G15" s="1921"/>
      <c r="H15" s="1921"/>
      <c r="I15" s="1921"/>
      <c r="J15" s="1921"/>
      <c r="K15" s="1921"/>
      <c r="L15" s="1921"/>
      <c r="M15" s="1921"/>
    </row>
    <row r="16" spans="1:13" ht="12.75" customHeight="1" hidden="1">
      <c r="A16" s="1922" t="s">
        <v>650</v>
      </c>
      <c r="B16" s="1922"/>
      <c r="C16" s="1922"/>
      <c r="D16" s="1922"/>
      <c r="E16" s="1922"/>
      <c r="F16" s="1922"/>
      <c r="G16" s="1922"/>
      <c r="H16" s="1922"/>
      <c r="I16" s="1922"/>
      <c r="J16" s="1922"/>
      <c r="K16" s="1922"/>
      <c r="L16" s="1922"/>
      <c r="M16" s="1922"/>
    </row>
    <row r="17" spans="1:13" ht="12.75" customHeight="1" hidden="1">
      <c r="A17" s="1921" t="s">
        <v>651</v>
      </c>
      <c r="B17" s="1921"/>
      <c r="C17" s="1921"/>
      <c r="D17" s="1921"/>
      <c r="E17" s="1921"/>
      <c r="F17" s="1921"/>
      <c r="G17" s="1921"/>
      <c r="H17" s="1921"/>
      <c r="I17" s="1921"/>
      <c r="J17" s="1921"/>
      <c r="K17" s="1921"/>
      <c r="L17" s="1921"/>
      <c r="M17" s="1921"/>
    </row>
    <row r="18" spans="1:13" ht="12.75" customHeight="1" hidden="1">
      <c r="A18" s="1922" t="s">
        <v>652</v>
      </c>
      <c r="B18" s="1922"/>
      <c r="C18" s="1922"/>
      <c r="D18" s="1922"/>
      <c r="E18" s="1922"/>
      <c r="F18" s="1922"/>
      <c r="G18" s="1922"/>
      <c r="H18" s="1922"/>
      <c r="I18" s="1922"/>
      <c r="J18" s="1922"/>
      <c r="K18" s="1922"/>
      <c r="L18" s="1922"/>
      <c r="M18" s="1922"/>
    </row>
    <row r="19" spans="1:13" ht="12.75" customHeight="1" hidden="1">
      <c r="A19" s="1921" t="s">
        <v>653</v>
      </c>
      <c r="B19" s="1921"/>
      <c r="C19" s="1921"/>
      <c r="D19" s="1921"/>
      <c r="E19" s="1921"/>
      <c r="F19" s="1921"/>
      <c r="G19" s="1921"/>
      <c r="H19" s="1921"/>
      <c r="I19" s="1921"/>
      <c r="J19" s="1921"/>
      <c r="K19" s="1921"/>
      <c r="L19" s="1921"/>
      <c r="M19" s="1921"/>
    </row>
    <row r="20" spans="1:13" ht="12.75" customHeight="1" hidden="1">
      <c r="A20" s="1922" t="s">
        <v>654</v>
      </c>
      <c r="B20" s="1922"/>
      <c r="C20" s="1922"/>
      <c r="D20" s="1922"/>
      <c r="E20" s="1922"/>
      <c r="F20" s="1922"/>
      <c r="G20" s="1922"/>
      <c r="H20" s="1922"/>
      <c r="I20" s="1922"/>
      <c r="J20" s="1922"/>
      <c r="K20" s="1922"/>
      <c r="L20" s="1922"/>
      <c r="M20" s="1922"/>
    </row>
    <row r="21" spans="1:13" ht="12.75" customHeight="1" hidden="1">
      <c r="A21" s="1921" t="s">
        <v>655</v>
      </c>
      <c r="B21" s="1921"/>
      <c r="C21" s="1921"/>
      <c r="D21" s="1921"/>
      <c r="E21" s="1921"/>
      <c r="F21" s="1921"/>
      <c r="G21" s="1921"/>
      <c r="H21" s="1921"/>
      <c r="I21" s="1921"/>
      <c r="J21" s="1921"/>
      <c r="K21" s="1921"/>
      <c r="L21" s="1921"/>
      <c r="M21" s="1921"/>
    </row>
    <row r="22" spans="1:13" ht="13.5" customHeight="1" hidden="1" thickBot="1">
      <c r="A22" s="1922" t="s">
        <v>656</v>
      </c>
      <c r="B22" s="1922"/>
      <c r="C22" s="1922"/>
      <c r="D22" s="1922"/>
      <c r="E22" s="1922"/>
      <c r="F22" s="1922"/>
      <c r="G22" s="1922"/>
      <c r="H22" s="1922"/>
      <c r="I22" s="1922"/>
      <c r="J22" s="1922"/>
      <c r="K22" s="1922"/>
      <c r="L22" s="1922"/>
      <c r="M22" s="1922"/>
    </row>
    <row r="23" spans="1:13" ht="12.75" customHeight="1" hidden="1">
      <c r="A23" s="1921"/>
      <c r="B23" s="1921"/>
      <c r="C23" s="1921"/>
      <c r="D23" s="1921"/>
      <c r="E23" s="1921"/>
      <c r="F23" s="1921"/>
      <c r="G23" s="1921"/>
      <c r="H23" s="1921"/>
      <c r="I23" s="1921"/>
      <c r="J23" s="1921"/>
      <c r="K23" s="1921"/>
      <c r="L23" s="1921"/>
      <c r="M23" s="1921"/>
    </row>
    <row r="24" spans="1:13" ht="12.75" customHeight="1" hidden="1">
      <c r="A24" s="1922" t="s">
        <v>657</v>
      </c>
      <c r="B24" s="1922"/>
      <c r="C24" s="1922"/>
      <c r="D24" s="1922"/>
      <c r="E24" s="1922"/>
      <c r="F24" s="1922"/>
      <c r="G24" s="1922"/>
      <c r="H24" s="1922"/>
      <c r="I24" s="1922"/>
      <c r="J24" s="1922"/>
      <c r="K24" s="1922"/>
      <c r="L24" s="1922"/>
      <c r="M24" s="1922"/>
    </row>
    <row r="25" spans="1:13" ht="15.75">
      <c r="A25" s="1923" t="s">
        <v>41</v>
      </c>
      <c r="B25" s="1923"/>
      <c r="C25" s="1923"/>
      <c r="D25" s="1923"/>
      <c r="E25" s="1923"/>
      <c r="F25" s="1923"/>
      <c r="G25" s="1923"/>
      <c r="H25" s="1923"/>
      <c r="I25" s="1923"/>
      <c r="J25" s="746"/>
      <c r="K25" s="746"/>
      <c r="L25" s="1921"/>
      <c r="M25" s="1921"/>
    </row>
    <row r="26" spans="1:9" ht="13.5" thickBot="1">
      <c r="A26" s="913"/>
      <c r="B26" s="913"/>
      <c r="C26" s="913"/>
      <c r="D26" s="913"/>
      <c r="E26" s="913"/>
      <c r="F26" s="913"/>
      <c r="G26" s="913"/>
      <c r="H26" s="1911" t="s">
        <v>55</v>
      </c>
      <c r="I26" s="1911"/>
    </row>
    <row r="27" spans="1:9" ht="16.5" thickTop="1">
      <c r="A27" s="1912" t="s">
        <v>617</v>
      </c>
      <c r="B27" s="1913" t="s">
        <v>658</v>
      </c>
      <c r="C27" s="1913"/>
      <c r="D27" s="1913"/>
      <c r="E27" s="1913"/>
      <c r="F27" s="1914" t="s">
        <v>659</v>
      </c>
      <c r="G27" s="1913"/>
      <c r="H27" s="1913"/>
      <c r="I27" s="1915"/>
    </row>
    <row r="28" spans="1:9" ht="12.75">
      <c r="A28" s="1863"/>
      <c r="B28" s="1867" t="s">
        <v>53</v>
      </c>
      <c r="C28" s="1916"/>
      <c r="D28" s="1871" t="s">
        <v>54</v>
      </c>
      <c r="E28" s="1872"/>
      <c r="F28" s="1917" t="s">
        <v>53</v>
      </c>
      <c r="G28" s="1918"/>
      <c r="H28" s="1919" t="s">
        <v>54</v>
      </c>
      <c r="I28" s="1920"/>
    </row>
    <row r="29" spans="1:10" ht="12.75">
      <c r="A29" s="1864"/>
      <c r="B29" s="748" t="s">
        <v>78</v>
      </c>
      <c r="C29" s="749" t="s">
        <v>660</v>
      </c>
      <c r="D29" s="750" t="s">
        <v>78</v>
      </c>
      <c r="E29" s="752" t="s">
        <v>660</v>
      </c>
      <c r="F29" s="748" t="s">
        <v>78</v>
      </c>
      <c r="G29" s="752" t="s">
        <v>660</v>
      </c>
      <c r="H29" s="748" t="s">
        <v>78</v>
      </c>
      <c r="I29" s="751" t="s">
        <v>660</v>
      </c>
      <c r="J29" s="135"/>
    </row>
    <row r="30" spans="1:10" ht="12.75">
      <c r="A30" s="753" t="s">
        <v>208</v>
      </c>
      <c r="B30" s="754">
        <v>4183.63</v>
      </c>
      <c r="C30" s="755">
        <v>0.15</v>
      </c>
      <c r="D30" s="754">
        <v>54163.06</v>
      </c>
      <c r="E30" s="757">
        <v>0.7392803128066334</v>
      </c>
      <c r="F30" s="756">
        <v>13110.36</v>
      </c>
      <c r="G30" s="757">
        <v>2.5</v>
      </c>
      <c r="H30" s="716">
        <v>10386.87</v>
      </c>
      <c r="I30" s="758">
        <v>3.09</v>
      </c>
      <c r="J30" s="231"/>
    </row>
    <row r="31" spans="1:10" ht="12.75">
      <c r="A31" s="753" t="s">
        <v>209</v>
      </c>
      <c r="B31" s="754">
        <v>16785.21</v>
      </c>
      <c r="C31" s="755">
        <v>0.17</v>
      </c>
      <c r="D31" s="754">
        <v>87216.62</v>
      </c>
      <c r="E31" s="757">
        <v>1.45</v>
      </c>
      <c r="F31" s="756">
        <v>11316.23</v>
      </c>
      <c r="G31" s="757">
        <v>2.3</v>
      </c>
      <c r="H31" s="716">
        <v>3614.8099999999995</v>
      </c>
      <c r="I31" s="758">
        <v>2.71</v>
      </c>
      <c r="J31" s="231"/>
    </row>
    <row r="32" spans="1:10" ht="12.75">
      <c r="A32" s="753" t="s">
        <v>210</v>
      </c>
      <c r="B32" s="759">
        <v>59148.29</v>
      </c>
      <c r="C32" s="755">
        <v>1.03</v>
      </c>
      <c r="D32" s="754">
        <v>44212.16</v>
      </c>
      <c r="E32" s="757">
        <v>0.64</v>
      </c>
      <c r="F32" s="760">
        <v>15610.65</v>
      </c>
      <c r="G32" s="757">
        <v>2.55</v>
      </c>
      <c r="H32" s="716">
        <v>4310.22</v>
      </c>
      <c r="I32" s="758">
        <v>2.1</v>
      </c>
      <c r="J32" s="231"/>
    </row>
    <row r="33" spans="1:9" ht="12.75">
      <c r="A33" s="753" t="s">
        <v>211</v>
      </c>
      <c r="B33" s="759">
        <v>46623.9</v>
      </c>
      <c r="C33" s="755">
        <v>0.42</v>
      </c>
      <c r="D33" s="754">
        <v>45909.37</v>
      </c>
      <c r="E33" s="757">
        <v>0.36</v>
      </c>
      <c r="F33" s="760">
        <v>21289.8</v>
      </c>
      <c r="G33" s="757">
        <v>2.41</v>
      </c>
      <c r="H33" s="716">
        <v>5389.099999999999</v>
      </c>
      <c r="I33" s="758">
        <v>1.49</v>
      </c>
    </row>
    <row r="34" spans="1:9" ht="12.75">
      <c r="A34" s="753" t="s">
        <v>212</v>
      </c>
      <c r="B34" s="759">
        <v>13937.5</v>
      </c>
      <c r="C34" s="755">
        <v>0.15</v>
      </c>
      <c r="D34" s="754">
        <v>86020.75</v>
      </c>
      <c r="E34" s="757">
        <v>0.82</v>
      </c>
      <c r="F34" s="759">
        <v>20484.52</v>
      </c>
      <c r="G34" s="757">
        <v>2.48</v>
      </c>
      <c r="H34" s="716">
        <v>7079.22</v>
      </c>
      <c r="I34" s="758">
        <v>1.5</v>
      </c>
    </row>
    <row r="35" spans="1:9" ht="12.75">
      <c r="A35" s="753" t="s">
        <v>213</v>
      </c>
      <c r="B35" s="759">
        <v>11820.02</v>
      </c>
      <c r="C35" s="755">
        <v>0.15</v>
      </c>
      <c r="D35" s="754">
        <v>93480.62</v>
      </c>
      <c r="E35" s="757">
        <v>0.26</v>
      </c>
      <c r="F35" s="759">
        <v>14851.03</v>
      </c>
      <c r="G35" s="757">
        <v>2.51</v>
      </c>
      <c r="H35" s="716">
        <v>3969.74</v>
      </c>
      <c r="I35" s="758">
        <v>1.21</v>
      </c>
    </row>
    <row r="36" spans="1:9" ht="12.75">
      <c r="A36" s="753" t="s">
        <v>214</v>
      </c>
      <c r="B36" s="759">
        <v>60027.97</v>
      </c>
      <c r="C36" s="755">
        <v>2.23</v>
      </c>
      <c r="D36" s="754">
        <v>37572.03</v>
      </c>
      <c r="E36" s="757">
        <v>0.22</v>
      </c>
      <c r="F36" s="759">
        <v>15211</v>
      </c>
      <c r="G36" s="757">
        <v>2.97</v>
      </c>
      <c r="H36" s="761">
        <v>3770.02</v>
      </c>
      <c r="I36" s="758">
        <v>1.01</v>
      </c>
    </row>
    <row r="37" spans="1:9" ht="12.75">
      <c r="A37" s="753" t="s">
        <v>215</v>
      </c>
      <c r="B37" s="762">
        <v>62774.45</v>
      </c>
      <c r="C37" s="755">
        <v>1.8</v>
      </c>
      <c r="D37" s="754">
        <v>75260.85</v>
      </c>
      <c r="E37" s="757">
        <v>0.42</v>
      </c>
      <c r="F37" s="759">
        <v>23015.72</v>
      </c>
      <c r="G37" s="757">
        <v>4.06</v>
      </c>
      <c r="H37" s="761">
        <v>6680.02</v>
      </c>
      <c r="I37" s="758">
        <v>0.98</v>
      </c>
    </row>
    <row r="38" spans="1:9" ht="12.75">
      <c r="A38" s="753" t="s">
        <v>216</v>
      </c>
      <c r="B38" s="762">
        <v>54194.88</v>
      </c>
      <c r="C38" s="755">
        <v>0.64</v>
      </c>
      <c r="D38" s="754"/>
      <c r="E38" s="757"/>
      <c r="F38" s="762">
        <v>28246.99</v>
      </c>
      <c r="G38" s="763">
        <v>3.87</v>
      </c>
      <c r="H38" s="761"/>
      <c r="I38" s="758"/>
    </row>
    <row r="39" spans="1:9" ht="12.75">
      <c r="A39" s="753" t="s">
        <v>217</v>
      </c>
      <c r="B39" s="762">
        <v>16825.09</v>
      </c>
      <c r="C39" s="755">
        <v>0.44</v>
      </c>
      <c r="D39" s="754"/>
      <c r="E39" s="757"/>
      <c r="F39" s="762">
        <v>23179.48</v>
      </c>
      <c r="G39" s="763">
        <v>3.91</v>
      </c>
      <c r="H39" s="761"/>
      <c r="I39" s="758"/>
    </row>
    <row r="40" spans="1:9" ht="12.75">
      <c r="A40" s="753" t="s">
        <v>218</v>
      </c>
      <c r="B40" s="762">
        <v>9422.01</v>
      </c>
      <c r="C40" s="755">
        <v>0.24</v>
      </c>
      <c r="D40" s="754"/>
      <c r="E40" s="757"/>
      <c r="F40" s="762">
        <v>21499.75</v>
      </c>
      <c r="G40" s="763">
        <v>3.86</v>
      </c>
      <c r="H40" s="761"/>
      <c r="I40" s="758"/>
    </row>
    <row r="41" spans="1:9" ht="12.75">
      <c r="A41" s="764" t="s">
        <v>219</v>
      </c>
      <c r="B41" s="765">
        <v>18957.46</v>
      </c>
      <c r="C41" s="766">
        <v>1.01</v>
      </c>
      <c r="D41" s="767"/>
      <c r="E41" s="926"/>
      <c r="F41" s="765">
        <v>19093.25</v>
      </c>
      <c r="G41" s="768">
        <v>3.89</v>
      </c>
      <c r="H41" s="761"/>
      <c r="I41" s="758"/>
    </row>
    <row r="42" spans="1:9" ht="13.5" thickBot="1">
      <c r="A42" s="769" t="s">
        <v>439</v>
      </c>
      <c r="B42" s="770">
        <f>SUM(B30:B41)</f>
        <v>374700.41000000003</v>
      </c>
      <c r="C42" s="771">
        <v>1.06</v>
      </c>
      <c r="D42" s="772">
        <f>SUM(D30:D41)</f>
        <v>523835.45999999996</v>
      </c>
      <c r="E42" s="927"/>
      <c r="F42" s="774">
        <f>SUM(F30:F41)</f>
        <v>226908.78</v>
      </c>
      <c r="G42" s="775">
        <v>3.23</v>
      </c>
      <c r="H42" s="776">
        <f>SUM(H30:H41)</f>
        <v>45200</v>
      </c>
      <c r="I42" s="773"/>
    </row>
    <row r="43" ht="13.5" thickTop="1">
      <c r="A43" s="777" t="s">
        <v>661</v>
      </c>
    </row>
    <row r="44" ht="12.75">
      <c r="A44" s="777"/>
    </row>
    <row r="48" ht="12.75">
      <c r="B48" s="747"/>
    </row>
  </sheetData>
  <sheetProtection/>
  <mergeCells count="55">
    <mergeCell ref="L9:M9"/>
    <mergeCell ref="A1:I1"/>
    <mergeCell ref="L1:M1"/>
    <mergeCell ref="A2:K2"/>
    <mergeCell ref="L2:M2"/>
    <mergeCell ref="A3:K3"/>
    <mergeCell ref="L3:M3"/>
    <mergeCell ref="L10:M10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11:K11"/>
    <mergeCell ref="L11:M11"/>
    <mergeCell ref="A12:K12"/>
    <mergeCell ref="L12:M12"/>
    <mergeCell ref="A13:K13"/>
    <mergeCell ref="L13:M13"/>
    <mergeCell ref="A14:K14"/>
    <mergeCell ref="L14:M14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25:I25"/>
    <mergeCell ref="L25:M25"/>
    <mergeCell ref="H26:I26"/>
    <mergeCell ref="A27:A29"/>
    <mergeCell ref="B27:E27"/>
    <mergeCell ref="F27:I27"/>
    <mergeCell ref="B28:C28"/>
    <mergeCell ref="D28:E28"/>
    <mergeCell ref="F28:G28"/>
    <mergeCell ref="H28:I28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4"/>
  <sheetViews>
    <sheetView zoomScalePageLayoutView="0" workbookViewId="0" topLeftCell="A1">
      <pane xSplit="3" ySplit="70" topLeftCell="H74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F70" sqref="F70"/>
    </sheetView>
  </sheetViews>
  <sheetFormatPr defaultColWidth="9.140625" defaultRowHeight="15"/>
  <cols>
    <col min="1" max="1" width="3.140625" style="778" customWidth="1"/>
    <col min="2" max="2" width="2.7109375" style="778" customWidth="1"/>
    <col min="3" max="3" width="41.57421875" style="778" customWidth="1"/>
    <col min="4" max="4" width="5.421875" style="778" hidden="1" customWidth="1"/>
    <col min="5" max="5" width="12.00390625" style="778" hidden="1" customWidth="1"/>
    <col min="6" max="6" width="12.28125" style="778" customWidth="1"/>
    <col min="7" max="7" width="9.8515625" style="778" hidden="1" customWidth="1"/>
    <col min="8" max="8" width="11.00390625" style="778" customWidth="1"/>
    <col min="9" max="9" width="10.421875" style="778" hidden="1" customWidth="1"/>
    <col min="10" max="11" width="0" style="778" hidden="1" customWidth="1"/>
    <col min="12" max="12" width="9.140625" style="778" hidden="1" customWidth="1"/>
    <col min="13" max="13" width="0" style="778" hidden="1" customWidth="1"/>
    <col min="14" max="15" width="9.57421875" style="778" hidden="1" customWidth="1"/>
    <col min="16" max="19" width="9.140625" style="778" hidden="1" customWidth="1"/>
    <col min="20" max="20" width="9.140625" style="778" customWidth="1"/>
    <col min="21" max="21" width="11.00390625" style="778" hidden="1" customWidth="1"/>
    <col min="22" max="26" width="9.140625" style="778" hidden="1" customWidth="1"/>
    <col min="27" max="27" width="9.57421875" style="778" hidden="1" customWidth="1"/>
    <col min="28" max="28" width="9.57421875" style="778" customWidth="1"/>
    <col min="29" max="31" width="9.57421875" style="778" hidden="1" customWidth="1"/>
    <col min="32" max="40" width="9.57421875" style="778" bestFit="1" customWidth="1"/>
    <col min="41" max="16384" width="9.140625" style="778" customWidth="1"/>
  </cols>
  <sheetData>
    <row r="1" spans="1:3" ht="12.75" customHeight="1" hidden="1">
      <c r="A1" s="1939" t="s">
        <v>662</v>
      </c>
      <c r="B1" s="1939"/>
      <c r="C1" s="1939"/>
    </row>
    <row r="2" spans="1:3" ht="12.75" customHeight="1" hidden="1">
      <c r="A2" s="1939" t="s">
        <v>663</v>
      </c>
      <c r="B2" s="1939"/>
      <c r="C2" s="1939"/>
    </row>
    <row r="3" spans="1:3" ht="12.75" customHeight="1" hidden="1">
      <c r="A3" s="1939" t="s">
        <v>664</v>
      </c>
      <c r="B3" s="1939"/>
      <c r="C3" s="1939"/>
    </row>
    <row r="4" spans="1:3" ht="5.25" customHeight="1" hidden="1">
      <c r="A4" s="779"/>
      <c r="B4" s="779"/>
      <c r="C4" s="779"/>
    </row>
    <row r="5" spans="1:3" ht="12.75" customHeight="1" hidden="1">
      <c r="A5" s="1939" t="s">
        <v>42</v>
      </c>
      <c r="B5" s="1939"/>
      <c r="C5" s="1939"/>
    </row>
    <row r="6" spans="1:3" ht="12.75" customHeight="1" hidden="1">
      <c r="A6" s="1939" t="s">
        <v>665</v>
      </c>
      <c r="B6" s="1939"/>
      <c r="C6" s="1939"/>
    </row>
    <row r="7" spans="1:3" ht="5.25" customHeight="1" hidden="1">
      <c r="A7" s="780"/>
      <c r="B7" s="780"/>
      <c r="C7" s="780"/>
    </row>
    <row r="8" spans="1:3" s="781" customFormat="1" ht="12.75" customHeight="1" hidden="1">
      <c r="A8" s="1936" t="s">
        <v>666</v>
      </c>
      <c r="B8" s="1937"/>
      <c r="C8" s="1938"/>
    </row>
    <row r="9" spans="1:3" s="781" customFormat="1" ht="12.75" customHeight="1" hidden="1">
      <c r="A9" s="1926" t="s">
        <v>667</v>
      </c>
      <c r="B9" s="1927"/>
      <c r="C9" s="1928"/>
    </row>
    <row r="10" spans="1:3" ht="12.75" hidden="1">
      <c r="A10" s="782" t="s">
        <v>668</v>
      </c>
      <c r="B10" s="783"/>
      <c r="C10" s="784"/>
    </row>
    <row r="11" spans="1:3" ht="12.75" hidden="1">
      <c r="A11" s="785"/>
      <c r="B11" s="786" t="s">
        <v>669</v>
      </c>
      <c r="C11" s="787"/>
    </row>
    <row r="12" spans="1:3" ht="12.75" hidden="1">
      <c r="A12" s="788"/>
      <c r="B12" s="786" t="s">
        <v>670</v>
      </c>
      <c r="C12" s="787"/>
    </row>
    <row r="13" spans="1:3" ht="12.75" hidden="1">
      <c r="A13" s="788"/>
      <c r="B13" s="786" t="s">
        <v>671</v>
      </c>
      <c r="C13" s="787"/>
    </row>
    <row r="14" spans="1:3" ht="12.75" hidden="1">
      <c r="A14" s="788"/>
      <c r="B14" s="786" t="s">
        <v>672</v>
      </c>
      <c r="C14" s="787"/>
    </row>
    <row r="15" spans="1:3" ht="12.75" hidden="1">
      <c r="A15" s="788"/>
      <c r="B15" s="777" t="s">
        <v>673</v>
      </c>
      <c r="C15" s="787"/>
    </row>
    <row r="16" spans="1:3" ht="12.75" hidden="1">
      <c r="A16" s="788"/>
      <c r="B16" s="777" t="s">
        <v>674</v>
      </c>
      <c r="C16" s="787"/>
    </row>
    <row r="17" spans="1:3" ht="7.5" customHeight="1" hidden="1">
      <c r="A17" s="789"/>
      <c r="B17" s="790"/>
      <c r="C17" s="791"/>
    </row>
    <row r="18" spans="1:3" ht="12.75" hidden="1">
      <c r="A18" s="785" t="s">
        <v>675</v>
      </c>
      <c r="B18" s="777"/>
      <c r="C18" s="787"/>
    </row>
    <row r="19" spans="1:3" ht="12.75" hidden="1">
      <c r="A19" s="785"/>
      <c r="B19" s="777" t="s">
        <v>676</v>
      </c>
      <c r="C19" s="787"/>
    </row>
    <row r="20" spans="1:3" ht="12.75" hidden="1">
      <c r="A20" s="788"/>
      <c r="B20" s="777" t="s">
        <v>677</v>
      </c>
      <c r="C20" s="787"/>
    </row>
    <row r="21" spans="1:3" ht="12.75" hidden="1">
      <c r="A21" s="788"/>
      <c r="B21" s="786" t="s">
        <v>678</v>
      </c>
      <c r="C21" s="787"/>
    </row>
    <row r="22" spans="1:3" ht="12.75" hidden="1">
      <c r="A22" s="792" t="s">
        <v>679</v>
      </c>
      <c r="B22" s="793"/>
      <c r="C22" s="794"/>
    </row>
    <row r="23" spans="1:3" ht="12.75" hidden="1">
      <c r="A23" s="785" t="s">
        <v>680</v>
      </c>
      <c r="B23" s="777"/>
      <c r="C23" s="787"/>
    </row>
    <row r="24" spans="1:3" ht="12.75" hidden="1">
      <c r="A24" s="788"/>
      <c r="B24" s="795" t="s">
        <v>681</v>
      </c>
      <c r="C24" s="787"/>
    </row>
    <row r="25" spans="1:3" ht="12.75" hidden="1">
      <c r="A25" s="788"/>
      <c r="B25" s="777" t="s">
        <v>682</v>
      </c>
      <c r="C25" s="787"/>
    </row>
    <row r="26" spans="1:3" ht="12.75" hidden="1">
      <c r="A26" s="788"/>
      <c r="B26" s="777" t="s">
        <v>683</v>
      </c>
      <c r="C26" s="787"/>
    </row>
    <row r="27" spans="1:3" ht="12.75" hidden="1">
      <c r="A27" s="788"/>
      <c r="B27" s="777"/>
      <c r="C27" s="787" t="s">
        <v>684</v>
      </c>
    </row>
    <row r="28" spans="1:3" ht="12.75" hidden="1">
      <c r="A28" s="788"/>
      <c r="B28" s="777"/>
      <c r="C28" s="787" t="s">
        <v>685</v>
      </c>
    </row>
    <row r="29" spans="1:3" ht="12.75" hidden="1">
      <c r="A29" s="788"/>
      <c r="B29" s="777"/>
      <c r="C29" s="787" t="s">
        <v>686</v>
      </c>
    </row>
    <row r="30" spans="1:3" ht="12.75" hidden="1">
      <c r="A30" s="788"/>
      <c r="B30" s="777"/>
      <c r="C30" s="787" t="s">
        <v>687</v>
      </c>
    </row>
    <row r="31" spans="1:3" ht="12.75" hidden="1">
      <c r="A31" s="788"/>
      <c r="B31" s="777"/>
      <c r="C31" s="787" t="s">
        <v>688</v>
      </c>
    </row>
    <row r="32" spans="1:3" ht="7.5" customHeight="1" hidden="1">
      <c r="A32" s="788"/>
      <c r="B32" s="777"/>
      <c r="C32" s="787"/>
    </row>
    <row r="33" spans="1:3" ht="12.75" hidden="1">
      <c r="A33" s="788"/>
      <c r="B33" s="795" t="s">
        <v>689</v>
      </c>
      <c r="C33" s="787"/>
    </row>
    <row r="34" spans="1:3" ht="12.75" hidden="1">
      <c r="A34" s="788"/>
      <c r="B34" s="777" t="s">
        <v>690</v>
      </c>
      <c r="C34" s="787"/>
    </row>
    <row r="35" spans="1:3" ht="12.75" hidden="1">
      <c r="A35" s="788"/>
      <c r="B35" s="786" t="s">
        <v>691</v>
      </c>
      <c r="C35" s="787"/>
    </row>
    <row r="36" spans="1:3" ht="12.75" hidden="1">
      <c r="A36" s="788"/>
      <c r="B36" s="786" t="s">
        <v>692</v>
      </c>
      <c r="C36" s="787"/>
    </row>
    <row r="37" spans="1:3" ht="12.75" hidden="1">
      <c r="A37" s="788"/>
      <c r="B37" s="786" t="s">
        <v>693</v>
      </c>
      <c r="C37" s="787"/>
    </row>
    <row r="38" spans="1:3" ht="12.75" hidden="1">
      <c r="A38" s="788"/>
      <c r="B38" s="786" t="s">
        <v>694</v>
      </c>
      <c r="C38" s="787"/>
    </row>
    <row r="39" spans="1:3" ht="7.5" customHeight="1" hidden="1">
      <c r="A39" s="789"/>
      <c r="B39" s="796"/>
      <c r="C39" s="791"/>
    </row>
    <row r="40" spans="1:3" s="800" customFormat="1" ht="12.75" hidden="1">
      <c r="A40" s="797"/>
      <c r="B40" s="798" t="s">
        <v>695</v>
      </c>
      <c r="C40" s="799"/>
    </row>
    <row r="41" spans="1:3" ht="12.75" hidden="1">
      <c r="A41" s="780" t="s">
        <v>696</v>
      </c>
      <c r="B41" s="777"/>
      <c r="C41" s="777"/>
    </row>
    <row r="42" spans="1:3" ht="12.75" hidden="1">
      <c r="A42" s="780"/>
      <c r="B42" s="777" t="s">
        <v>697</v>
      </c>
      <c r="C42" s="777"/>
    </row>
    <row r="43" spans="1:3" ht="12.75" hidden="1">
      <c r="A43" s="780"/>
      <c r="B43" s="777" t="s">
        <v>698</v>
      </c>
      <c r="C43" s="777"/>
    </row>
    <row r="44" spans="1:3" ht="12.75" hidden="1">
      <c r="A44" s="780"/>
      <c r="B44" s="777" t="s">
        <v>699</v>
      </c>
      <c r="C44" s="777"/>
    </row>
    <row r="45" spans="1:3" ht="12.75" hidden="1">
      <c r="A45" s="780"/>
      <c r="B45" s="777" t="s">
        <v>700</v>
      </c>
      <c r="C45" s="777"/>
    </row>
    <row r="46" spans="1:3" ht="12.75" hidden="1">
      <c r="A46" s="780"/>
      <c r="B46" s="777"/>
      <c r="C46" s="777"/>
    </row>
    <row r="47" spans="1:3" ht="12.75" hidden="1">
      <c r="A47" s="780" t="s">
        <v>701</v>
      </c>
      <c r="B47" s="777" t="s">
        <v>702</v>
      </c>
      <c r="C47" s="777"/>
    </row>
    <row r="48" spans="1:3" ht="12.75" hidden="1">
      <c r="A48" s="780"/>
      <c r="B48" s="777"/>
      <c r="C48" s="777" t="s">
        <v>681</v>
      </c>
    </row>
    <row r="49" spans="1:3" ht="12.75" hidden="1">
      <c r="A49" s="780"/>
      <c r="B49" s="777"/>
      <c r="C49" s="777" t="s">
        <v>683</v>
      </c>
    </row>
    <row r="50" spans="1:3" ht="12.75" hidden="1">
      <c r="A50" s="780"/>
      <c r="B50" s="777"/>
      <c r="C50" s="801" t="s">
        <v>685</v>
      </c>
    </row>
    <row r="51" spans="1:3" ht="12.75" hidden="1">
      <c r="A51" s="780"/>
      <c r="B51" s="777"/>
      <c r="C51" s="801" t="s">
        <v>686</v>
      </c>
    </row>
    <row r="52" spans="1:3" ht="12.75" hidden="1">
      <c r="A52" s="780"/>
      <c r="B52" s="777"/>
      <c r="C52" s="801" t="s">
        <v>687</v>
      </c>
    </row>
    <row r="53" spans="1:3" ht="12.75" hidden="1">
      <c r="A53" s="780"/>
      <c r="B53" s="777"/>
      <c r="C53" s="801" t="s">
        <v>703</v>
      </c>
    </row>
    <row r="54" spans="1:3" ht="12.75" hidden="1">
      <c r="A54" s="780"/>
      <c r="B54" s="777"/>
      <c r="C54" s="801" t="s">
        <v>704</v>
      </c>
    </row>
    <row r="55" spans="1:3" ht="12.75" hidden="1">
      <c r="A55" s="780"/>
      <c r="B55" s="777"/>
      <c r="C55" s="801" t="s">
        <v>705</v>
      </c>
    </row>
    <row r="56" spans="1:3" ht="12.75" hidden="1">
      <c r="A56" s="780"/>
      <c r="B56" s="777"/>
      <c r="C56" s="801" t="s">
        <v>706</v>
      </c>
    </row>
    <row r="57" spans="1:3" ht="12.75" hidden="1">
      <c r="A57" s="780"/>
      <c r="B57" s="777"/>
      <c r="C57" s="777" t="s">
        <v>689</v>
      </c>
    </row>
    <row r="58" spans="1:3" ht="12.75" hidden="1">
      <c r="A58" s="780"/>
      <c r="B58" s="777"/>
      <c r="C58" s="777" t="s">
        <v>690</v>
      </c>
    </row>
    <row r="59" spans="1:3" ht="12.75" hidden="1">
      <c r="A59" s="780"/>
      <c r="B59" s="777"/>
      <c r="C59" s="802" t="s">
        <v>707</v>
      </c>
    </row>
    <row r="60" spans="1:3" ht="12.75" hidden="1">
      <c r="A60" s="780"/>
      <c r="B60" s="777"/>
      <c r="C60" s="802" t="s">
        <v>708</v>
      </c>
    </row>
    <row r="61" spans="1:3" ht="12.75" hidden="1">
      <c r="A61" s="780"/>
      <c r="B61" s="777"/>
      <c r="C61" s="786" t="s">
        <v>693</v>
      </c>
    </row>
    <row r="62" spans="1:3" ht="12.75" hidden="1">
      <c r="A62" s="780"/>
      <c r="B62" s="777"/>
      <c r="C62" s="786"/>
    </row>
    <row r="63" spans="1:3" ht="12.75" hidden="1">
      <c r="A63" s="803" t="s">
        <v>709</v>
      </c>
      <c r="B63" s="777"/>
      <c r="C63" s="777"/>
    </row>
    <row r="64" spans="1:3" ht="12.75" hidden="1">
      <c r="A64" s="803" t="s">
        <v>710</v>
      </c>
      <c r="B64" s="777"/>
      <c r="C64" s="777"/>
    </row>
    <row r="65" spans="2:3" ht="12.75" hidden="1">
      <c r="B65" s="804"/>
      <c r="C65" s="804"/>
    </row>
    <row r="66" spans="1:40" ht="15.75" customHeight="1">
      <c r="A66" s="1933" t="s">
        <v>756</v>
      </c>
      <c r="B66" s="1933"/>
      <c r="C66" s="1933"/>
      <c r="D66" s="1933"/>
      <c r="E66" s="1933"/>
      <c r="F66" s="1933"/>
      <c r="G66" s="1933"/>
      <c r="H66" s="1933"/>
      <c r="I66" s="1933"/>
      <c r="J66" s="1933"/>
      <c r="K66" s="1933"/>
      <c r="L66" s="1933"/>
      <c r="M66" s="1933"/>
      <c r="N66" s="1933"/>
      <c r="O66" s="1933"/>
      <c r="P66" s="1933"/>
      <c r="Q66" s="1933"/>
      <c r="R66" s="1933"/>
      <c r="S66" s="1933"/>
      <c r="T66" s="1933"/>
      <c r="U66" s="1933"/>
      <c r="V66" s="1933"/>
      <c r="W66" s="1933"/>
      <c r="X66" s="1933"/>
      <c r="Y66" s="1933"/>
      <c r="Z66" s="1933"/>
      <c r="AA66" s="1933"/>
      <c r="AB66" s="1933"/>
      <c r="AC66" s="1933"/>
      <c r="AD66" s="1933"/>
      <c r="AE66" s="1933"/>
      <c r="AF66" s="1933"/>
      <c r="AG66" s="1933"/>
      <c r="AH66" s="1933"/>
      <c r="AI66" s="1933"/>
      <c r="AJ66" s="1933"/>
      <c r="AK66" s="1933"/>
      <c r="AL66" s="1933"/>
      <c r="AM66" s="1933"/>
      <c r="AN66" s="1933"/>
    </row>
    <row r="67" spans="1:40" ht="15.75">
      <c r="A67" s="1934" t="s">
        <v>42</v>
      </c>
      <c r="B67" s="1934"/>
      <c r="C67" s="1934"/>
      <c r="D67" s="1934"/>
      <c r="E67" s="1934"/>
      <c r="F67" s="1934"/>
      <c r="G67" s="1934"/>
      <c r="H67" s="1934"/>
      <c r="I67" s="1934"/>
      <c r="J67" s="1934"/>
      <c r="K67" s="1934"/>
      <c r="L67" s="1934"/>
      <c r="M67" s="1934"/>
      <c r="N67" s="1934"/>
      <c r="O67" s="1934"/>
      <c r="P67" s="1934"/>
      <c r="Q67" s="1934"/>
      <c r="R67" s="1934"/>
      <c r="S67" s="1934"/>
      <c r="T67" s="1934"/>
      <c r="U67" s="1934"/>
      <c r="V67" s="1934"/>
      <c r="W67" s="1934"/>
      <c r="X67" s="1934"/>
      <c r="Y67" s="1934"/>
      <c r="Z67" s="1934"/>
      <c r="AA67" s="1934"/>
      <c r="AB67" s="1934"/>
      <c r="AC67" s="1934"/>
      <c r="AD67" s="1934"/>
      <c r="AE67" s="1934"/>
      <c r="AF67" s="1934"/>
      <c r="AG67" s="1934"/>
      <c r="AH67" s="1934"/>
      <c r="AI67" s="1934"/>
      <c r="AJ67" s="1934"/>
      <c r="AK67" s="1934"/>
      <c r="AL67" s="1934"/>
      <c r="AM67" s="1934"/>
      <c r="AN67" s="1934"/>
    </row>
    <row r="68" spans="1:40" ht="15.75" customHeight="1" thickBot="1">
      <c r="A68" s="1935" t="s">
        <v>665</v>
      </c>
      <c r="B68" s="1935"/>
      <c r="C68" s="1935"/>
      <c r="D68" s="1935"/>
      <c r="E68" s="1935"/>
      <c r="F68" s="1935"/>
      <c r="G68" s="1935"/>
      <c r="H68" s="1935"/>
      <c r="I68" s="1935"/>
      <c r="J68" s="1935"/>
      <c r="K68" s="1935"/>
      <c r="L68" s="1935"/>
      <c r="M68" s="1935"/>
      <c r="N68" s="1935"/>
      <c r="O68" s="1935"/>
      <c r="P68" s="1935"/>
      <c r="Q68" s="1935"/>
      <c r="R68" s="1935"/>
      <c r="S68" s="1935"/>
      <c r="T68" s="1935"/>
      <c r="U68" s="1935"/>
      <c r="V68" s="1935"/>
      <c r="W68" s="1935"/>
      <c r="X68" s="1935"/>
      <c r="Y68" s="1935"/>
      <c r="Z68" s="1935"/>
      <c r="AA68" s="1935"/>
      <c r="AB68" s="1935"/>
      <c r="AC68" s="1935"/>
      <c r="AD68" s="1935"/>
      <c r="AE68" s="1935"/>
      <c r="AF68" s="1935"/>
      <c r="AG68" s="1935"/>
      <c r="AH68" s="1935"/>
      <c r="AI68" s="1935"/>
      <c r="AJ68" s="1935"/>
      <c r="AK68" s="1935"/>
      <c r="AL68" s="1935"/>
      <c r="AM68" s="1935"/>
      <c r="AN68" s="1935"/>
    </row>
    <row r="69" spans="1:40" ht="12.75" customHeight="1" thickTop="1">
      <c r="A69" s="1929" t="s">
        <v>666</v>
      </c>
      <c r="B69" s="1930"/>
      <c r="C69" s="1930"/>
      <c r="D69" s="805">
        <v>2010</v>
      </c>
      <c r="E69" s="805">
        <v>2011</v>
      </c>
      <c r="F69" s="805">
        <v>2012</v>
      </c>
      <c r="G69" s="806">
        <v>2013</v>
      </c>
      <c r="H69" s="806">
        <v>2013</v>
      </c>
      <c r="I69" s="806">
        <v>2013</v>
      </c>
      <c r="J69" s="806">
        <v>2013</v>
      </c>
      <c r="K69" s="806">
        <v>2013</v>
      </c>
      <c r="L69" s="806">
        <v>2013</v>
      </c>
      <c r="M69" s="806">
        <v>2013</v>
      </c>
      <c r="N69" s="806">
        <v>2014</v>
      </c>
      <c r="O69" s="806">
        <v>2014</v>
      </c>
      <c r="P69" s="806">
        <v>2014</v>
      </c>
      <c r="Q69" s="806">
        <v>2014</v>
      </c>
      <c r="R69" s="806">
        <v>2014</v>
      </c>
      <c r="S69" s="806">
        <v>2014</v>
      </c>
      <c r="T69" s="806">
        <v>2014</v>
      </c>
      <c r="U69" s="806">
        <v>2014</v>
      </c>
      <c r="V69" s="806">
        <v>2014</v>
      </c>
      <c r="W69" s="806">
        <v>2014</v>
      </c>
      <c r="X69" s="806">
        <v>2014</v>
      </c>
      <c r="Y69" s="806">
        <v>2014</v>
      </c>
      <c r="Z69" s="806">
        <v>2015</v>
      </c>
      <c r="AA69" s="806">
        <v>2015</v>
      </c>
      <c r="AB69" s="806">
        <v>2015</v>
      </c>
      <c r="AC69" s="806">
        <v>2015</v>
      </c>
      <c r="AD69" s="806">
        <v>2015</v>
      </c>
      <c r="AE69" s="806">
        <v>2015</v>
      </c>
      <c r="AF69" s="806">
        <v>2015</v>
      </c>
      <c r="AG69" s="806">
        <v>2015</v>
      </c>
      <c r="AH69" s="806">
        <v>2015</v>
      </c>
      <c r="AI69" s="806">
        <v>2015</v>
      </c>
      <c r="AJ69" s="806">
        <v>2015</v>
      </c>
      <c r="AK69" s="806">
        <v>2015</v>
      </c>
      <c r="AL69" s="806">
        <v>2016</v>
      </c>
      <c r="AM69" s="806">
        <v>2016</v>
      </c>
      <c r="AN69" s="807">
        <v>2016</v>
      </c>
    </row>
    <row r="70" spans="1:40" ht="12.75">
      <c r="A70" s="1931" t="s">
        <v>617</v>
      </c>
      <c r="B70" s="1932"/>
      <c r="C70" s="1932"/>
      <c r="D70" s="808" t="s">
        <v>712</v>
      </c>
      <c r="E70" s="808" t="s">
        <v>712</v>
      </c>
      <c r="F70" s="808" t="s">
        <v>712</v>
      </c>
      <c r="G70" s="808" t="s">
        <v>713</v>
      </c>
      <c r="H70" s="808" t="s">
        <v>712</v>
      </c>
      <c r="I70" s="808" t="s">
        <v>714</v>
      </c>
      <c r="J70" s="808" t="s">
        <v>715</v>
      </c>
      <c r="K70" s="808" t="s">
        <v>716</v>
      </c>
      <c r="L70" s="808" t="s">
        <v>717</v>
      </c>
      <c r="M70" s="808" t="s">
        <v>718</v>
      </c>
      <c r="N70" s="808" t="s">
        <v>719</v>
      </c>
      <c r="O70" s="808" t="s">
        <v>720</v>
      </c>
      <c r="P70" s="808" t="s">
        <v>302</v>
      </c>
      <c r="Q70" s="808" t="s">
        <v>721</v>
      </c>
      <c r="R70" s="808" t="s">
        <v>653</v>
      </c>
      <c r="S70" s="808" t="s">
        <v>713</v>
      </c>
      <c r="T70" s="808" t="s">
        <v>712</v>
      </c>
      <c r="U70" s="808" t="s">
        <v>714</v>
      </c>
      <c r="V70" s="808" t="s">
        <v>715</v>
      </c>
      <c r="W70" s="808" t="s">
        <v>716</v>
      </c>
      <c r="X70" s="808" t="s">
        <v>717</v>
      </c>
      <c r="Y70" s="808" t="s">
        <v>718</v>
      </c>
      <c r="Z70" s="808" t="s">
        <v>719</v>
      </c>
      <c r="AA70" s="808" t="s">
        <v>720</v>
      </c>
      <c r="AB70" s="808" t="s">
        <v>302</v>
      </c>
      <c r="AC70" s="808" t="s">
        <v>721</v>
      </c>
      <c r="AD70" s="808" t="s">
        <v>653</v>
      </c>
      <c r="AE70" s="808" t="s">
        <v>713</v>
      </c>
      <c r="AF70" s="808" t="s">
        <v>712</v>
      </c>
      <c r="AG70" s="808" t="s">
        <v>714</v>
      </c>
      <c r="AH70" s="808" t="s">
        <v>715</v>
      </c>
      <c r="AI70" s="808" t="s">
        <v>716</v>
      </c>
      <c r="AJ70" s="808" t="s">
        <v>717</v>
      </c>
      <c r="AK70" s="808" t="s">
        <v>718</v>
      </c>
      <c r="AL70" s="808" t="s">
        <v>719</v>
      </c>
      <c r="AM70" s="808" t="s">
        <v>720</v>
      </c>
      <c r="AN70" s="809" t="s">
        <v>302</v>
      </c>
    </row>
    <row r="71" spans="1:40" ht="12.75">
      <c r="A71" s="810" t="s">
        <v>722</v>
      </c>
      <c r="B71" s="777"/>
      <c r="C71" s="777"/>
      <c r="D71" s="811"/>
      <c r="E71" s="811"/>
      <c r="F71" s="811"/>
      <c r="G71" s="811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12"/>
      <c r="T71" s="804"/>
      <c r="U71" s="804"/>
      <c r="V71" s="804"/>
      <c r="W71" s="804"/>
      <c r="X71" s="804"/>
      <c r="Y71" s="804"/>
      <c r="Z71" s="804"/>
      <c r="AA71" s="804"/>
      <c r="AB71" s="804"/>
      <c r="AC71" s="804"/>
      <c r="AD71" s="804"/>
      <c r="AE71" s="804"/>
      <c r="AF71" s="804"/>
      <c r="AG71" s="804"/>
      <c r="AH71" s="804"/>
      <c r="AI71" s="804"/>
      <c r="AJ71" s="804"/>
      <c r="AK71" s="804"/>
      <c r="AL71" s="804"/>
      <c r="AM71" s="804"/>
      <c r="AN71" s="813"/>
    </row>
    <row r="72" spans="1:40" ht="12.75">
      <c r="A72" s="810"/>
      <c r="B72" s="777" t="s">
        <v>676</v>
      </c>
      <c r="C72" s="777"/>
      <c r="D72" s="804"/>
      <c r="E72" s="804"/>
      <c r="F72" s="804"/>
      <c r="G72" s="811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  <c r="AA72" s="804"/>
      <c r="AB72" s="804"/>
      <c r="AC72" s="804"/>
      <c r="AD72" s="804"/>
      <c r="AE72" s="804"/>
      <c r="AF72" s="804"/>
      <c r="AG72" s="804"/>
      <c r="AH72" s="804"/>
      <c r="AI72" s="804"/>
      <c r="AJ72" s="804"/>
      <c r="AK72" s="804"/>
      <c r="AL72" s="804"/>
      <c r="AM72" s="804"/>
      <c r="AN72" s="813"/>
    </row>
    <row r="73" spans="1:40" ht="12.75">
      <c r="A73" s="810"/>
      <c r="B73" s="814" t="s">
        <v>723</v>
      </c>
      <c r="C73" s="814"/>
      <c r="D73" s="811" t="s">
        <v>33</v>
      </c>
      <c r="E73" s="811">
        <v>5.5</v>
      </c>
      <c r="F73" s="812">
        <v>5</v>
      </c>
      <c r="G73" s="812">
        <v>6</v>
      </c>
      <c r="H73" s="812">
        <v>6</v>
      </c>
      <c r="I73" s="812">
        <v>5</v>
      </c>
      <c r="J73" s="812">
        <v>5</v>
      </c>
      <c r="K73" s="812">
        <v>5</v>
      </c>
      <c r="L73" s="812">
        <v>5</v>
      </c>
      <c r="M73" s="812">
        <v>5</v>
      </c>
      <c r="N73" s="812">
        <v>5</v>
      </c>
      <c r="O73" s="812">
        <v>5</v>
      </c>
      <c r="P73" s="812">
        <v>5</v>
      </c>
      <c r="Q73" s="812">
        <v>5</v>
      </c>
      <c r="R73" s="812">
        <v>5</v>
      </c>
      <c r="S73" s="812">
        <v>5</v>
      </c>
      <c r="T73" s="812">
        <v>5</v>
      </c>
      <c r="U73" s="812">
        <v>6</v>
      </c>
      <c r="V73" s="812">
        <v>6</v>
      </c>
      <c r="W73" s="812">
        <v>6</v>
      </c>
      <c r="X73" s="812">
        <v>6</v>
      </c>
      <c r="Y73" s="812">
        <v>6</v>
      </c>
      <c r="Z73" s="812">
        <v>6</v>
      </c>
      <c r="AA73" s="812">
        <v>6</v>
      </c>
      <c r="AB73" s="812">
        <v>6</v>
      </c>
      <c r="AC73" s="812">
        <v>6</v>
      </c>
      <c r="AD73" s="812">
        <v>6</v>
      </c>
      <c r="AE73" s="812">
        <v>6</v>
      </c>
      <c r="AF73" s="812">
        <v>6</v>
      </c>
      <c r="AG73" s="812">
        <v>6</v>
      </c>
      <c r="AH73" s="812">
        <v>6</v>
      </c>
      <c r="AI73" s="812">
        <v>6</v>
      </c>
      <c r="AJ73" s="812">
        <v>6</v>
      </c>
      <c r="AK73" s="812">
        <v>6</v>
      </c>
      <c r="AL73" s="812">
        <v>6</v>
      </c>
      <c r="AM73" s="812">
        <v>6</v>
      </c>
      <c r="AN73" s="815">
        <v>6</v>
      </c>
    </row>
    <row r="74" spans="1:40" ht="12.75">
      <c r="A74" s="810"/>
      <c r="B74" s="814" t="s">
        <v>724</v>
      </c>
      <c r="C74" s="814"/>
      <c r="D74" s="811">
        <v>5.5</v>
      </c>
      <c r="E74" s="811">
        <v>5.5</v>
      </c>
      <c r="F74" s="812">
        <v>5</v>
      </c>
      <c r="G74" s="812">
        <v>5.5</v>
      </c>
      <c r="H74" s="812">
        <v>5.5</v>
      </c>
      <c r="I74" s="812">
        <v>4.5</v>
      </c>
      <c r="J74" s="812">
        <v>4.5</v>
      </c>
      <c r="K74" s="812">
        <v>4.5</v>
      </c>
      <c r="L74" s="812">
        <v>4.5</v>
      </c>
      <c r="M74" s="812">
        <v>4.5</v>
      </c>
      <c r="N74" s="812">
        <v>4.5</v>
      </c>
      <c r="O74" s="812">
        <v>4.5</v>
      </c>
      <c r="P74" s="812">
        <v>4.5</v>
      </c>
      <c r="Q74" s="812">
        <v>4.5</v>
      </c>
      <c r="R74" s="812">
        <v>4.5</v>
      </c>
      <c r="S74" s="812">
        <v>4.5</v>
      </c>
      <c r="T74" s="812">
        <v>4.5</v>
      </c>
      <c r="U74" s="812">
        <v>5</v>
      </c>
      <c r="V74" s="812">
        <v>5</v>
      </c>
      <c r="W74" s="812">
        <v>5</v>
      </c>
      <c r="X74" s="812">
        <v>5</v>
      </c>
      <c r="Y74" s="812">
        <v>5</v>
      </c>
      <c r="Z74" s="812">
        <v>5</v>
      </c>
      <c r="AA74" s="812">
        <v>5</v>
      </c>
      <c r="AB74" s="812">
        <v>5</v>
      </c>
      <c r="AC74" s="812">
        <v>5</v>
      </c>
      <c r="AD74" s="812">
        <v>5</v>
      </c>
      <c r="AE74" s="812">
        <v>5</v>
      </c>
      <c r="AF74" s="812">
        <v>5</v>
      </c>
      <c r="AG74" s="812">
        <v>5</v>
      </c>
      <c r="AH74" s="812">
        <v>5</v>
      </c>
      <c r="AI74" s="812">
        <v>5</v>
      </c>
      <c r="AJ74" s="812">
        <v>5</v>
      </c>
      <c r="AK74" s="812">
        <v>5</v>
      </c>
      <c r="AL74" s="812">
        <v>5</v>
      </c>
      <c r="AM74" s="812">
        <v>5</v>
      </c>
      <c r="AN74" s="815">
        <v>5</v>
      </c>
    </row>
    <row r="75" spans="1:40" ht="12.75">
      <c r="A75" s="810"/>
      <c r="B75" s="814" t="s">
        <v>725</v>
      </c>
      <c r="C75" s="814"/>
      <c r="D75" s="811">
        <v>5.5</v>
      </c>
      <c r="E75" s="811">
        <v>5.5</v>
      </c>
      <c r="F75" s="812">
        <v>5</v>
      </c>
      <c r="G75" s="812">
        <v>5</v>
      </c>
      <c r="H75" s="812">
        <v>5</v>
      </c>
      <c r="I75" s="812">
        <v>4</v>
      </c>
      <c r="J75" s="812">
        <v>4</v>
      </c>
      <c r="K75" s="812">
        <v>4</v>
      </c>
      <c r="L75" s="812">
        <v>4</v>
      </c>
      <c r="M75" s="812">
        <v>4</v>
      </c>
      <c r="N75" s="812">
        <v>4</v>
      </c>
      <c r="O75" s="812">
        <v>4</v>
      </c>
      <c r="P75" s="812">
        <v>4</v>
      </c>
      <c r="Q75" s="812">
        <v>4</v>
      </c>
      <c r="R75" s="812">
        <v>4</v>
      </c>
      <c r="S75" s="812">
        <v>4</v>
      </c>
      <c r="T75" s="812">
        <v>4</v>
      </c>
      <c r="U75" s="812">
        <v>4</v>
      </c>
      <c r="V75" s="812">
        <v>4</v>
      </c>
      <c r="W75" s="812">
        <v>4</v>
      </c>
      <c r="X75" s="812">
        <v>4</v>
      </c>
      <c r="Y75" s="812">
        <v>4</v>
      </c>
      <c r="Z75" s="812">
        <v>4</v>
      </c>
      <c r="AA75" s="812">
        <v>4</v>
      </c>
      <c r="AB75" s="812">
        <v>4</v>
      </c>
      <c r="AC75" s="812">
        <v>4</v>
      </c>
      <c r="AD75" s="812">
        <v>4</v>
      </c>
      <c r="AE75" s="812">
        <v>4</v>
      </c>
      <c r="AF75" s="812">
        <v>4</v>
      </c>
      <c r="AG75" s="812">
        <v>4</v>
      </c>
      <c r="AH75" s="812">
        <v>4</v>
      </c>
      <c r="AI75" s="812">
        <v>4</v>
      </c>
      <c r="AJ75" s="812">
        <v>4</v>
      </c>
      <c r="AK75" s="812">
        <v>4</v>
      </c>
      <c r="AL75" s="812">
        <v>4</v>
      </c>
      <c r="AM75" s="812">
        <v>4</v>
      </c>
      <c r="AN75" s="815">
        <v>4</v>
      </c>
    </row>
    <row r="76" spans="1:40" ht="12.75">
      <c r="A76" s="816"/>
      <c r="B76" s="777" t="s">
        <v>726</v>
      </c>
      <c r="C76" s="777"/>
      <c r="D76" s="811">
        <v>6.5</v>
      </c>
      <c r="E76" s="812">
        <v>7</v>
      </c>
      <c r="F76" s="812">
        <v>7</v>
      </c>
      <c r="G76" s="812">
        <v>8</v>
      </c>
      <c r="H76" s="812">
        <v>8</v>
      </c>
      <c r="I76" s="812">
        <v>8</v>
      </c>
      <c r="J76" s="812">
        <v>8</v>
      </c>
      <c r="K76" s="812">
        <v>8</v>
      </c>
      <c r="L76" s="812">
        <v>8</v>
      </c>
      <c r="M76" s="812">
        <v>8</v>
      </c>
      <c r="N76" s="812">
        <v>8</v>
      </c>
      <c r="O76" s="812">
        <v>8</v>
      </c>
      <c r="P76" s="812">
        <v>8</v>
      </c>
      <c r="Q76" s="812">
        <v>8</v>
      </c>
      <c r="R76" s="812">
        <v>8</v>
      </c>
      <c r="S76" s="812">
        <v>8</v>
      </c>
      <c r="T76" s="812">
        <v>8</v>
      </c>
      <c r="U76" s="812">
        <v>8</v>
      </c>
      <c r="V76" s="812">
        <v>8</v>
      </c>
      <c r="W76" s="812">
        <v>8</v>
      </c>
      <c r="X76" s="812">
        <v>8</v>
      </c>
      <c r="Y76" s="812">
        <v>8</v>
      </c>
      <c r="Z76" s="812">
        <v>8</v>
      </c>
      <c r="AA76" s="812">
        <v>8</v>
      </c>
      <c r="AB76" s="812">
        <v>8</v>
      </c>
      <c r="AC76" s="812">
        <v>8</v>
      </c>
      <c r="AD76" s="812">
        <v>8</v>
      </c>
      <c r="AE76" s="812">
        <v>8</v>
      </c>
      <c r="AF76" s="812">
        <v>8</v>
      </c>
      <c r="AG76" s="812">
        <v>7</v>
      </c>
      <c r="AH76" s="812">
        <v>7</v>
      </c>
      <c r="AI76" s="812">
        <v>7</v>
      </c>
      <c r="AJ76" s="812">
        <v>7</v>
      </c>
      <c r="AK76" s="812">
        <v>7</v>
      </c>
      <c r="AL76" s="812">
        <v>7</v>
      </c>
      <c r="AM76" s="812">
        <v>7</v>
      </c>
      <c r="AN76" s="815">
        <v>7</v>
      </c>
    </row>
    <row r="77" spans="1:40" s="804" customFormat="1" ht="12.75">
      <c r="A77" s="816"/>
      <c r="B77" s="777" t="s">
        <v>727</v>
      </c>
      <c r="C77" s="777"/>
      <c r="AN77" s="813"/>
    </row>
    <row r="78" spans="1:40" s="804" customFormat="1" ht="12.75">
      <c r="A78" s="816"/>
      <c r="B78" s="777"/>
      <c r="C78" s="777" t="s">
        <v>728</v>
      </c>
      <c r="D78" s="811"/>
      <c r="E78" s="811">
        <v>1.5</v>
      </c>
      <c r="F78" s="811">
        <v>1.5</v>
      </c>
      <c r="G78" s="811">
        <v>1.5</v>
      </c>
      <c r="H78" s="812">
        <v>1.5</v>
      </c>
      <c r="I78" s="812">
        <v>1</v>
      </c>
      <c r="J78" s="812">
        <v>1</v>
      </c>
      <c r="K78" s="812">
        <v>1</v>
      </c>
      <c r="L78" s="812">
        <v>1</v>
      </c>
      <c r="M78" s="812">
        <v>1</v>
      </c>
      <c r="N78" s="812">
        <v>1</v>
      </c>
      <c r="O78" s="812">
        <v>1</v>
      </c>
      <c r="P78" s="812">
        <v>1</v>
      </c>
      <c r="Q78" s="812">
        <v>1</v>
      </c>
      <c r="R78" s="812">
        <v>1</v>
      </c>
      <c r="S78" s="812">
        <v>1</v>
      </c>
      <c r="T78" s="812">
        <v>1</v>
      </c>
      <c r="U78" s="812">
        <v>1</v>
      </c>
      <c r="V78" s="812">
        <v>1</v>
      </c>
      <c r="W78" s="812">
        <v>1</v>
      </c>
      <c r="X78" s="812">
        <v>1</v>
      </c>
      <c r="Y78" s="812">
        <v>1</v>
      </c>
      <c r="Z78" s="812">
        <v>1</v>
      </c>
      <c r="AA78" s="812">
        <v>1</v>
      </c>
      <c r="AB78" s="812">
        <v>1</v>
      </c>
      <c r="AC78" s="812">
        <v>1</v>
      </c>
      <c r="AD78" s="812">
        <v>1</v>
      </c>
      <c r="AE78" s="812">
        <v>1</v>
      </c>
      <c r="AF78" s="812">
        <v>1</v>
      </c>
      <c r="AG78" s="812">
        <v>1</v>
      </c>
      <c r="AH78" s="812">
        <v>1</v>
      </c>
      <c r="AI78" s="812">
        <v>1</v>
      </c>
      <c r="AJ78" s="812">
        <v>1</v>
      </c>
      <c r="AK78" s="812">
        <v>1</v>
      </c>
      <c r="AL78" s="812">
        <v>1</v>
      </c>
      <c r="AM78" s="812">
        <v>1</v>
      </c>
      <c r="AN78" s="815">
        <v>1</v>
      </c>
    </row>
    <row r="79" spans="1:40" s="804" customFormat="1" ht="12.75" customHeight="1">
      <c r="A79" s="816"/>
      <c r="B79" s="777"/>
      <c r="C79" s="777" t="s">
        <v>729</v>
      </c>
      <c r="D79" s="817"/>
      <c r="E79" s="812">
        <v>7</v>
      </c>
      <c r="F79" s="812">
        <v>7</v>
      </c>
      <c r="G79" s="812">
        <v>6</v>
      </c>
      <c r="H79" s="812">
        <v>6</v>
      </c>
      <c r="I79" s="812">
        <v>5</v>
      </c>
      <c r="J79" s="812">
        <v>5</v>
      </c>
      <c r="K79" s="812">
        <v>5</v>
      </c>
      <c r="L79" s="812">
        <v>5</v>
      </c>
      <c r="M79" s="812">
        <v>5</v>
      </c>
      <c r="N79" s="812">
        <v>5</v>
      </c>
      <c r="O79" s="812">
        <v>5</v>
      </c>
      <c r="P79" s="812">
        <v>5</v>
      </c>
      <c r="Q79" s="812">
        <v>5</v>
      </c>
      <c r="R79" s="812">
        <v>5</v>
      </c>
      <c r="S79" s="812">
        <v>5</v>
      </c>
      <c r="T79" s="812">
        <v>5</v>
      </c>
      <c r="U79" s="812">
        <v>4</v>
      </c>
      <c r="V79" s="812">
        <v>4</v>
      </c>
      <c r="W79" s="812">
        <v>4</v>
      </c>
      <c r="X79" s="812">
        <v>4</v>
      </c>
      <c r="Y79" s="812">
        <v>4</v>
      </c>
      <c r="Z79" s="812">
        <v>4</v>
      </c>
      <c r="AA79" s="812">
        <v>4</v>
      </c>
      <c r="AB79" s="812">
        <v>4</v>
      </c>
      <c r="AC79" s="812">
        <v>4</v>
      </c>
      <c r="AD79" s="812">
        <v>4</v>
      </c>
      <c r="AE79" s="812">
        <v>4</v>
      </c>
      <c r="AF79" s="812">
        <v>4</v>
      </c>
      <c r="AG79" s="812">
        <v>4</v>
      </c>
      <c r="AH79" s="812">
        <v>4</v>
      </c>
      <c r="AI79" s="812">
        <v>4</v>
      </c>
      <c r="AJ79" s="812">
        <v>4</v>
      </c>
      <c r="AK79" s="812">
        <v>4</v>
      </c>
      <c r="AL79" s="812">
        <v>4</v>
      </c>
      <c r="AM79" s="812">
        <v>4</v>
      </c>
      <c r="AN79" s="815">
        <v>4</v>
      </c>
    </row>
    <row r="80" spans="1:40" ht="12.75">
      <c r="A80" s="816"/>
      <c r="B80" s="777"/>
      <c r="C80" s="777" t="s">
        <v>730</v>
      </c>
      <c r="D80" s="818" t="s">
        <v>731</v>
      </c>
      <c r="E80" s="818" t="s">
        <v>731</v>
      </c>
      <c r="F80" s="818" t="s">
        <v>731</v>
      </c>
      <c r="G80" s="818" t="s">
        <v>731</v>
      </c>
      <c r="H80" s="818" t="s">
        <v>731</v>
      </c>
      <c r="I80" s="818" t="s">
        <v>731</v>
      </c>
      <c r="J80" s="818" t="s">
        <v>731</v>
      </c>
      <c r="K80" s="818" t="s">
        <v>731</v>
      </c>
      <c r="L80" s="818" t="s">
        <v>731</v>
      </c>
      <c r="M80" s="818" t="s">
        <v>731</v>
      </c>
      <c r="N80" s="818" t="s">
        <v>731</v>
      </c>
      <c r="O80" s="818" t="s">
        <v>731</v>
      </c>
      <c r="P80" s="818" t="s">
        <v>731</v>
      </c>
      <c r="Q80" s="818" t="s">
        <v>731</v>
      </c>
      <c r="R80" s="818" t="s">
        <v>731</v>
      </c>
      <c r="S80" s="818" t="s">
        <v>731</v>
      </c>
      <c r="T80" s="818" t="s">
        <v>731</v>
      </c>
      <c r="U80" s="818" t="s">
        <v>731</v>
      </c>
      <c r="V80" s="818" t="s">
        <v>731</v>
      </c>
      <c r="W80" s="818" t="s">
        <v>731</v>
      </c>
      <c r="X80" s="818" t="s">
        <v>731</v>
      </c>
      <c r="Y80" s="818" t="s">
        <v>731</v>
      </c>
      <c r="Z80" s="818" t="s">
        <v>731</v>
      </c>
      <c r="AA80" s="818" t="s">
        <v>731</v>
      </c>
      <c r="AB80" s="818" t="s">
        <v>731</v>
      </c>
      <c r="AC80" s="818" t="s">
        <v>731</v>
      </c>
      <c r="AD80" s="818" t="s">
        <v>731</v>
      </c>
      <c r="AE80" s="818" t="s">
        <v>731</v>
      </c>
      <c r="AF80" s="818" t="s">
        <v>731</v>
      </c>
      <c r="AG80" s="818" t="s">
        <v>731</v>
      </c>
      <c r="AH80" s="818" t="s">
        <v>731</v>
      </c>
      <c r="AI80" s="818" t="s">
        <v>731</v>
      </c>
      <c r="AJ80" s="818" t="s">
        <v>731</v>
      </c>
      <c r="AK80" s="818" t="s">
        <v>731</v>
      </c>
      <c r="AL80" s="818" t="s">
        <v>731</v>
      </c>
      <c r="AM80" s="818" t="s">
        <v>731</v>
      </c>
      <c r="AN80" s="819" t="s">
        <v>731</v>
      </c>
    </row>
    <row r="81" spans="1:40" ht="12.75">
      <c r="A81" s="816"/>
      <c r="B81" s="777" t="s">
        <v>732</v>
      </c>
      <c r="C81" s="777"/>
      <c r="D81" s="818"/>
      <c r="E81" s="820"/>
      <c r="F81" s="820"/>
      <c r="G81" s="821">
        <v>8</v>
      </c>
      <c r="H81" s="821">
        <v>8</v>
      </c>
      <c r="I81" s="821">
        <v>8</v>
      </c>
      <c r="J81" s="821">
        <v>8</v>
      </c>
      <c r="K81" s="821">
        <v>8</v>
      </c>
      <c r="L81" s="821">
        <v>8</v>
      </c>
      <c r="M81" s="821">
        <v>8</v>
      </c>
      <c r="N81" s="821">
        <v>8</v>
      </c>
      <c r="O81" s="821">
        <v>8</v>
      </c>
      <c r="P81" s="821">
        <v>8</v>
      </c>
      <c r="Q81" s="821">
        <v>8</v>
      </c>
      <c r="R81" s="821">
        <v>8</v>
      </c>
      <c r="S81" s="821">
        <v>8</v>
      </c>
      <c r="T81" s="821">
        <v>8</v>
      </c>
      <c r="U81" s="821">
        <v>8</v>
      </c>
      <c r="V81" s="821">
        <v>8</v>
      </c>
      <c r="W81" s="821">
        <v>8</v>
      </c>
      <c r="X81" s="821">
        <v>8</v>
      </c>
      <c r="Y81" s="821">
        <v>8</v>
      </c>
      <c r="Z81" s="821">
        <v>8</v>
      </c>
      <c r="AA81" s="821">
        <v>8</v>
      </c>
      <c r="AB81" s="821">
        <v>8</v>
      </c>
      <c r="AC81" s="821">
        <v>8</v>
      </c>
      <c r="AD81" s="821">
        <v>8</v>
      </c>
      <c r="AE81" s="821">
        <v>8</v>
      </c>
      <c r="AF81" s="821">
        <v>8</v>
      </c>
      <c r="AG81" s="821">
        <v>7</v>
      </c>
      <c r="AH81" s="821">
        <v>7</v>
      </c>
      <c r="AI81" s="821">
        <v>7</v>
      </c>
      <c r="AJ81" s="821">
        <v>7</v>
      </c>
      <c r="AK81" s="821">
        <v>7</v>
      </c>
      <c r="AL81" s="821">
        <v>7</v>
      </c>
      <c r="AM81" s="821">
        <v>7</v>
      </c>
      <c r="AN81" s="822">
        <v>7</v>
      </c>
    </row>
    <row r="82" spans="1:40" ht="12.75">
      <c r="A82" s="823"/>
      <c r="B82" s="790" t="s">
        <v>733</v>
      </c>
      <c r="C82" s="790"/>
      <c r="D82" s="817">
        <v>3</v>
      </c>
      <c r="E82" s="817">
        <v>3</v>
      </c>
      <c r="F82" s="817">
        <v>3</v>
      </c>
      <c r="G82" s="824"/>
      <c r="H82" s="824"/>
      <c r="I82" s="824"/>
      <c r="J82" s="824"/>
      <c r="K82" s="824"/>
      <c r="L82" s="824"/>
      <c r="M82" s="824"/>
      <c r="N82" s="824"/>
      <c r="O82" s="824"/>
      <c r="P82" s="824"/>
      <c r="Q82" s="824"/>
      <c r="R82" s="824"/>
      <c r="S82" s="824"/>
      <c r="T82" s="824"/>
      <c r="U82" s="824"/>
      <c r="V82" s="824"/>
      <c r="W82" s="824"/>
      <c r="X82" s="824"/>
      <c r="Y82" s="824"/>
      <c r="Z82" s="824"/>
      <c r="AA82" s="824"/>
      <c r="AB82" s="824"/>
      <c r="AC82" s="824"/>
      <c r="AD82" s="824"/>
      <c r="AE82" s="824"/>
      <c r="AF82" s="824"/>
      <c r="AG82" s="824"/>
      <c r="AH82" s="824"/>
      <c r="AI82" s="824"/>
      <c r="AJ82" s="824"/>
      <c r="AK82" s="824"/>
      <c r="AL82" s="824"/>
      <c r="AM82" s="824"/>
      <c r="AN82" s="825"/>
    </row>
    <row r="83" spans="1:40" ht="12.75">
      <c r="A83" s="810" t="s">
        <v>734</v>
      </c>
      <c r="B83" s="777"/>
      <c r="C83" s="777"/>
      <c r="D83" s="826"/>
      <c r="E83" s="826"/>
      <c r="F83" s="826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  <c r="Y83" s="818"/>
      <c r="Z83" s="818"/>
      <c r="AA83" s="818"/>
      <c r="AB83" s="818"/>
      <c r="AC83" s="818"/>
      <c r="AD83" s="818"/>
      <c r="AE83" s="818"/>
      <c r="AF83" s="818"/>
      <c r="AG83" s="818"/>
      <c r="AH83" s="818"/>
      <c r="AI83" s="818"/>
      <c r="AJ83" s="818"/>
      <c r="AK83" s="818"/>
      <c r="AL83" s="818"/>
      <c r="AM83" s="818"/>
      <c r="AN83" s="819"/>
    </row>
    <row r="84" spans="1:40" s="804" customFormat="1" ht="12.75">
      <c r="A84" s="810"/>
      <c r="B84" s="786" t="s">
        <v>735</v>
      </c>
      <c r="C84" s="777"/>
      <c r="D84" s="826">
        <v>8.7</v>
      </c>
      <c r="E84" s="826">
        <v>8.08</v>
      </c>
      <c r="F84" s="826">
        <v>0.1</v>
      </c>
      <c r="G84" s="826">
        <v>1.7747</v>
      </c>
      <c r="H84" s="826">
        <v>0.5529571428571429</v>
      </c>
      <c r="I84" s="826">
        <v>0.13</v>
      </c>
      <c r="J84" s="826">
        <v>0.0968</v>
      </c>
      <c r="K84" s="826">
        <v>0.04</v>
      </c>
      <c r="L84" s="826">
        <v>0.0171</v>
      </c>
      <c r="M84" s="826">
        <v>0.0112</v>
      </c>
      <c r="N84" s="826">
        <v>0.2514</v>
      </c>
      <c r="O84" s="826">
        <v>0.0769</v>
      </c>
      <c r="P84" s="826">
        <v>0.025028571428571428</v>
      </c>
      <c r="Q84" s="826">
        <v>0.02</v>
      </c>
      <c r="R84" s="826">
        <v>0.01</v>
      </c>
      <c r="S84" s="826">
        <v>0.04</v>
      </c>
      <c r="T84" s="826">
        <v>0.01</v>
      </c>
      <c r="U84" s="827">
        <v>0.0015</v>
      </c>
      <c r="V84" s="827">
        <v>0.0032</v>
      </c>
      <c r="W84" s="827">
        <v>0.3255</v>
      </c>
      <c r="X84" s="827">
        <v>0.3916</v>
      </c>
      <c r="Y84" s="827">
        <v>0.059</v>
      </c>
      <c r="Z84" s="827" t="s">
        <v>119</v>
      </c>
      <c r="AA84" s="827" t="s">
        <v>119</v>
      </c>
      <c r="AB84" s="827" t="s">
        <v>119</v>
      </c>
      <c r="AC84" s="827" t="s">
        <v>119</v>
      </c>
      <c r="AD84" s="827" t="s">
        <v>119</v>
      </c>
      <c r="AE84" s="827" t="s">
        <v>119</v>
      </c>
      <c r="AF84" s="827" t="s">
        <v>119</v>
      </c>
      <c r="AG84" s="827" t="s">
        <v>119</v>
      </c>
      <c r="AH84" s="827" t="s">
        <v>119</v>
      </c>
      <c r="AI84" s="827" t="s">
        <v>119</v>
      </c>
      <c r="AJ84" s="827" t="s">
        <v>119</v>
      </c>
      <c r="AK84" s="827" t="s">
        <v>119</v>
      </c>
      <c r="AL84" s="827" t="s">
        <v>119</v>
      </c>
      <c r="AM84" s="826" t="s">
        <v>119</v>
      </c>
      <c r="AN84" s="828" t="s">
        <v>119</v>
      </c>
    </row>
    <row r="85" spans="1:40" ht="12.75">
      <c r="A85" s="816"/>
      <c r="B85" s="786" t="s">
        <v>736</v>
      </c>
      <c r="C85" s="777"/>
      <c r="D85" s="826">
        <v>8.13</v>
      </c>
      <c r="E85" s="826">
        <v>8.52</v>
      </c>
      <c r="F85" s="826">
        <v>1.15</v>
      </c>
      <c r="G85" s="826">
        <v>2.665178033830017</v>
      </c>
      <c r="H85" s="826">
        <v>1.1949270430302494</v>
      </c>
      <c r="I85" s="826">
        <v>0.25</v>
      </c>
      <c r="J85" s="826">
        <v>0.1401</v>
      </c>
      <c r="K85" s="826">
        <v>0.07</v>
      </c>
      <c r="L85" s="826">
        <v>0.03</v>
      </c>
      <c r="M85" s="826">
        <v>0.08</v>
      </c>
      <c r="N85" s="826">
        <v>0.4707958107442089</v>
      </c>
      <c r="O85" s="826">
        <v>0.234</v>
      </c>
      <c r="P85" s="826">
        <v>0.07589681227455514</v>
      </c>
      <c r="Q85" s="826">
        <v>0.06</v>
      </c>
      <c r="R85" s="826">
        <v>0.04</v>
      </c>
      <c r="S85" s="826">
        <v>0.13</v>
      </c>
      <c r="T85" s="826">
        <v>0.02</v>
      </c>
      <c r="U85" s="827">
        <v>0.0044</v>
      </c>
      <c r="V85" s="827">
        <v>0.0656</v>
      </c>
      <c r="W85" s="827">
        <v>0.9267</v>
      </c>
      <c r="X85" s="827">
        <v>0.5235</v>
      </c>
      <c r="Y85" s="827">
        <v>0.128</v>
      </c>
      <c r="Z85" s="827">
        <v>0.1551</v>
      </c>
      <c r="AA85" s="827">
        <v>0.7409</v>
      </c>
      <c r="AB85" s="827">
        <v>1.1286</v>
      </c>
      <c r="AC85" s="827">
        <v>0.687</v>
      </c>
      <c r="AD85" s="827">
        <v>0.5904</v>
      </c>
      <c r="AE85" s="827">
        <v>0.3719</v>
      </c>
      <c r="AF85" s="827">
        <v>0.1739</v>
      </c>
      <c r="AG85" s="827">
        <v>0.9477779527559054</v>
      </c>
      <c r="AH85" s="826">
        <v>2.22</v>
      </c>
      <c r="AI85" s="826">
        <v>1.1</v>
      </c>
      <c r="AJ85" s="826">
        <v>0.29</v>
      </c>
      <c r="AK85" s="826">
        <v>0.4837</v>
      </c>
      <c r="AL85" s="826">
        <v>0.6795</v>
      </c>
      <c r="AM85" s="826">
        <v>0.35</v>
      </c>
      <c r="AN85" s="828">
        <v>0.53</v>
      </c>
    </row>
    <row r="86" spans="1:40" s="829" customFormat="1" ht="12.75">
      <c r="A86" s="816"/>
      <c r="B86" s="786" t="s">
        <v>737</v>
      </c>
      <c r="C86" s="777"/>
      <c r="D86" s="826">
        <v>8.28</v>
      </c>
      <c r="E86" s="826">
        <v>8.59</v>
      </c>
      <c r="F86" s="826">
        <v>1.96</v>
      </c>
      <c r="G86" s="826">
        <v>2.625707377362713</v>
      </c>
      <c r="H86" s="826">
        <v>1.6011029109423673</v>
      </c>
      <c r="I86" s="826">
        <v>0</v>
      </c>
      <c r="J86" s="826">
        <v>0.6906</v>
      </c>
      <c r="K86" s="826">
        <v>0.42</v>
      </c>
      <c r="L86" s="826">
        <v>0.2173</v>
      </c>
      <c r="M86" s="826">
        <v>0.4599</v>
      </c>
      <c r="N86" s="826">
        <v>0.9307730932022839</v>
      </c>
      <c r="O86" s="826" t="s">
        <v>119</v>
      </c>
      <c r="P86" s="826">
        <v>0.5262407407407408</v>
      </c>
      <c r="Q86" s="826">
        <v>0.26</v>
      </c>
      <c r="R86" s="826">
        <v>0.13</v>
      </c>
      <c r="S86" s="826">
        <v>0.38</v>
      </c>
      <c r="T86" s="826">
        <v>0.42</v>
      </c>
      <c r="U86" s="826" t="s">
        <v>119</v>
      </c>
      <c r="V86" s="826">
        <v>0.157</v>
      </c>
      <c r="W86" s="826">
        <v>0.9</v>
      </c>
      <c r="X86" s="826">
        <v>1.2073</v>
      </c>
      <c r="Y86" s="826">
        <v>0.3029</v>
      </c>
      <c r="Z86" s="826">
        <v>0.2288</v>
      </c>
      <c r="AA86" s="826" t="s">
        <v>119</v>
      </c>
      <c r="AB86" s="827">
        <v>1.2528</v>
      </c>
      <c r="AC86" s="827">
        <v>0.8742</v>
      </c>
      <c r="AD86" s="827">
        <v>0.9045</v>
      </c>
      <c r="AE86" s="827">
        <v>0.6827</v>
      </c>
      <c r="AF86" s="827">
        <v>0.5648</v>
      </c>
      <c r="AG86" s="827" t="s">
        <v>119</v>
      </c>
      <c r="AH86" s="826">
        <v>3.12</v>
      </c>
      <c r="AI86" s="826">
        <v>1.57</v>
      </c>
      <c r="AJ86" s="826">
        <v>0.86</v>
      </c>
      <c r="AK86" s="826">
        <v>0.8527</v>
      </c>
      <c r="AL86" s="826">
        <v>0.8302</v>
      </c>
      <c r="AM86" s="826" t="s">
        <v>119</v>
      </c>
      <c r="AN86" s="828">
        <v>0.9821</v>
      </c>
    </row>
    <row r="87" spans="1:40" ht="15.75" customHeight="1">
      <c r="A87" s="816"/>
      <c r="B87" s="786" t="s">
        <v>738</v>
      </c>
      <c r="C87" s="777"/>
      <c r="D87" s="826">
        <v>7.28</v>
      </c>
      <c r="E87" s="826">
        <v>8.6105</v>
      </c>
      <c r="F87" s="826">
        <v>2.72</v>
      </c>
      <c r="G87" s="826" t="s">
        <v>119</v>
      </c>
      <c r="H87" s="826">
        <v>2.713382091805048</v>
      </c>
      <c r="I87" s="826">
        <v>0</v>
      </c>
      <c r="J87" s="826">
        <v>1.0019</v>
      </c>
      <c r="K87" s="826">
        <v>0.79</v>
      </c>
      <c r="L87" s="826">
        <v>0.5</v>
      </c>
      <c r="M87" s="826">
        <v>0.75</v>
      </c>
      <c r="N87" s="826">
        <v>1.061509865470852</v>
      </c>
      <c r="O87" s="826" t="s">
        <v>119</v>
      </c>
      <c r="P87" s="826">
        <v>0.8337058823529412</v>
      </c>
      <c r="Q87" s="826">
        <v>0.68</v>
      </c>
      <c r="R87" s="826">
        <v>0.64</v>
      </c>
      <c r="S87" s="826">
        <v>2.2</v>
      </c>
      <c r="T87" s="826">
        <v>0.72</v>
      </c>
      <c r="U87" s="826" t="s">
        <v>119</v>
      </c>
      <c r="V87" s="826">
        <v>0.54</v>
      </c>
      <c r="W87" s="826">
        <v>0.9349</v>
      </c>
      <c r="X87" s="826">
        <v>0.8726</v>
      </c>
      <c r="Y87" s="826">
        <v>0.5803</v>
      </c>
      <c r="Z87" s="826">
        <v>0.369</v>
      </c>
      <c r="AA87" s="826" t="s">
        <v>119</v>
      </c>
      <c r="AB87" s="827">
        <v>1.3759</v>
      </c>
      <c r="AC87" s="827">
        <v>1.1623</v>
      </c>
      <c r="AD87" s="827">
        <v>0.9827</v>
      </c>
      <c r="AE87" s="827" t="s">
        <v>119</v>
      </c>
      <c r="AF87" s="827">
        <v>0.7579</v>
      </c>
      <c r="AG87" s="827" t="s">
        <v>119</v>
      </c>
      <c r="AH87" s="826">
        <v>3.04</v>
      </c>
      <c r="AI87" s="826">
        <v>1.97</v>
      </c>
      <c r="AJ87" s="826">
        <v>0.97</v>
      </c>
      <c r="AK87" s="826">
        <v>0.9588</v>
      </c>
      <c r="AL87" s="826">
        <v>0.9434</v>
      </c>
      <c r="AM87" s="826" t="s">
        <v>119</v>
      </c>
      <c r="AN87" s="828">
        <v>1.33</v>
      </c>
    </row>
    <row r="88" spans="1:40" ht="15.75" customHeight="1">
      <c r="A88" s="816"/>
      <c r="B88" s="777" t="s">
        <v>674</v>
      </c>
      <c r="C88" s="777"/>
      <c r="D88" s="826" t="s">
        <v>739</v>
      </c>
      <c r="E88" s="826" t="s">
        <v>740</v>
      </c>
      <c r="F88" s="826" t="s">
        <v>740</v>
      </c>
      <c r="G88" s="826" t="s">
        <v>740</v>
      </c>
      <c r="H88" s="826" t="s">
        <v>740</v>
      </c>
      <c r="I88" s="826" t="s">
        <v>740</v>
      </c>
      <c r="J88" s="826" t="s">
        <v>740</v>
      </c>
      <c r="K88" s="826" t="s">
        <v>740</v>
      </c>
      <c r="L88" s="826" t="s">
        <v>740</v>
      </c>
      <c r="M88" s="826" t="s">
        <v>741</v>
      </c>
      <c r="N88" s="826" t="s">
        <v>741</v>
      </c>
      <c r="O88" s="826" t="s">
        <v>741</v>
      </c>
      <c r="P88" s="826" t="s">
        <v>741</v>
      </c>
      <c r="Q88" s="826" t="s">
        <v>741</v>
      </c>
      <c r="R88" s="826" t="s">
        <v>741</v>
      </c>
      <c r="S88" s="826" t="s">
        <v>741</v>
      </c>
      <c r="T88" s="826" t="s">
        <v>741</v>
      </c>
      <c r="U88" s="826" t="s">
        <v>741</v>
      </c>
      <c r="V88" s="826" t="s">
        <v>741</v>
      </c>
      <c r="W88" s="826" t="s">
        <v>741</v>
      </c>
      <c r="X88" s="826" t="s">
        <v>741</v>
      </c>
      <c r="Y88" s="826" t="s">
        <v>741</v>
      </c>
      <c r="Z88" s="826" t="s">
        <v>741</v>
      </c>
      <c r="AA88" s="826" t="s">
        <v>741</v>
      </c>
      <c r="AB88" s="826" t="s">
        <v>741</v>
      </c>
      <c r="AC88" s="826" t="s">
        <v>741</v>
      </c>
      <c r="AD88" s="826" t="s">
        <v>741</v>
      </c>
      <c r="AE88" s="826" t="s">
        <v>742</v>
      </c>
      <c r="AF88" s="826" t="s">
        <v>743</v>
      </c>
      <c r="AG88" s="826" t="s">
        <v>743</v>
      </c>
      <c r="AH88" s="826" t="s">
        <v>743</v>
      </c>
      <c r="AI88" s="826" t="s">
        <v>743</v>
      </c>
      <c r="AJ88" s="826" t="s">
        <v>743</v>
      </c>
      <c r="AK88" s="826" t="s">
        <v>743</v>
      </c>
      <c r="AL88" s="826" t="s">
        <v>743</v>
      </c>
      <c r="AM88" s="826" t="s">
        <v>743</v>
      </c>
      <c r="AN88" s="828" t="s">
        <v>743</v>
      </c>
    </row>
    <row r="89" spans="1:40" ht="15.75" customHeight="1">
      <c r="A89" s="816"/>
      <c r="B89" s="790" t="s">
        <v>744</v>
      </c>
      <c r="C89" s="777"/>
      <c r="D89" s="826" t="s">
        <v>745</v>
      </c>
      <c r="E89" s="826" t="s">
        <v>746</v>
      </c>
      <c r="F89" s="826" t="s">
        <v>746</v>
      </c>
      <c r="G89" s="826" t="s">
        <v>746</v>
      </c>
      <c r="H89" s="826" t="s">
        <v>746</v>
      </c>
      <c r="I89" s="826" t="s">
        <v>747</v>
      </c>
      <c r="J89" s="826" t="s">
        <v>747</v>
      </c>
      <c r="K89" s="826" t="s">
        <v>747</v>
      </c>
      <c r="L89" s="826" t="s">
        <v>746</v>
      </c>
      <c r="M89" s="826" t="s">
        <v>746</v>
      </c>
      <c r="N89" s="826" t="s">
        <v>746</v>
      </c>
      <c r="O89" s="826" t="s">
        <v>746</v>
      </c>
      <c r="P89" s="826" t="s">
        <v>746</v>
      </c>
      <c r="Q89" s="826" t="s">
        <v>746</v>
      </c>
      <c r="R89" s="826" t="s">
        <v>746</v>
      </c>
      <c r="S89" s="826" t="s">
        <v>746</v>
      </c>
      <c r="T89" s="826" t="s">
        <v>746</v>
      </c>
      <c r="U89" s="826" t="s">
        <v>746</v>
      </c>
      <c r="V89" s="826" t="s">
        <v>746</v>
      </c>
      <c r="W89" s="826" t="s">
        <v>746</v>
      </c>
      <c r="X89" s="826" t="s">
        <v>746</v>
      </c>
      <c r="Y89" s="826" t="s">
        <v>746</v>
      </c>
      <c r="Z89" s="826" t="s">
        <v>746</v>
      </c>
      <c r="AA89" s="826" t="s">
        <v>746</v>
      </c>
      <c r="AB89" s="826" t="s">
        <v>746</v>
      </c>
      <c r="AC89" s="826" t="s">
        <v>746</v>
      </c>
      <c r="AD89" s="826" t="s">
        <v>746</v>
      </c>
      <c r="AE89" s="826" t="s">
        <v>746</v>
      </c>
      <c r="AF89" s="826" t="s">
        <v>746</v>
      </c>
      <c r="AG89" s="826" t="s">
        <v>746</v>
      </c>
      <c r="AH89" s="826" t="s">
        <v>746</v>
      </c>
      <c r="AI89" s="826" t="s">
        <v>746</v>
      </c>
      <c r="AJ89" s="826" t="s">
        <v>746</v>
      </c>
      <c r="AK89" s="826" t="s">
        <v>746</v>
      </c>
      <c r="AL89" s="826" t="s">
        <v>746</v>
      </c>
      <c r="AM89" s="826" t="s">
        <v>746</v>
      </c>
      <c r="AN89" s="828" t="s">
        <v>746</v>
      </c>
    </row>
    <row r="90" spans="1:40" ht="15.75" customHeight="1">
      <c r="A90" s="830" t="s">
        <v>748</v>
      </c>
      <c r="B90" s="831"/>
      <c r="C90" s="832"/>
      <c r="D90" s="833">
        <v>6.57</v>
      </c>
      <c r="E90" s="833">
        <v>8.22</v>
      </c>
      <c r="F90" s="833">
        <v>0.86</v>
      </c>
      <c r="G90" s="833">
        <v>1.3649886601894599</v>
      </c>
      <c r="H90" s="833">
        <v>0.86</v>
      </c>
      <c r="I90" s="833">
        <v>0.3</v>
      </c>
      <c r="J90" s="833">
        <v>0.27</v>
      </c>
      <c r="K90" s="833">
        <v>0.25</v>
      </c>
      <c r="L90" s="833">
        <v>0.22459140275275666</v>
      </c>
      <c r="M90" s="833">
        <v>0.20374838574155063</v>
      </c>
      <c r="N90" s="833">
        <v>0.21</v>
      </c>
      <c r="O90" s="833">
        <v>0.20773918429166563</v>
      </c>
      <c r="P90" s="833">
        <v>0.2017363513916063</v>
      </c>
      <c r="Q90" s="833">
        <v>0.19</v>
      </c>
      <c r="R90" s="833">
        <v>0.19</v>
      </c>
      <c r="S90" s="833">
        <v>0.18</v>
      </c>
      <c r="T90" s="833">
        <v>0.1633696910001769</v>
      </c>
      <c r="U90" s="833">
        <v>0.15</v>
      </c>
      <c r="V90" s="833">
        <v>0.17</v>
      </c>
      <c r="W90" s="833">
        <v>1.03</v>
      </c>
      <c r="X90" s="833">
        <v>0.42</v>
      </c>
      <c r="Y90" s="834">
        <v>0.15</v>
      </c>
      <c r="Z90" s="833">
        <v>0.15</v>
      </c>
      <c r="AA90" s="833">
        <v>2.23</v>
      </c>
      <c r="AB90" s="833">
        <v>1.8</v>
      </c>
      <c r="AC90" s="833">
        <v>0.64</v>
      </c>
      <c r="AD90" s="833">
        <v>0.44</v>
      </c>
      <c r="AE90" s="833">
        <v>0.24</v>
      </c>
      <c r="AF90" s="833">
        <v>1.01</v>
      </c>
      <c r="AG90" s="833">
        <v>0.7392803128066334</v>
      </c>
      <c r="AH90" s="833">
        <v>1.45</v>
      </c>
      <c r="AI90" s="833">
        <v>0.64</v>
      </c>
      <c r="AJ90" s="833">
        <v>0.36</v>
      </c>
      <c r="AK90" s="833">
        <v>0.82</v>
      </c>
      <c r="AL90" s="833">
        <v>0.26</v>
      </c>
      <c r="AM90" s="833">
        <v>0.22</v>
      </c>
      <c r="AN90" s="835">
        <v>0.42</v>
      </c>
    </row>
    <row r="91" spans="1:40" ht="15.75" customHeight="1">
      <c r="A91" s="836" t="s">
        <v>749</v>
      </c>
      <c r="B91" s="837"/>
      <c r="C91" s="832"/>
      <c r="D91" s="838"/>
      <c r="E91" s="838"/>
      <c r="F91" s="839">
        <v>6.171809923677013</v>
      </c>
      <c r="G91" s="833">
        <v>5.2</v>
      </c>
      <c r="H91" s="833">
        <v>5.25</v>
      </c>
      <c r="I91" s="833">
        <v>5.13</v>
      </c>
      <c r="J91" s="833">
        <v>5.01</v>
      </c>
      <c r="K91" s="833">
        <v>4.89</v>
      </c>
      <c r="L91" s="833">
        <v>4.86</v>
      </c>
      <c r="M91" s="833">
        <v>4.75</v>
      </c>
      <c r="N91" s="833">
        <v>4.68</v>
      </c>
      <c r="O91" s="833">
        <v>4.61</v>
      </c>
      <c r="P91" s="833">
        <v>4.45</v>
      </c>
      <c r="Q91" s="833">
        <v>4.3</v>
      </c>
      <c r="R91" s="833">
        <v>4.26</v>
      </c>
      <c r="S91" s="833">
        <v>4.22</v>
      </c>
      <c r="T91" s="833">
        <v>4.093039677595375</v>
      </c>
      <c r="U91" s="833">
        <v>3.99</v>
      </c>
      <c r="V91" s="833">
        <v>3.9028606805380788</v>
      </c>
      <c r="W91" s="833">
        <v>3.7938564896258735</v>
      </c>
      <c r="X91" s="833">
        <v>3.813646481799705</v>
      </c>
      <c r="Y91" s="834">
        <v>3.76</v>
      </c>
      <c r="Z91" s="833">
        <v>3.7486832454511747</v>
      </c>
      <c r="AA91" s="833">
        <v>3.84</v>
      </c>
      <c r="AB91" s="833">
        <v>3.79</v>
      </c>
      <c r="AC91" s="833">
        <v>4.07</v>
      </c>
      <c r="AD91" s="833">
        <v>4.06</v>
      </c>
      <c r="AE91" s="833">
        <v>4.05</v>
      </c>
      <c r="AF91" s="833">
        <v>3.94</v>
      </c>
      <c r="AG91" s="833">
        <v>3.9</v>
      </c>
      <c r="AH91" s="833">
        <v>3.73</v>
      </c>
      <c r="AI91" s="833">
        <v>3.55</v>
      </c>
      <c r="AJ91" s="833">
        <v>3.52</v>
      </c>
      <c r="AK91" s="833">
        <v>3.37</v>
      </c>
      <c r="AL91" s="833">
        <v>3.3209337778655517</v>
      </c>
      <c r="AM91" s="833">
        <v>3.15</v>
      </c>
      <c r="AN91" s="835">
        <v>3.064653314912344</v>
      </c>
    </row>
    <row r="92" spans="1:40" ht="15.75" customHeight="1">
      <c r="A92" s="836" t="s">
        <v>750</v>
      </c>
      <c r="B92" s="840"/>
      <c r="C92" s="840"/>
      <c r="D92" s="838"/>
      <c r="E92" s="838"/>
      <c r="F92" s="841">
        <v>12.402829832416426</v>
      </c>
      <c r="G92" s="833">
        <v>12.34</v>
      </c>
      <c r="H92" s="833">
        <v>12.09</v>
      </c>
      <c r="I92" s="833">
        <v>12.1</v>
      </c>
      <c r="J92" s="833">
        <v>11.95</v>
      </c>
      <c r="K92" s="833">
        <v>11.78</v>
      </c>
      <c r="L92" s="833">
        <v>11.79</v>
      </c>
      <c r="M92" s="833">
        <v>11.48</v>
      </c>
      <c r="N92" s="833">
        <v>11.53</v>
      </c>
      <c r="O92" s="833">
        <v>11.37</v>
      </c>
      <c r="P92" s="833">
        <v>11.18</v>
      </c>
      <c r="Q92" s="833">
        <v>10.915791628170691</v>
      </c>
      <c r="R92" s="833">
        <v>10.82</v>
      </c>
      <c r="S92" s="833">
        <v>10.81</v>
      </c>
      <c r="T92" s="833">
        <v>10.54995071060591</v>
      </c>
      <c r="U92" s="833">
        <v>10.3</v>
      </c>
      <c r="V92" s="833">
        <v>10.226252086741528</v>
      </c>
      <c r="W92" s="833">
        <v>10.135310047775658</v>
      </c>
      <c r="X92" s="833">
        <v>9.937237232078088</v>
      </c>
      <c r="Y92" s="834">
        <v>9.94</v>
      </c>
      <c r="Z92" s="833">
        <v>9.818236657250683</v>
      </c>
      <c r="AA92" s="833">
        <v>9.67</v>
      </c>
      <c r="AB92" s="833">
        <v>9.56</v>
      </c>
      <c r="AC92" s="833">
        <v>9.64</v>
      </c>
      <c r="AD92" s="833">
        <v>9.65</v>
      </c>
      <c r="AE92" s="833">
        <v>9.59</v>
      </c>
      <c r="AF92" s="833">
        <v>9.62</v>
      </c>
      <c r="AG92" s="833">
        <v>9.61</v>
      </c>
      <c r="AH92" s="833">
        <v>9.54</v>
      </c>
      <c r="AI92" s="833">
        <v>9.46</v>
      </c>
      <c r="AJ92" s="833">
        <v>9.47</v>
      </c>
      <c r="AK92" s="833">
        <v>9.44</v>
      </c>
      <c r="AL92" s="833">
        <v>9.292191527361625</v>
      </c>
      <c r="AM92" s="833">
        <v>9.2</v>
      </c>
      <c r="AN92" s="835">
        <v>9.16820383701169</v>
      </c>
    </row>
    <row r="93" spans="1:40" ht="15.75" customHeight="1" thickBot="1">
      <c r="A93" s="842" t="s">
        <v>751</v>
      </c>
      <c r="B93" s="843"/>
      <c r="C93" s="843"/>
      <c r="D93" s="844"/>
      <c r="E93" s="844"/>
      <c r="F93" s="844"/>
      <c r="G93" s="845">
        <v>9.84</v>
      </c>
      <c r="H93" s="845">
        <v>9.83</v>
      </c>
      <c r="I93" s="845">
        <v>9.63</v>
      </c>
      <c r="J93" s="845">
        <v>9.35</v>
      </c>
      <c r="K93" s="845">
        <v>9.23</v>
      </c>
      <c r="L93" s="845">
        <v>9.03</v>
      </c>
      <c r="M93" s="845">
        <v>8.86</v>
      </c>
      <c r="N93" s="845">
        <v>8.75</v>
      </c>
      <c r="O93" s="845">
        <v>8.58</v>
      </c>
      <c r="P93" s="845">
        <v>8.55</v>
      </c>
      <c r="Q93" s="845">
        <v>8.38</v>
      </c>
      <c r="R93" s="845">
        <v>8.31</v>
      </c>
      <c r="S93" s="845">
        <v>8.23</v>
      </c>
      <c r="T93" s="845">
        <v>8.36</v>
      </c>
      <c r="U93" s="845">
        <v>7.68</v>
      </c>
      <c r="V93" s="845">
        <v>7.9</v>
      </c>
      <c r="W93" s="845">
        <v>7.73</v>
      </c>
      <c r="X93" s="845">
        <v>7.46</v>
      </c>
      <c r="Y93" s="845">
        <v>7.44</v>
      </c>
      <c r="Z93" s="845">
        <v>7.49</v>
      </c>
      <c r="AA93" s="845">
        <v>7.51</v>
      </c>
      <c r="AB93" s="845">
        <v>7.52</v>
      </c>
      <c r="AC93" s="845">
        <v>7.68</v>
      </c>
      <c r="AD93" s="845">
        <v>7.76</v>
      </c>
      <c r="AE93" s="845">
        <v>7.69</v>
      </c>
      <c r="AF93" s="845">
        <v>7.88</v>
      </c>
      <c r="AG93" s="845">
        <v>7.18</v>
      </c>
      <c r="AH93" s="845">
        <v>7.21</v>
      </c>
      <c r="AI93" s="845">
        <v>7.22</v>
      </c>
      <c r="AJ93" s="845">
        <v>7.04</v>
      </c>
      <c r="AK93" s="845">
        <v>6.91</v>
      </c>
      <c r="AL93" s="845">
        <v>6.82</v>
      </c>
      <c r="AM93" s="845">
        <v>6.58</v>
      </c>
      <c r="AN93" s="846">
        <v>6.46</v>
      </c>
    </row>
    <row r="94" spans="1:13" ht="12" customHeight="1" thickTop="1">
      <c r="A94" s="847"/>
      <c r="B94" s="848"/>
      <c r="C94" s="848"/>
      <c r="D94" s="811"/>
      <c r="E94" s="811"/>
      <c r="F94" s="811"/>
      <c r="H94" s="826"/>
      <c r="I94" s="826"/>
      <c r="J94" s="826"/>
      <c r="K94" s="826"/>
      <c r="L94" s="826"/>
      <c r="M94" s="826"/>
    </row>
    <row r="95" spans="1:40" ht="15.75" customHeight="1">
      <c r="A95" s="849" t="s">
        <v>752</v>
      </c>
      <c r="B95" s="777"/>
      <c r="C95" s="777"/>
      <c r="AA95" s="850"/>
      <c r="AB95" s="850"/>
      <c r="AC95" s="850"/>
      <c r="AD95" s="850"/>
      <c r="AE95" s="850"/>
      <c r="AF95" s="850"/>
      <c r="AG95" s="850"/>
      <c r="AH95" s="850"/>
      <c r="AI95" s="850"/>
      <c r="AJ95" s="850"/>
      <c r="AK95" s="850"/>
      <c r="AL95" s="850"/>
      <c r="AM95" s="850"/>
      <c r="AN95" s="850"/>
    </row>
    <row r="96" spans="1:7" ht="12.75">
      <c r="A96" s="851" t="s">
        <v>753</v>
      </c>
      <c r="B96" s="15"/>
      <c r="C96" s="15"/>
      <c r="D96" s="15"/>
      <c r="E96" s="15"/>
      <c r="F96" s="15"/>
      <c r="G96" s="15"/>
    </row>
    <row r="97" spans="1:5" ht="12.75">
      <c r="A97" s="802" t="s">
        <v>754</v>
      </c>
      <c r="B97" s="802"/>
      <c r="C97" s="802"/>
      <c r="D97" s="802"/>
      <c r="E97" s="802"/>
    </row>
    <row r="98" spans="1:3" ht="12.75">
      <c r="A98" s="1925" t="s">
        <v>755</v>
      </c>
      <c r="B98" s="1925"/>
      <c r="C98" s="1925"/>
    </row>
    <row r="99" spans="1:3" ht="12.75">
      <c r="A99" s="1925"/>
      <c r="B99" s="1925"/>
      <c r="C99" s="1925"/>
    </row>
    <row r="100" spans="1:3" ht="12.75">
      <c r="A100" s="795"/>
      <c r="B100" s="777"/>
      <c r="C100" s="777"/>
    </row>
    <row r="101" spans="1:3" ht="12.75">
      <c r="A101" s="777"/>
      <c r="B101" s="777"/>
      <c r="C101" s="777"/>
    </row>
    <row r="102" spans="1:3" ht="12.75">
      <c r="A102" s="777"/>
      <c r="B102" s="786"/>
      <c r="C102" s="777"/>
    </row>
    <row r="103" spans="1:3" ht="12.75">
      <c r="A103" s="777"/>
      <c r="B103" s="777"/>
      <c r="C103" s="777"/>
    </row>
    <row r="104" spans="1:3" ht="12.75">
      <c r="A104" s="777"/>
      <c r="B104" s="777"/>
      <c r="C104" s="777"/>
    </row>
    <row r="105" spans="1:3" ht="12.75">
      <c r="A105" s="777"/>
      <c r="B105" s="777"/>
      <c r="C105" s="777"/>
    </row>
    <row r="106" spans="1:3" ht="12.75">
      <c r="A106" s="777"/>
      <c r="B106" s="777"/>
      <c r="C106" s="777"/>
    </row>
    <row r="107" spans="1:3" ht="12.75">
      <c r="A107" s="777"/>
      <c r="B107" s="777"/>
      <c r="C107" s="777"/>
    </row>
    <row r="108" spans="1:3" ht="12.75">
      <c r="A108" s="777"/>
      <c r="B108" s="777"/>
      <c r="C108" s="777"/>
    </row>
    <row r="109" spans="1:3" ht="12.75">
      <c r="A109" s="795"/>
      <c r="B109" s="777"/>
      <c r="C109" s="777"/>
    </row>
    <row r="110" spans="1:3" ht="12.75">
      <c r="A110" s="795"/>
      <c r="B110" s="786"/>
      <c r="C110" s="777"/>
    </row>
    <row r="111" spans="1:3" ht="12.75">
      <c r="A111" s="777"/>
      <c r="B111" s="786"/>
      <c r="C111" s="777"/>
    </row>
    <row r="112" spans="1:3" ht="12.75">
      <c r="A112" s="777"/>
      <c r="B112" s="786"/>
      <c r="C112" s="777"/>
    </row>
    <row r="113" spans="1:3" ht="12.75">
      <c r="A113" s="777"/>
      <c r="B113" s="786"/>
      <c r="C113" s="777"/>
    </row>
    <row r="114" spans="1:3" ht="12.75">
      <c r="A114" s="777"/>
      <c r="B114" s="777"/>
      <c r="C114" s="777"/>
    </row>
    <row r="115" spans="1:3" ht="12.75">
      <c r="A115" s="777"/>
      <c r="B115" s="777"/>
      <c r="C115" s="777"/>
    </row>
    <row r="116" spans="1:3" ht="12.75">
      <c r="A116" s="852"/>
      <c r="B116" s="853"/>
      <c r="C116" s="854"/>
    </row>
    <row r="117" spans="1:3" ht="12.75">
      <c r="A117" s="795"/>
      <c r="B117" s="777"/>
      <c r="C117" s="777"/>
    </row>
    <row r="118" spans="1:3" ht="12.75">
      <c r="A118" s="777"/>
      <c r="B118" s="795"/>
      <c r="C118" s="777"/>
    </row>
    <row r="119" spans="1:3" ht="12.75">
      <c r="A119" s="777"/>
      <c r="B119" s="777"/>
      <c r="C119" s="777"/>
    </row>
    <row r="120" spans="1:3" ht="12.75">
      <c r="A120" s="777"/>
      <c r="B120" s="777"/>
      <c r="C120" s="777"/>
    </row>
    <row r="121" spans="1:3" ht="12.75">
      <c r="A121" s="777"/>
      <c r="B121" s="777"/>
      <c r="C121" s="777"/>
    </row>
    <row r="122" spans="1:3" ht="12.75">
      <c r="A122" s="777"/>
      <c r="B122" s="777"/>
      <c r="C122" s="777"/>
    </row>
    <row r="123" spans="1:3" ht="12.75">
      <c r="A123" s="777"/>
      <c r="B123" s="777"/>
      <c r="C123" s="777"/>
    </row>
    <row r="124" spans="1:3" ht="12.75">
      <c r="A124" s="777"/>
      <c r="B124" s="777"/>
      <c r="C124" s="777"/>
    </row>
    <row r="125" spans="1:3" ht="12.75">
      <c r="A125" s="777"/>
      <c r="B125" s="777"/>
      <c r="C125" s="777"/>
    </row>
    <row r="126" spans="1:3" ht="12.75">
      <c r="A126" s="777"/>
      <c r="B126" s="795"/>
      <c r="C126" s="777"/>
    </row>
    <row r="127" spans="1:3" ht="12.75">
      <c r="A127" s="777"/>
      <c r="B127" s="777"/>
      <c r="C127" s="777"/>
    </row>
    <row r="128" spans="1:3" ht="12.75">
      <c r="A128" s="777"/>
      <c r="B128" s="786"/>
      <c r="C128" s="777"/>
    </row>
    <row r="129" spans="1:3" ht="12.75">
      <c r="A129" s="777"/>
      <c r="B129" s="786"/>
      <c r="C129" s="777"/>
    </row>
    <row r="130" spans="1:3" ht="12.75">
      <c r="A130" s="777"/>
      <c r="B130" s="786"/>
      <c r="C130" s="777"/>
    </row>
    <row r="131" spans="1:3" ht="12.75">
      <c r="A131" s="777"/>
      <c r="B131" s="786"/>
      <c r="C131" s="777"/>
    </row>
    <row r="132" spans="1:3" ht="12.75">
      <c r="A132" s="851"/>
      <c r="B132" s="851"/>
      <c r="C132" s="852"/>
    </row>
    <row r="133" spans="1:3" ht="12.75">
      <c r="A133" s="786"/>
      <c r="B133" s="804"/>
      <c r="C133" s="804"/>
    </row>
    <row r="134" ht="12.75">
      <c r="A134" s="855"/>
    </row>
  </sheetData>
  <sheetProtection/>
  <mergeCells count="14">
    <mergeCell ref="A8:C8"/>
    <mergeCell ref="A1:C1"/>
    <mergeCell ref="A2:C2"/>
    <mergeCell ref="A3:C3"/>
    <mergeCell ref="A5:C5"/>
    <mergeCell ref="A6:C6"/>
    <mergeCell ref="A98:C98"/>
    <mergeCell ref="A99:C99"/>
    <mergeCell ref="A9:C9"/>
    <mergeCell ref="A69:C69"/>
    <mergeCell ref="A70:C70"/>
    <mergeCell ref="A66:AN66"/>
    <mergeCell ref="A67:AN67"/>
    <mergeCell ref="A68:AN68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B1" sqref="B1:L1"/>
    </sheetView>
  </sheetViews>
  <sheetFormatPr defaultColWidth="9.140625" defaultRowHeight="15"/>
  <cols>
    <col min="1" max="1" width="5.7109375" style="861" customWidth="1"/>
    <col min="2" max="2" width="14.28125" style="861" customWidth="1"/>
    <col min="3" max="3" width="10.7109375" style="857" hidden="1" customWidth="1"/>
    <col min="4" max="4" width="14.140625" style="857" customWidth="1"/>
    <col min="5" max="7" width="13.421875" style="857" customWidth="1"/>
    <col min="8" max="8" width="15.7109375" style="857" hidden="1" customWidth="1"/>
    <col min="9" max="9" width="13.421875" style="857" customWidth="1"/>
    <col min="10" max="11" width="14.421875" style="857" customWidth="1"/>
    <col min="12" max="12" width="13.28125" style="857" customWidth="1"/>
    <col min="13" max="16384" width="9.140625" style="857" customWidth="1"/>
  </cols>
  <sheetData>
    <row r="1" spans="1:12" ht="12.75">
      <c r="A1" s="856"/>
      <c r="B1" s="1940" t="s">
        <v>900</v>
      </c>
      <c r="C1" s="1940"/>
      <c r="D1" s="1940"/>
      <c r="E1" s="1940"/>
      <c r="F1" s="1940"/>
      <c r="G1" s="1940"/>
      <c r="H1" s="1940"/>
      <c r="I1" s="1940"/>
      <c r="J1" s="1940"/>
      <c r="K1" s="1940"/>
      <c r="L1" s="1940"/>
    </row>
    <row r="2" spans="1:12" ht="15.75" customHeight="1">
      <c r="A2" s="856"/>
      <c r="B2" s="1941" t="s">
        <v>43</v>
      </c>
      <c r="C2" s="1941"/>
      <c r="D2" s="1941"/>
      <c r="E2" s="1941"/>
      <c r="F2" s="1941"/>
      <c r="G2" s="1941"/>
      <c r="H2" s="1941"/>
      <c r="I2" s="1941"/>
      <c r="J2" s="1941"/>
      <c r="K2" s="1941"/>
      <c r="L2" s="1941"/>
    </row>
    <row r="3" spans="1:7" ht="12.75" hidden="1">
      <c r="A3" s="858"/>
      <c r="B3" s="858"/>
      <c r="C3" s="859"/>
      <c r="D3" s="860"/>
      <c r="E3" s="860"/>
      <c r="F3" s="860"/>
      <c r="G3" s="860"/>
    </row>
    <row r="4" spans="2:12" ht="13.5" customHeight="1" thickBot="1"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 t="s">
        <v>757</v>
      </c>
    </row>
    <row r="5" spans="2:12" ht="13.5" thickTop="1">
      <c r="B5" s="1942" t="s">
        <v>617</v>
      </c>
      <c r="C5" s="1944" t="s">
        <v>758</v>
      </c>
      <c r="D5" s="1944"/>
      <c r="E5" s="1944"/>
      <c r="F5" s="1944"/>
      <c r="G5" s="1944"/>
      <c r="H5" s="1945" t="s">
        <v>759</v>
      </c>
      <c r="I5" s="1946"/>
      <c r="J5" s="1946"/>
      <c r="K5" s="1946"/>
      <c r="L5" s="1947"/>
    </row>
    <row r="6" spans="2:12" ht="12.75">
      <c r="B6" s="1943"/>
      <c r="C6" s="863" t="s">
        <v>760</v>
      </c>
      <c r="D6" s="864" t="s">
        <v>761</v>
      </c>
      <c r="E6" s="865" t="s">
        <v>52</v>
      </c>
      <c r="F6" s="865" t="s">
        <v>53</v>
      </c>
      <c r="G6" s="928" t="s">
        <v>54</v>
      </c>
      <c r="H6" s="864" t="s">
        <v>760</v>
      </c>
      <c r="I6" s="864" t="s">
        <v>761</v>
      </c>
      <c r="J6" s="865" t="s">
        <v>52</v>
      </c>
      <c r="K6" s="865" t="s">
        <v>53</v>
      </c>
      <c r="L6" s="866" t="s">
        <v>54</v>
      </c>
    </row>
    <row r="7" spans="2:12" ht="12.75">
      <c r="B7" s="867" t="s">
        <v>208</v>
      </c>
      <c r="C7" s="868">
        <v>3.98</v>
      </c>
      <c r="D7" s="869">
        <v>0.18</v>
      </c>
      <c r="E7" s="870">
        <v>0.25</v>
      </c>
      <c r="F7" s="871">
        <v>0.0044</v>
      </c>
      <c r="G7" s="929">
        <v>0.9477779527559054</v>
      </c>
      <c r="H7" s="872" t="s">
        <v>119</v>
      </c>
      <c r="I7" s="872" t="s">
        <v>119</v>
      </c>
      <c r="J7" s="872" t="s">
        <v>119</v>
      </c>
      <c r="K7" s="873" t="s">
        <v>119</v>
      </c>
      <c r="L7" s="874" t="s">
        <v>119</v>
      </c>
    </row>
    <row r="8" spans="2:12" ht="12.75">
      <c r="B8" s="875" t="s">
        <v>209</v>
      </c>
      <c r="C8" s="876">
        <v>2.28</v>
      </c>
      <c r="D8" s="877">
        <v>0.1463</v>
      </c>
      <c r="E8" s="878">
        <v>0.14</v>
      </c>
      <c r="F8" s="879">
        <v>0.0656</v>
      </c>
      <c r="G8" s="880">
        <v>2.22</v>
      </c>
      <c r="H8" s="882">
        <v>4.46</v>
      </c>
      <c r="I8" s="878">
        <v>1.16</v>
      </c>
      <c r="J8" s="880">
        <v>1</v>
      </c>
      <c r="K8" s="880">
        <v>0.54</v>
      </c>
      <c r="L8" s="881">
        <v>3.04</v>
      </c>
    </row>
    <row r="9" spans="2:12" ht="12.75">
      <c r="B9" s="875" t="s">
        <v>210</v>
      </c>
      <c r="C9" s="876">
        <v>1.82</v>
      </c>
      <c r="D9" s="877">
        <v>0.31</v>
      </c>
      <c r="E9" s="878">
        <v>0.07</v>
      </c>
      <c r="F9" s="879">
        <v>0.9267</v>
      </c>
      <c r="G9" s="880">
        <v>1.1</v>
      </c>
      <c r="H9" s="882">
        <v>4.43</v>
      </c>
      <c r="I9" s="878">
        <v>0.93</v>
      </c>
      <c r="J9" s="880">
        <v>0.79</v>
      </c>
      <c r="K9" s="880">
        <v>0.9349</v>
      </c>
      <c r="L9" s="881">
        <v>1.97</v>
      </c>
    </row>
    <row r="10" spans="2:12" ht="12.75">
      <c r="B10" s="875" t="s">
        <v>211</v>
      </c>
      <c r="C10" s="876">
        <v>0.97</v>
      </c>
      <c r="D10" s="877">
        <v>0.60496</v>
      </c>
      <c r="E10" s="878">
        <v>0.03</v>
      </c>
      <c r="F10" s="879">
        <v>0.5235</v>
      </c>
      <c r="G10" s="880">
        <v>0.29</v>
      </c>
      <c r="H10" s="882">
        <v>3.27</v>
      </c>
      <c r="I10" s="878">
        <v>1.4799466666666667</v>
      </c>
      <c r="J10" s="880">
        <v>0.5</v>
      </c>
      <c r="K10" s="880">
        <v>0.8726</v>
      </c>
      <c r="L10" s="881">
        <v>0.97</v>
      </c>
    </row>
    <row r="11" spans="2:12" ht="12.75">
      <c r="B11" s="875" t="s">
        <v>212</v>
      </c>
      <c r="C11" s="876">
        <v>0.8</v>
      </c>
      <c r="D11" s="877">
        <v>0.74</v>
      </c>
      <c r="E11" s="878">
        <v>0.08</v>
      </c>
      <c r="F11" s="879">
        <v>0.128</v>
      </c>
      <c r="G11" s="880">
        <v>0.4837</v>
      </c>
      <c r="H11" s="882">
        <v>2.68</v>
      </c>
      <c r="I11" s="878">
        <v>2.11</v>
      </c>
      <c r="J11" s="880">
        <v>0.75</v>
      </c>
      <c r="K11" s="880">
        <v>0.5803</v>
      </c>
      <c r="L11" s="881">
        <v>0.9588</v>
      </c>
    </row>
    <row r="12" spans="2:12" ht="12.75">
      <c r="B12" s="875" t="s">
        <v>213</v>
      </c>
      <c r="C12" s="876">
        <v>0.7</v>
      </c>
      <c r="D12" s="877">
        <v>1.52</v>
      </c>
      <c r="E12" s="878">
        <v>0.47</v>
      </c>
      <c r="F12" s="879">
        <v>0.1551</v>
      </c>
      <c r="G12" s="880">
        <v>0.6795</v>
      </c>
      <c r="H12" s="882">
        <v>3.03</v>
      </c>
      <c r="I12" s="878">
        <v>2.26</v>
      </c>
      <c r="J12" s="880">
        <v>1.06</v>
      </c>
      <c r="K12" s="880">
        <v>0.369</v>
      </c>
      <c r="L12" s="881">
        <v>0.9434</v>
      </c>
    </row>
    <row r="13" spans="2:12" ht="12.75">
      <c r="B13" s="875" t="s">
        <v>214</v>
      </c>
      <c r="C13" s="876">
        <v>0.61</v>
      </c>
      <c r="D13" s="877">
        <v>1.9281166666666665</v>
      </c>
      <c r="E13" s="878">
        <v>0.234</v>
      </c>
      <c r="F13" s="879">
        <v>0.7409</v>
      </c>
      <c r="G13" s="880">
        <v>0.35</v>
      </c>
      <c r="H13" s="882" t="s">
        <v>119</v>
      </c>
      <c r="I13" s="882" t="s">
        <v>119</v>
      </c>
      <c r="J13" s="883" t="s">
        <v>119</v>
      </c>
      <c r="K13" s="883" t="s">
        <v>119</v>
      </c>
      <c r="L13" s="874" t="s">
        <v>119</v>
      </c>
    </row>
    <row r="14" spans="2:12" ht="12.75">
      <c r="B14" s="875" t="s">
        <v>215</v>
      </c>
      <c r="C14" s="876">
        <v>0.97</v>
      </c>
      <c r="D14" s="877">
        <v>4.02</v>
      </c>
      <c r="E14" s="884">
        <v>0.08</v>
      </c>
      <c r="F14" s="885">
        <v>1.1286</v>
      </c>
      <c r="G14" s="930">
        <v>0.5323</v>
      </c>
      <c r="H14" s="934">
        <v>2.41</v>
      </c>
      <c r="I14" s="882">
        <v>4.03</v>
      </c>
      <c r="J14" s="886">
        <v>0.83</v>
      </c>
      <c r="K14" s="886">
        <v>1.3759</v>
      </c>
      <c r="L14" s="881">
        <v>1.3328</v>
      </c>
    </row>
    <row r="15" spans="2:12" ht="12.75">
      <c r="B15" s="875" t="s">
        <v>216</v>
      </c>
      <c r="C15" s="876">
        <v>1.09</v>
      </c>
      <c r="D15" s="877">
        <v>3.4946865983623683</v>
      </c>
      <c r="E15" s="878">
        <v>0.06</v>
      </c>
      <c r="F15" s="879">
        <v>0.687</v>
      </c>
      <c r="G15" s="931"/>
      <c r="H15" s="882">
        <v>2.65</v>
      </c>
      <c r="I15" s="882">
        <v>4.04</v>
      </c>
      <c r="J15" s="880">
        <v>0.68</v>
      </c>
      <c r="K15" s="880">
        <v>1.1623</v>
      </c>
      <c r="L15" s="874"/>
    </row>
    <row r="16" spans="2:12" ht="12.75">
      <c r="B16" s="875" t="s">
        <v>217</v>
      </c>
      <c r="C16" s="876">
        <v>0.83</v>
      </c>
      <c r="D16" s="877">
        <v>4.46</v>
      </c>
      <c r="E16" s="884">
        <v>0.04</v>
      </c>
      <c r="F16" s="885">
        <v>0.5904</v>
      </c>
      <c r="G16" s="932"/>
      <c r="H16" s="934" t="s">
        <v>119</v>
      </c>
      <c r="I16" s="882">
        <v>4.12</v>
      </c>
      <c r="J16" s="880">
        <v>0.64</v>
      </c>
      <c r="K16" s="880">
        <v>0.9827</v>
      </c>
      <c r="L16" s="887"/>
    </row>
    <row r="17" spans="2:12" ht="12.75">
      <c r="B17" s="875" t="s">
        <v>218</v>
      </c>
      <c r="C17" s="876">
        <v>1.34</v>
      </c>
      <c r="D17" s="877">
        <v>2.67</v>
      </c>
      <c r="E17" s="878">
        <v>0.13</v>
      </c>
      <c r="F17" s="879">
        <v>0.3719</v>
      </c>
      <c r="G17" s="931"/>
      <c r="H17" s="882">
        <v>3.44</v>
      </c>
      <c r="I17" s="882" t="s">
        <v>119</v>
      </c>
      <c r="J17" s="883" t="s">
        <v>119</v>
      </c>
      <c r="K17" s="883" t="s">
        <v>119</v>
      </c>
      <c r="L17" s="874"/>
    </row>
    <row r="18" spans="2:12" ht="12.75">
      <c r="B18" s="888" t="s">
        <v>219</v>
      </c>
      <c r="C18" s="889">
        <v>1.15</v>
      </c>
      <c r="D18" s="890">
        <v>1.19</v>
      </c>
      <c r="E18" s="891">
        <v>0.02</v>
      </c>
      <c r="F18" s="891">
        <v>0.1739</v>
      </c>
      <c r="G18" s="893"/>
      <c r="H18" s="892">
        <v>2.72</v>
      </c>
      <c r="I18" s="892">
        <v>2.71</v>
      </c>
      <c r="J18" s="893">
        <v>0.72</v>
      </c>
      <c r="K18" s="883">
        <v>0.7579</v>
      </c>
      <c r="L18" s="874"/>
    </row>
    <row r="19" spans="2:12" ht="15.75" customHeight="1" thickBot="1">
      <c r="B19" s="894" t="s">
        <v>762</v>
      </c>
      <c r="C19" s="895">
        <v>1.31</v>
      </c>
      <c r="D19" s="896">
        <v>1.74</v>
      </c>
      <c r="E19" s="897">
        <v>0.1327766719972371</v>
      </c>
      <c r="F19" s="897">
        <v>0.43</v>
      </c>
      <c r="G19" s="933"/>
      <c r="H19" s="935">
        <v>2.94</v>
      </c>
      <c r="I19" s="935">
        <v>2.69</v>
      </c>
      <c r="J19" s="897">
        <v>0.7614812880000341</v>
      </c>
      <c r="K19" s="897">
        <v>0.78</v>
      </c>
      <c r="L19" s="898"/>
    </row>
    <row r="20" ht="12.75" thickTop="1">
      <c r="L20" s="899"/>
    </row>
    <row r="21" ht="12">
      <c r="L21" s="899"/>
    </row>
    <row r="22" spans="4:7" ht="15.75">
      <c r="D22" s="900"/>
      <c r="E22" s="901"/>
      <c r="F22" s="901"/>
      <c r="G22" s="901"/>
    </row>
    <row r="23" spans="4:7" ht="15.75">
      <c r="D23" s="902"/>
      <c r="E23" s="903"/>
      <c r="F23" s="903"/>
      <c r="G23" s="903"/>
    </row>
    <row r="24" spans="4:7" ht="15.75">
      <c r="D24" s="902"/>
      <c r="E24" s="903"/>
      <c r="F24" s="903"/>
      <c r="G24" s="903"/>
    </row>
    <row r="25" spans="4:7" ht="15.75">
      <c r="D25" s="902"/>
      <c r="E25" s="903"/>
      <c r="F25" s="903"/>
      <c r="G25" s="903"/>
    </row>
    <row r="26" spans="4:7" ht="15.75">
      <c r="D26" s="902"/>
      <c r="E26" s="903"/>
      <c r="F26" s="903"/>
      <c r="G26" s="903"/>
    </row>
    <row r="27" spans="4:7" ht="15.75">
      <c r="D27" s="902"/>
      <c r="E27" s="903"/>
      <c r="F27" s="903"/>
      <c r="G27" s="903"/>
    </row>
    <row r="28" spans="4:7" ht="15">
      <c r="D28" s="902"/>
      <c r="E28" s="904"/>
      <c r="F28" s="904"/>
      <c r="G28" s="904"/>
    </row>
    <row r="29" spans="4:7" ht="15.75">
      <c r="D29" s="900"/>
      <c r="E29" s="903"/>
      <c r="F29" s="903"/>
      <c r="G29" s="903"/>
    </row>
    <row r="30" spans="4:7" ht="15.75">
      <c r="D30" s="902"/>
      <c r="E30" s="905"/>
      <c r="F30" s="905"/>
      <c r="G30" s="905"/>
    </row>
    <row r="31" spans="4:7" ht="15.75">
      <c r="D31" s="900"/>
      <c r="E31" s="906"/>
      <c r="F31" s="906"/>
      <c r="G31" s="906"/>
    </row>
    <row r="32" spans="4:7" ht="15.75">
      <c r="D32" s="902"/>
      <c r="E32" s="905"/>
      <c r="F32" s="905"/>
      <c r="G32" s="905"/>
    </row>
    <row r="33" spans="4:7" ht="15.75">
      <c r="D33" s="902"/>
      <c r="E33" s="906"/>
      <c r="F33" s="906"/>
      <c r="G33" s="906"/>
    </row>
    <row r="34" spans="4:7" ht="15.75">
      <c r="D34" s="907"/>
      <c r="E34" s="906"/>
      <c r="F34" s="906"/>
      <c r="G34" s="906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T28" sqref="T28"/>
    </sheetView>
  </sheetViews>
  <sheetFormatPr defaultColWidth="9.140625" defaultRowHeight="15"/>
  <cols>
    <col min="1" max="1" width="11.7109375" style="210" bestFit="1" customWidth="1"/>
    <col min="2" max="3" width="9.57421875" style="210" hidden="1" customWidth="1"/>
    <col min="4" max="4" width="0" style="210" hidden="1" customWidth="1"/>
    <col min="5" max="5" width="10.140625" style="210" customWidth="1"/>
    <col min="6" max="6" width="11.140625" style="210" customWidth="1"/>
    <col min="7" max="10" width="9.140625" style="210" customWidth="1"/>
    <col min="11" max="11" width="9.7109375" style="210" customWidth="1"/>
    <col min="12" max="12" width="9.140625" style="210" customWidth="1"/>
    <col min="13" max="16384" width="9.140625" style="210" customWidth="1"/>
  </cols>
  <sheetData>
    <row r="1" spans="1:13" ht="12.75">
      <c r="A1" s="1603" t="s">
        <v>223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</row>
    <row r="2" spans="1:13" ht="15.75">
      <c r="A2" s="1604" t="s">
        <v>5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</row>
    <row r="3" spans="1:13" ht="12.75">
      <c r="A3" s="1605" t="s">
        <v>224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</row>
    <row r="4" spans="1:10" ht="12.75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3" ht="16.5">
      <c r="A5" s="1606" t="s">
        <v>225</v>
      </c>
      <c r="B5" s="1607" t="s">
        <v>226</v>
      </c>
      <c r="C5" s="1607"/>
      <c r="D5" s="1608"/>
      <c r="E5" s="1607" t="s">
        <v>52</v>
      </c>
      <c r="F5" s="1607"/>
      <c r="G5" s="1608"/>
      <c r="H5" s="1607" t="s">
        <v>53</v>
      </c>
      <c r="I5" s="1607"/>
      <c r="J5" s="1608"/>
      <c r="K5" s="1607" t="s">
        <v>227</v>
      </c>
      <c r="L5" s="1607"/>
      <c r="M5" s="1608"/>
    </row>
    <row r="6" spans="1:13" ht="12.75">
      <c r="A6" s="1606"/>
      <c r="B6" s="212" t="s">
        <v>228</v>
      </c>
      <c r="C6" s="212" t="s">
        <v>229</v>
      </c>
      <c r="D6" s="212" t="s">
        <v>230</v>
      </c>
      <c r="E6" s="212" t="s">
        <v>228</v>
      </c>
      <c r="F6" s="212" t="s">
        <v>229</v>
      </c>
      <c r="G6" s="212" t="s">
        <v>230</v>
      </c>
      <c r="H6" s="212" t="s">
        <v>228</v>
      </c>
      <c r="I6" s="212" t="s">
        <v>229</v>
      </c>
      <c r="J6" s="212" t="s">
        <v>230</v>
      </c>
      <c r="K6" s="212" t="s">
        <v>228</v>
      </c>
      <c r="L6" s="212" t="s">
        <v>229</v>
      </c>
      <c r="M6" s="212" t="s">
        <v>230</v>
      </c>
    </row>
    <row r="7" spans="1:13" ht="12.75">
      <c r="A7" s="213" t="s">
        <v>208</v>
      </c>
      <c r="B7" s="214">
        <v>11.852776044915785</v>
      </c>
      <c r="C7" s="215">
        <v>10.026857654431524</v>
      </c>
      <c r="D7" s="216">
        <f>B7-C7</f>
        <v>1.8259183904842615</v>
      </c>
      <c r="E7" s="214">
        <v>7.9</v>
      </c>
      <c r="F7" s="217">
        <v>9.519934906427977</v>
      </c>
      <c r="G7" s="218">
        <v>-1.6199349064279769</v>
      </c>
      <c r="H7" s="219">
        <v>7.5</v>
      </c>
      <c r="I7" s="220">
        <v>7.726597325408619</v>
      </c>
      <c r="J7" s="221">
        <v>-0.2265973254086191</v>
      </c>
      <c r="K7" s="219">
        <v>6.9</v>
      </c>
      <c r="L7" s="222">
        <v>3.7</v>
      </c>
      <c r="M7" s="223">
        <v>3.2</v>
      </c>
    </row>
    <row r="8" spans="1:13" ht="12.75">
      <c r="A8" s="213" t="s">
        <v>209</v>
      </c>
      <c r="B8" s="214">
        <v>11.241507103150084</v>
      </c>
      <c r="C8" s="215">
        <v>9.73451327433628</v>
      </c>
      <c r="D8" s="224">
        <f aca="true" t="shared" si="0" ref="D8:D18">B8-C8</f>
        <v>1.5069938288138047</v>
      </c>
      <c r="E8" s="214">
        <v>8</v>
      </c>
      <c r="F8" s="217">
        <v>9.83870967741936</v>
      </c>
      <c r="G8" s="218">
        <v>-1.8387096774193594</v>
      </c>
      <c r="H8" s="225">
        <v>7.6</v>
      </c>
      <c r="I8" s="226">
        <v>6.461086637298095</v>
      </c>
      <c r="J8" s="227">
        <v>1.1389133627019046</v>
      </c>
      <c r="K8" s="225">
        <v>7.2</v>
      </c>
      <c r="L8" s="228">
        <v>4.4</v>
      </c>
      <c r="M8" s="229">
        <v>2.8</v>
      </c>
    </row>
    <row r="9" spans="1:13" ht="12.75">
      <c r="A9" s="213" t="s">
        <v>210</v>
      </c>
      <c r="B9" s="214">
        <v>10.51344743276286</v>
      </c>
      <c r="C9" s="215">
        <v>9.753954305799667</v>
      </c>
      <c r="D9" s="224">
        <f t="shared" si="0"/>
        <v>0.7594931269631928</v>
      </c>
      <c r="E9" s="214">
        <v>8.4</v>
      </c>
      <c r="F9" s="217">
        <v>10.16813450760607</v>
      </c>
      <c r="G9" s="218">
        <v>-1.768134507606069</v>
      </c>
      <c r="H9" s="230">
        <v>7.5</v>
      </c>
      <c r="I9" s="226">
        <v>5.523255813953483</v>
      </c>
      <c r="J9" s="227">
        <v>1.976744186046517</v>
      </c>
      <c r="K9" s="230">
        <v>8.2</v>
      </c>
      <c r="L9" s="228">
        <v>5</v>
      </c>
      <c r="M9" s="229">
        <v>3.3000000000000007</v>
      </c>
    </row>
    <row r="10" spans="1:13" ht="12.75">
      <c r="A10" s="213" t="s">
        <v>211</v>
      </c>
      <c r="B10" s="214">
        <v>10.465116279069761</v>
      </c>
      <c r="C10" s="215">
        <v>9.903593339176169</v>
      </c>
      <c r="D10" s="224">
        <f t="shared" si="0"/>
        <v>0.5615229398935924</v>
      </c>
      <c r="E10" s="214">
        <v>10</v>
      </c>
      <c r="F10" s="217">
        <v>11.164274322169064</v>
      </c>
      <c r="G10" s="218">
        <v>-1.1642743221690637</v>
      </c>
      <c r="H10" s="230">
        <v>7.2</v>
      </c>
      <c r="I10" s="226">
        <v>4.375896700143471</v>
      </c>
      <c r="J10" s="227">
        <v>2.824103299856529</v>
      </c>
      <c r="K10" s="230">
        <v>10.4</v>
      </c>
      <c r="L10" s="228">
        <v>5.4</v>
      </c>
      <c r="M10" s="229">
        <v>5</v>
      </c>
    </row>
    <row r="11" spans="1:13" ht="12.75">
      <c r="A11" s="213" t="s">
        <v>212</v>
      </c>
      <c r="B11" s="214">
        <v>10.368098159509202</v>
      </c>
      <c r="C11" s="215">
        <v>10.563380281690144</v>
      </c>
      <c r="D11" s="224">
        <f t="shared" si="0"/>
        <v>-0.19528212218094154</v>
      </c>
      <c r="E11" s="214">
        <v>10.3</v>
      </c>
      <c r="F11" s="217">
        <v>9.872611464968159</v>
      </c>
      <c r="G11" s="227">
        <v>0.4273885350318416</v>
      </c>
      <c r="H11" s="230">
        <v>7</v>
      </c>
      <c r="I11" s="228">
        <v>4.927536231884062</v>
      </c>
      <c r="J11" s="227">
        <v>2.072463768115938</v>
      </c>
      <c r="K11" s="230">
        <v>11.6</v>
      </c>
      <c r="L11" s="228">
        <v>5.6</v>
      </c>
      <c r="M11" s="229">
        <v>6</v>
      </c>
    </row>
    <row r="12" spans="1:15" ht="12.75">
      <c r="A12" s="213" t="s">
        <v>213</v>
      </c>
      <c r="B12" s="214">
        <v>9.817073170731703</v>
      </c>
      <c r="C12" s="215">
        <v>10.78947368421052</v>
      </c>
      <c r="D12" s="224">
        <f t="shared" si="0"/>
        <v>-0.9724005134788172</v>
      </c>
      <c r="E12" s="214">
        <v>9.7</v>
      </c>
      <c r="F12" s="217">
        <v>8.788598574821862</v>
      </c>
      <c r="G12" s="227">
        <v>0.9114014251781377</v>
      </c>
      <c r="H12" s="230">
        <v>6.8</v>
      </c>
      <c r="I12" s="228">
        <v>5.1936619718310055</v>
      </c>
      <c r="J12" s="227">
        <v>1.6063380281689943</v>
      </c>
      <c r="K12" s="230">
        <v>12.1</v>
      </c>
      <c r="L12" s="228">
        <v>5.7</v>
      </c>
      <c r="M12" s="229">
        <v>6.4</v>
      </c>
      <c r="O12" s="231"/>
    </row>
    <row r="13" spans="1:13" ht="12.75">
      <c r="A13" s="213" t="s">
        <v>214</v>
      </c>
      <c r="B13" s="214">
        <v>10.073260073260087</v>
      </c>
      <c r="C13" s="215">
        <v>10.907504363001735</v>
      </c>
      <c r="D13" s="224">
        <f t="shared" si="0"/>
        <v>-0.8342442897416475</v>
      </c>
      <c r="E13" s="214">
        <v>8.8</v>
      </c>
      <c r="F13" s="217">
        <v>8.025177025963814</v>
      </c>
      <c r="G13" s="227">
        <v>0.7748229740361872</v>
      </c>
      <c r="H13" s="232">
        <v>7</v>
      </c>
      <c r="I13" s="228">
        <v>5.3697183098591665</v>
      </c>
      <c r="J13" s="227">
        <v>1.6302816901408335</v>
      </c>
      <c r="K13" s="232">
        <v>11.3</v>
      </c>
      <c r="L13" s="228">
        <v>5.2</v>
      </c>
      <c r="M13" s="229">
        <f>K13-L13</f>
        <v>6.1000000000000005</v>
      </c>
    </row>
    <row r="14" spans="1:13" ht="12.75">
      <c r="A14" s="213" t="s">
        <v>215</v>
      </c>
      <c r="B14" s="214">
        <v>10.237659963436926</v>
      </c>
      <c r="C14" s="215">
        <v>10.389610389610397</v>
      </c>
      <c r="D14" s="224">
        <f t="shared" si="0"/>
        <v>-0.151950426173471</v>
      </c>
      <c r="E14" s="214">
        <v>8.9</v>
      </c>
      <c r="F14" s="217">
        <v>8.313725490196063</v>
      </c>
      <c r="G14" s="227">
        <v>0.5862745098039372</v>
      </c>
      <c r="H14" s="230">
        <v>7</v>
      </c>
      <c r="I14" s="228">
        <v>5.253940455341507</v>
      </c>
      <c r="J14" s="227">
        <v>1.7460595446584932</v>
      </c>
      <c r="K14" s="232">
        <v>10.24</v>
      </c>
      <c r="L14" s="228">
        <v>4.8</v>
      </c>
      <c r="M14" s="229">
        <f>K14-L14</f>
        <v>5.44</v>
      </c>
    </row>
    <row r="15" spans="1:13" ht="12.75">
      <c r="A15" s="213" t="s">
        <v>216</v>
      </c>
      <c r="B15" s="214">
        <v>9.4578313253012</v>
      </c>
      <c r="C15" s="215">
        <v>9.393680614859107</v>
      </c>
      <c r="D15" s="224">
        <f t="shared" si="0"/>
        <v>0.06415071044209242</v>
      </c>
      <c r="E15" s="214">
        <v>9.4</v>
      </c>
      <c r="F15" s="217">
        <v>8.587041373926624</v>
      </c>
      <c r="G15" s="227">
        <v>0.8129586260733763</v>
      </c>
      <c r="H15" s="230">
        <v>6.9</v>
      </c>
      <c r="I15" s="228">
        <v>4.86533449174631</v>
      </c>
      <c r="J15" s="227">
        <v>2.03466550825369</v>
      </c>
      <c r="K15" s="230"/>
      <c r="L15" s="228"/>
      <c r="M15" s="229"/>
    </row>
    <row r="16" spans="1:13" ht="12.75">
      <c r="A16" s="213" t="s">
        <v>217</v>
      </c>
      <c r="B16" s="230">
        <v>8.690476190476176</v>
      </c>
      <c r="C16" s="228">
        <v>9.306260575296093</v>
      </c>
      <c r="D16" s="224">
        <f t="shared" si="0"/>
        <v>-0.6157843848199178</v>
      </c>
      <c r="E16" s="233">
        <v>9.7</v>
      </c>
      <c r="F16" s="217">
        <v>8.281733746130044</v>
      </c>
      <c r="G16" s="227">
        <v>1.4182662538699553</v>
      </c>
      <c r="H16" s="230">
        <v>7.1</v>
      </c>
      <c r="I16" s="228">
        <v>5.00863557858375</v>
      </c>
      <c r="J16" s="227">
        <v>2.09136442141625</v>
      </c>
      <c r="K16" s="230"/>
      <c r="L16" s="228"/>
      <c r="M16" s="229"/>
    </row>
    <row r="17" spans="1:13" ht="12.75">
      <c r="A17" s="213" t="s">
        <v>218</v>
      </c>
      <c r="B17" s="214">
        <v>8.22561692126908</v>
      </c>
      <c r="C17" s="215">
        <v>9.866220735785959</v>
      </c>
      <c r="D17" s="224">
        <f t="shared" si="0"/>
        <v>-1.6406038145168793</v>
      </c>
      <c r="E17" s="214">
        <v>9.5</v>
      </c>
      <c r="F17" s="217">
        <v>7.458143074581415</v>
      </c>
      <c r="G17" s="227">
        <v>2.0418569254185854</v>
      </c>
      <c r="H17" s="230">
        <v>7.4</v>
      </c>
      <c r="I17" s="228">
        <v>5.398457583547554</v>
      </c>
      <c r="J17" s="227">
        <v>2.0015424164524465</v>
      </c>
      <c r="K17" s="230"/>
      <c r="L17" s="228"/>
      <c r="M17" s="229"/>
    </row>
    <row r="18" spans="1:13" ht="12.75">
      <c r="A18" s="213" t="s">
        <v>219</v>
      </c>
      <c r="B18" s="214">
        <v>7.8</v>
      </c>
      <c r="C18" s="215">
        <v>9.637561779242148</v>
      </c>
      <c r="D18" s="224">
        <f t="shared" si="0"/>
        <v>-1.8375617792421481</v>
      </c>
      <c r="E18" s="214">
        <v>8.1</v>
      </c>
      <c r="F18" s="217">
        <v>7.96393688955672</v>
      </c>
      <c r="G18" s="227">
        <v>0.13606311044327946</v>
      </c>
      <c r="H18" s="219">
        <v>7.6</v>
      </c>
      <c r="I18" s="234">
        <v>3.7</v>
      </c>
      <c r="J18" s="227">
        <v>3.8999999999999995</v>
      </c>
      <c r="K18" s="219"/>
      <c r="L18" s="234"/>
      <c r="M18" s="229"/>
    </row>
    <row r="19" spans="1:13" ht="12.75">
      <c r="A19" s="235" t="s">
        <v>220</v>
      </c>
      <c r="B19" s="236">
        <f>AVERAGE(B7:B18)</f>
        <v>9.895238555323571</v>
      </c>
      <c r="C19" s="236">
        <f>AVERAGE(C7:C18)</f>
        <v>10.022717583119979</v>
      </c>
      <c r="D19" s="237">
        <f>AVERAGE(D7:D18)</f>
        <v>-0.12747902779640655</v>
      </c>
      <c r="E19" s="236">
        <f aca="true" t="shared" si="1" ref="E19:J19">AVERAGE(E7:E18)</f>
        <v>9.058333333333334</v>
      </c>
      <c r="F19" s="236">
        <f t="shared" si="1"/>
        <v>8.998501754480598</v>
      </c>
      <c r="G19" s="236">
        <f t="shared" si="1"/>
        <v>0.059831578852735934</v>
      </c>
      <c r="H19" s="236">
        <f t="shared" si="1"/>
        <v>7.216666666666666</v>
      </c>
      <c r="I19" s="236">
        <f t="shared" si="1"/>
        <v>5.317010091633086</v>
      </c>
      <c r="J19" s="236">
        <f t="shared" si="1"/>
        <v>1.8996565750335812</v>
      </c>
      <c r="K19" s="236">
        <f>AVERAGE(K7:K18)</f>
        <v>9.7425</v>
      </c>
      <c r="L19" s="236">
        <f>AVERAGE(L7:L18)</f>
        <v>4.975</v>
      </c>
      <c r="M19" s="236">
        <f>AVERAGE(M7:M18)</f>
        <v>4.78</v>
      </c>
    </row>
    <row r="20" spans="1:10" ht="12.75">
      <c r="A20" s="238"/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0" ht="12.75">
      <c r="A21" s="239" t="s">
        <v>231</v>
      </c>
      <c r="B21" s="238"/>
      <c r="C21" s="238"/>
      <c r="D21" s="238"/>
      <c r="E21" s="238"/>
      <c r="F21" s="238"/>
      <c r="G21" s="238"/>
      <c r="H21" s="238"/>
      <c r="I21" s="238"/>
      <c r="J21" s="238"/>
    </row>
    <row r="22" spans="1:7" ht="12.75">
      <c r="A22" s="238" t="s">
        <v>232</v>
      </c>
      <c r="G22" s="240"/>
    </row>
    <row r="23" spans="1:7" ht="12.75">
      <c r="A23" s="241" t="s">
        <v>233</v>
      </c>
      <c r="G23" s="240"/>
    </row>
    <row r="24" ht="12.75">
      <c r="G24" s="240"/>
    </row>
    <row r="25" ht="12.75">
      <c r="G25" s="240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6.8515625" style="374" customWidth="1"/>
    <col min="2" max="6" width="11.00390625" style="374" customWidth="1"/>
    <col min="7" max="7" width="9.140625" style="374" customWidth="1"/>
    <col min="8" max="8" width="9.57421875" style="374" bestFit="1" customWidth="1"/>
    <col min="9" max="16384" width="9.140625" style="374" customWidth="1"/>
  </cols>
  <sheetData>
    <row r="1" spans="1:6" ht="12.75">
      <c r="A1" s="1948" t="s">
        <v>894</v>
      </c>
      <c r="B1" s="1948"/>
      <c r="C1" s="1948"/>
      <c r="D1" s="1948"/>
      <c r="E1" s="1948"/>
      <c r="F1" s="1948"/>
    </row>
    <row r="2" spans="1:6" ht="15.75">
      <c r="A2" s="1949" t="s">
        <v>45</v>
      </c>
      <c r="B2" s="1949"/>
      <c r="C2" s="1949"/>
      <c r="D2" s="1949"/>
      <c r="E2" s="1949"/>
      <c r="F2" s="1949"/>
    </row>
    <row r="3" spans="1:7" ht="13.5" thickBot="1">
      <c r="A3" s="376"/>
      <c r="B3" s="376"/>
      <c r="C3" s="376"/>
      <c r="D3" s="376"/>
      <c r="E3" s="376"/>
      <c r="F3" s="376"/>
      <c r="G3" s="443"/>
    </row>
    <row r="4" spans="1:6" ht="12.75">
      <c r="A4" s="1950" t="s">
        <v>763</v>
      </c>
      <c r="B4" s="1952" t="s">
        <v>764</v>
      </c>
      <c r="C4" s="1952"/>
      <c r="D4" s="1952"/>
      <c r="E4" s="1952" t="s">
        <v>765</v>
      </c>
      <c r="F4" s="1953"/>
    </row>
    <row r="5" spans="1:6" ht="12.75">
      <c r="A5" s="1951"/>
      <c r="B5" s="937">
        <v>2014</v>
      </c>
      <c r="C5" s="937">
        <v>2015</v>
      </c>
      <c r="D5" s="937">
        <v>2016</v>
      </c>
      <c r="E5" s="1954" t="s">
        <v>766</v>
      </c>
      <c r="F5" s="1955" t="s">
        <v>767</v>
      </c>
    </row>
    <row r="6" spans="1:6" ht="12.75">
      <c r="A6" s="1951"/>
      <c r="B6" s="937">
        <v>1</v>
      </c>
      <c r="C6" s="937">
        <v>2</v>
      </c>
      <c r="D6" s="937">
        <v>3</v>
      </c>
      <c r="E6" s="1954"/>
      <c r="F6" s="1955"/>
    </row>
    <row r="7" spans="1:6" ht="12.75">
      <c r="A7" s="938" t="s">
        <v>768</v>
      </c>
      <c r="B7" s="939">
        <v>783.79</v>
      </c>
      <c r="C7" s="939">
        <v>978.44</v>
      </c>
      <c r="D7" s="939" t="s">
        <v>769</v>
      </c>
      <c r="E7" s="940">
        <v>24.83445820946939</v>
      </c>
      <c r="F7" s="941">
        <v>34.79416213564451</v>
      </c>
    </row>
    <row r="8" spans="1:6" ht="12.75">
      <c r="A8" s="938" t="s">
        <v>770</v>
      </c>
      <c r="B8" s="939">
        <v>186.43</v>
      </c>
      <c r="C8" s="939">
        <v>208.08</v>
      </c>
      <c r="D8" s="939">
        <v>283.86</v>
      </c>
      <c r="E8" s="940">
        <v>11.612937831894016</v>
      </c>
      <c r="F8" s="941">
        <v>36.41868512110727</v>
      </c>
    </row>
    <row r="9" spans="1:6" ht="12.75">
      <c r="A9" s="942" t="s">
        <v>771</v>
      </c>
      <c r="B9" s="939">
        <v>44.12</v>
      </c>
      <c r="C9" s="939">
        <v>68.78</v>
      </c>
      <c r="D9" s="939">
        <v>95.18</v>
      </c>
      <c r="E9" s="940">
        <v>55.89301903898459</v>
      </c>
      <c r="F9" s="941">
        <v>38.38325094504219</v>
      </c>
    </row>
    <row r="10" spans="1:6" ht="12.75">
      <c r="A10" s="942" t="s">
        <v>772</v>
      </c>
      <c r="B10" s="939">
        <v>778.44</v>
      </c>
      <c r="C10" s="939">
        <v>852.6</v>
      </c>
      <c r="D10" s="939">
        <v>1189.79</v>
      </c>
      <c r="E10" s="940">
        <v>9.526745799290879</v>
      </c>
      <c r="F10" s="941">
        <v>39.54844006568143</v>
      </c>
    </row>
    <row r="11" spans="1:6" ht="12.75">
      <c r="A11" s="938" t="s">
        <v>773</v>
      </c>
      <c r="B11" s="943">
        <v>798099.47</v>
      </c>
      <c r="C11" s="943">
        <v>1004034.87</v>
      </c>
      <c r="D11" s="943">
        <v>1420911.41</v>
      </c>
      <c r="E11" s="940">
        <v>25.803224753425795</v>
      </c>
      <c r="F11" s="941">
        <v>41.52012569045533</v>
      </c>
    </row>
    <row r="12" spans="1:6" ht="12.75">
      <c r="A12" s="944" t="s">
        <v>774</v>
      </c>
      <c r="B12" s="943">
        <v>163993.19</v>
      </c>
      <c r="C12" s="943">
        <v>189217.63</v>
      </c>
      <c r="D12" s="943">
        <v>255437.15</v>
      </c>
      <c r="E12" s="940">
        <v>15.381394800601171</v>
      </c>
      <c r="F12" s="941">
        <v>34.99648526408453</v>
      </c>
    </row>
    <row r="13" spans="1:6" ht="12.75">
      <c r="A13" s="945" t="s">
        <v>775</v>
      </c>
      <c r="B13" s="943">
        <v>231</v>
      </c>
      <c r="C13" s="943">
        <v>232</v>
      </c>
      <c r="D13" s="943">
        <v>230</v>
      </c>
      <c r="E13" s="946">
        <v>0.4329004329004249</v>
      </c>
      <c r="F13" s="941">
        <v>-0.8620689655172384</v>
      </c>
    </row>
    <row r="14" spans="1:8" ht="12.75">
      <c r="A14" s="945" t="s">
        <v>776</v>
      </c>
      <c r="B14" s="943">
        <v>1806323</v>
      </c>
      <c r="C14" s="947">
        <v>2294399</v>
      </c>
      <c r="D14" s="943">
        <v>3006571</v>
      </c>
      <c r="E14" s="946">
        <v>27.02041661430431</v>
      </c>
      <c r="F14" s="941">
        <v>31.0395881448693</v>
      </c>
      <c r="H14" s="745"/>
    </row>
    <row r="15" spans="1:6" ht="12.75">
      <c r="A15" s="948" t="s">
        <v>777</v>
      </c>
      <c r="B15" s="939">
        <v>47.08520888654999</v>
      </c>
      <c r="C15" s="939">
        <v>51.711086698557494</v>
      </c>
      <c r="D15" s="939">
        <v>66.87743440096015</v>
      </c>
      <c r="E15" s="949">
        <v>9.824481873178854</v>
      </c>
      <c r="F15" s="950">
        <v>29.32900596503174</v>
      </c>
    </row>
    <row r="16" spans="1:6" ht="14.25" customHeight="1">
      <c r="A16" s="951" t="s">
        <v>778</v>
      </c>
      <c r="B16" s="939">
        <v>122.8</v>
      </c>
      <c r="C16" s="939">
        <v>68.2</v>
      </c>
      <c r="D16" s="939">
        <v>125.3619842429639</v>
      </c>
      <c r="E16" s="952">
        <v>-44.462540716612374</v>
      </c>
      <c r="F16" s="941">
        <v>83.81522616270365</v>
      </c>
    </row>
    <row r="17" spans="1:6" ht="14.25" customHeight="1">
      <c r="A17" s="951" t="s">
        <v>779</v>
      </c>
      <c r="B17" s="939">
        <v>0.8274621980675659</v>
      </c>
      <c r="C17" s="939">
        <v>0.49658363693498825</v>
      </c>
      <c r="D17" s="939">
        <v>0.8520680203461019</v>
      </c>
      <c r="E17" s="952">
        <v>-39.98715130495424</v>
      </c>
      <c r="F17" s="950">
        <v>71.58600424396445</v>
      </c>
    </row>
    <row r="18" spans="1:6" ht="14.25" customHeight="1">
      <c r="A18" s="951" t="s">
        <v>780</v>
      </c>
      <c r="B18" s="939">
        <v>0.6708512160771138</v>
      </c>
      <c r="C18" s="939">
        <v>0.42897713303523016</v>
      </c>
      <c r="D18" s="939">
        <v>0.7674433411721284</v>
      </c>
      <c r="E18" s="952">
        <v>-36.05480280057813</v>
      </c>
      <c r="F18" s="950">
        <v>78.90075765625983</v>
      </c>
    </row>
    <row r="19" spans="1:6" ht="14.25" customHeight="1" thickBot="1">
      <c r="A19" s="953" t="s">
        <v>781</v>
      </c>
      <c r="B19" s="954"/>
      <c r="C19" s="955">
        <v>46.4</v>
      </c>
      <c r="D19" s="955">
        <v>43.24547017326013</v>
      </c>
      <c r="E19" s="954" t="s">
        <v>119</v>
      </c>
      <c r="F19" s="956">
        <v>-6.798555661077302</v>
      </c>
    </row>
    <row r="20" spans="1:6" ht="11.25" customHeight="1">
      <c r="A20" s="957"/>
      <c r="B20" s="910"/>
      <c r="C20" s="910"/>
      <c r="D20" s="910"/>
      <c r="E20" s="958"/>
      <c r="F20" s="959"/>
    </row>
    <row r="21" spans="1:8" ht="14.25" customHeight="1">
      <c r="A21" s="960" t="s">
        <v>782</v>
      </c>
      <c r="B21" s="961"/>
      <c r="C21" s="405"/>
      <c r="D21" s="405"/>
      <c r="E21" s="962"/>
      <c r="F21" s="962"/>
      <c r="H21" s="374" t="s">
        <v>783</v>
      </c>
    </row>
    <row r="22" ht="12.75" customHeight="1">
      <c r="A22" s="960" t="s">
        <v>784</v>
      </c>
    </row>
    <row r="23" ht="12" customHeight="1">
      <c r="A23" s="960" t="s">
        <v>785</v>
      </c>
    </row>
    <row r="24" spans="1:5" ht="11.25" customHeight="1">
      <c r="A24" s="960" t="s">
        <v>786</v>
      </c>
      <c r="D24" s="963"/>
      <c r="E24" s="964"/>
    </row>
    <row r="25" ht="11.25" customHeight="1">
      <c r="A25" s="374" t="s">
        <v>787</v>
      </c>
    </row>
    <row r="26" ht="30.75" customHeight="1"/>
    <row r="27" spans="1:6" s="443" customFormat="1" ht="33" customHeight="1">
      <c r="A27" s="374"/>
      <c r="B27" s="374"/>
      <c r="C27" s="374"/>
      <c r="D27" s="374"/>
      <c r="E27" s="374"/>
      <c r="F27" s="374"/>
    </row>
    <row r="28" ht="28.5" customHeight="1"/>
    <row r="29" ht="9" customHeight="1"/>
    <row r="53" spans="1:6" ht="13.5" thickBot="1">
      <c r="A53" s="965" t="s">
        <v>788</v>
      </c>
      <c r="B53" s="966">
        <v>1193679</v>
      </c>
      <c r="C53" s="966">
        <v>1369430</v>
      </c>
      <c r="D53" s="966">
        <v>1558174</v>
      </c>
      <c r="E53" s="967">
        <f>C53/B53%-100</f>
        <v>14.72347255836786</v>
      </c>
      <c r="F53" s="968">
        <f>D53/C53%-100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97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15.57421875" style="80" customWidth="1"/>
    <col min="2" max="2" width="43.28125" style="80" bestFit="1" customWidth="1"/>
    <col min="3" max="3" width="17.7109375" style="80" bestFit="1" customWidth="1"/>
    <col min="4" max="4" width="11.8515625" style="80" bestFit="1" customWidth="1"/>
    <col min="5" max="5" width="12.28125" style="80" bestFit="1" customWidth="1"/>
    <col min="6" max="6" width="26.8515625" style="969" customWidth="1"/>
    <col min="7" max="7" width="13.8515625" style="80" bestFit="1" customWidth="1"/>
    <col min="8" max="8" width="17.00390625" style="80" customWidth="1"/>
    <col min="9" max="11" width="15.421875" style="80" bestFit="1" customWidth="1"/>
    <col min="12" max="16384" width="9.140625" style="80" customWidth="1"/>
  </cols>
  <sheetData>
    <row r="1" spans="2:4" ht="12.75">
      <c r="B1" s="1956" t="s">
        <v>895</v>
      </c>
      <c r="C1" s="1956"/>
      <c r="D1" s="1956"/>
    </row>
    <row r="2" spans="2:4" ht="15.75">
      <c r="B2" s="1949" t="s">
        <v>46</v>
      </c>
      <c r="C2" s="1949"/>
      <c r="D2" s="1949"/>
    </row>
    <row r="3" spans="2:4" ht="21" customHeight="1">
      <c r="B3" s="1957" t="s">
        <v>789</v>
      </c>
      <c r="C3" s="1957"/>
      <c r="D3" s="1957"/>
    </row>
    <row r="4" spans="2:4" ht="12.75">
      <c r="B4" s="970" t="s">
        <v>790</v>
      </c>
      <c r="C4" s="971" t="s">
        <v>791</v>
      </c>
      <c r="D4" s="972" t="s">
        <v>792</v>
      </c>
    </row>
    <row r="5" spans="2:8" ht="12.75">
      <c r="B5" s="973" t="s">
        <v>793</v>
      </c>
      <c r="C5" s="974">
        <f>SUM(C6:C25)</f>
        <v>3357.010343</v>
      </c>
      <c r="D5" s="1088"/>
      <c r="H5" s="975"/>
    </row>
    <row r="6" spans="2:8" ht="12.75">
      <c r="B6" s="976" t="s">
        <v>794</v>
      </c>
      <c r="C6" s="977">
        <v>5</v>
      </c>
      <c r="D6" s="978">
        <v>62915</v>
      </c>
      <c r="H6" s="975"/>
    </row>
    <row r="7" spans="2:9" ht="12.75">
      <c r="B7" s="976" t="s">
        <v>795</v>
      </c>
      <c r="C7" s="977">
        <v>555.250093</v>
      </c>
      <c r="D7" s="979">
        <v>62932</v>
      </c>
      <c r="H7" s="975"/>
      <c r="I7" s="975"/>
    </row>
    <row r="8" spans="2:9" ht="12.75">
      <c r="B8" s="976" t="s">
        <v>796</v>
      </c>
      <c r="C8" s="977">
        <v>16.848</v>
      </c>
      <c r="D8" s="979">
        <v>62933</v>
      </c>
      <c r="H8" s="975"/>
      <c r="I8" s="975"/>
    </row>
    <row r="9" spans="2:9" ht="12.75">
      <c r="B9" s="976" t="s">
        <v>797</v>
      </c>
      <c r="C9" s="977">
        <v>57.5</v>
      </c>
      <c r="D9" s="979">
        <v>62966</v>
      </c>
      <c r="H9" s="975"/>
      <c r="I9" s="975"/>
    </row>
    <row r="10" spans="2:9" ht="12.75">
      <c r="B10" s="976" t="s">
        <v>798</v>
      </c>
      <c r="C10" s="977">
        <v>17.25</v>
      </c>
      <c r="D10" s="979">
        <v>62969</v>
      </c>
      <c r="H10" s="975"/>
      <c r="I10" s="975"/>
    </row>
    <row r="11" spans="2:9" ht="12.75">
      <c r="B11" s="976" t="s">
        <v>799</v>
      </c>
      <c r="C11" s="977">
        <v>530</v>
      </c>
      <c r="D11" s="979">
        <v>62986</v>
      </c>
      <c r="H11" s="975"/>
      <c r="I11" s="975"/>
    </row>
    <row r="12" spans="2:4" ht="12.75">
      <c r="B12" s="976" t="s">
        <v>800</v>
      </c>
      <c r="C12" s="977">
        <v>183.6578</v>
      </c>
      <c r="D12" s="979">
        <v>62987</v>
      </c>
    </row>
    <row r="13" spans="2:4" ht="12.75">
      <c r="B13" s="976" t="s">
        <v>801</v>
      </c>
      <c r="C13" s="977">
        <v>213.4845</v>
      </c>
      <c r="D13" s="979">
        <v>62988</v>
      </c>
    </row>
    <row r="14" spans="2:4" ht="12.75">
      <c r="B14" s="976" t="s">
        <v>802</v>
      </c>
      <c r="C14" s="977">
        <v>115.3412</v>
      </c>
      <c r="D14" s="979">
        <v>63003</v>
      </c>
    </row>
    <row r="15" spans="2:4" ht="12.75">
      <c r="B15" s="976" t="s">
        <v>803</v>
      </c>
      <c r="C15" s="977">
        <v>33</v>
      </c>
      <c r="D15" s="979">
        <v>63022</v>
      </c>
    </row>
    <row r="16" spans="2:4" ht="12.75">
      <c r="B16" s="976" t="s">
        <v>804</v>
      </c>
      <c r="C16" s="977">
        <v>52.5</v>
      </c>
      <c r="D16" s="979">
        <v>63051</v>
      </c>
    </row>
    <row r="17" spans="2:4" ht="12.75">
      <c r="B17" s="976" t="s">
        <v>805</v>
      </c>
      <c r="C17" s="980">
        <v>100</v>
      </c>
      <c r="D17" s="979">
        <v>63058</v>
      </c>
    </row>
    <row r="18" spans="2:4" ht="12.75">
      <c r="B18" s="976" t="s">
        <v>806</v>
      </c>
      <c r="C18" s="980">
        <v>369.0473</v>
      </c>
      <c r="D18" s="979">
        <v>63070</v>
      </c>
    </row>
    <row r="19" spans="2:4" ht="12.75">
      <c r="B19" s="976" t="s">
        <v>807</v>
      </c>
      <c r="C19" s="980">
        <v>105.6</v>
      </c>
      <c r="D19" s="979">
        <v>63075</v>
      </c>
    </row>
    <row r="20" spans="2:4" ht="12.75">
      <c r="B20" s="976" t="s">
        <v>808</v>
      </c>
      <c r="C20" s="980">
        <v>641.777</v>
      </c>
      <c r="D20" s="979">
        <v>63083</v>
      </c>
    </row>
    <row r="21" spans="2:4" ht="12.75">
      <c r="B21" s="976" t="s">
        <v>809</v>
      </c>
      <c r="C21" s="980">
        <v>50.0852</v>
      </c>
      <c r="D21" s="979">
        <v>63086</v>
      </c>
    </row>
    <row r="22" spans="2:4" ht="12.75">
      <c r="B22" s="976" t="s">
        <v>810</v>
      </c>
      <c r="C22" s="980">
        <v>67.2</v>
      </c>
      <c r="D22" s="979">
        <v>63094</v>
      </c>
    </row>
    <row r="23" spans="2:4" ht="12.75">
      <c r="B23" s="976" t="s">
        <v>811</v>
      </c>
      <c r="C23" s="980">
        <v>184</v>
      </c>
      <c r="D23" s="979">
        <v>63095</v>
      </c>
    </row>
    <row r="24" spans="2:4" ht="12.75">
      <c r="B24" s="976" t="s">
        <v>812</v>
      </c>
      <c r="C24" s="980">
        <v>54.61925</v>
      </c>
      <c r="D24" s="979">
        <v>63122</v>
      </c>
    </row>
    <row r="25" spans="2:4" ht="12.75">
      <c r="B25" s="976" t="s">
        <v>813</v>
      </c>
      <c r="C25" s="980">
        <v>4.85</v>
      </c>
      <c r="D25" s="979">
        <v>63108</v>
      </c>
    </row>
    <row r="26" spans="2:4" ht="12.75">
      <c r="B26" s="981" t="s">
        <v>814</v>
      </c>
      <c r="C26" s="982">
        <v>8914.504888</v>
      </c>
      <c r="D26" s="983"/>
    </row>
    <row r="27" spans="2:4" ht="25.5">
      <c r="B27" s="984" t="s">
        <v>815</v>
      </c>
      <c r="C27" s="985">
        <v>2000</v>
      </c>
      <c r="D27" s="986">
        <v>62972</v>
      </c>
    </row>
    <row r="28" spans="2:4" ht="12.75">
      <c r="B28" s="984" t="s">
        <v>816</v>
      </c>
      <c r="C28" s="985">
        <v>48.6868</v>
      </c>
      <c r="D28" s="979">
        <v>63017</v>
      </c>
    </row>
    <row r="29" spans="2:4" ht="12.75">
      <c r="B29" s="984" t="s">
        <v>817</v>
      </c>
      <c r="C29" s="985">
        <v>46.5714</v>
      </c>
      <c r="D29" s="979">
        <v>63017</v>
      </c>
    </row>
    <row r="30" spans="2:4" ht="12.75">
      <c r="B30" s="984" t="s">
        <v>818</v>
      </c>
      <c r="C30" s="985">
        <v>332.1422</v>
      </c>
      <c r="D30" s="979">
        <v>63027</v>
      </c>
    </row>
    <row r="31" spans="2:4" ht="12.75">
      <c r="B31" s="984" t="s">
        <v>819</v>
      </c>
      <c r="C31" s="985">
        <v>51.4286</v>
      </c>
      <c r="D31" s="979">
        <v>63042</v>
      </c>
    </row>
    <row r="32" spans="2:4" ht="12.75">
      <c r="B32" s="984" t="s">
        <v>820</v>
      </c>
      <c r="C32" s="985">
        <v>61.2</v>
      </c>
      <c r="D32" s="979">
        <v>63095</v>
      </c>
    </row>
    <row r="33" spans="2:4" ht="12.75">
      <c r="B33" s="984" t="s">
        <v>821</v>
      </c>
      <c r="C33" s="985">
        <v>5450.702188</v>
      </c>
      <c r="D33" s="979">
        <v>63121</v>
      </c>
    </row>
    <row r="34" spans="2:4" ht="12.75">
      <c r="B34" s="984" t="s">
        <v>822</v>
      </c>
      <c r="C34" s="985">
        <v>800</v>
      </c>
      <c r="D34" s="979">
        <v>63110</v>
      </c>
    </row>
    <row r="35" spans="2:4" ht="12.75">
      <c r="B35" s="984" t="s">
        <v>823</v>
      </c>
      <c r="C35" s="985">
        <v>26.4</v>
      </c>
      <c r="D35" s="979">
        <v>63144</v>
      </c>
    </row>
    <row r="36" spans="2:4" ht="12.75">
      <c r="B36" s="984" t="s">
        <v>816</v>
      </c>
      <c r="C36" s="985">
        <v>97.3737</v>
      </c>
      <c r="D36" s="979">
        <v>63146</v>
      </c>
    </row>
    <row r="37" spans="2:4" ht="12.75">
      <c r="B37" s="987" t="s">
        <v>824</v>
      </c>
      <c r="C37" s="988">
        <v>0</v>
      </c>
      <c r="D37" s="989"/>
    </row>
    <row r="38" spans="2:10" ht="12.75">
      <c r="B38" s="973" t="s">
        <v>439</v>
      </c>
      <c r="C38" s="988">
        <f>C26+C5+C37</f>
        <v>12271.515231</v>
      </c>
      <c r="D38" s="990"/>
      <c r="J38" s="975"/>
    </row>
    <row r="39" spans="2:10" ht="12.75">
      <c r="B39" s="960" t="s">
        <v>825</v>
      </c>
      <c r="C39" s="374"/>
      <c r="D39" s="374"/>
      <c r="J39" s="975"/>
    </row>
    <row r="40" ht="12.75">
      <c r="J40" s="975"/>
    </row>
    <row r="41" ht="12.75">
      <c r="J41" s="975"/>
    </row>
    <row r="42" ht="12.75">
      <c r="J42" s="975"/>
    </row>
    <row r="43" ht="12.75">
      <c r="J43" s="975"/>
    </row>
    <row r="44" spans="5:14" ht="12.75">
      <c r="E44" s="991"/>
      <c r="F44" s="991"/>
      <c r="G44" s="991"/>
      <c r="H44" s="991"/>
      <c r="I44" s="991"/>
      <c r="J44" s="991"/>
      <c r="K44" s="991"/>
      <c r="L44" s="991"/>
      <c r="M44" s="991"/>
      <c r="N44" s="991"/>
    </row>
    <row r="45" spans="10:11" ht="12.75">
      <c r="J45" s="975"/>
      <c r="K45" s="992"/>
    </row>
    <row r="46" spans="10:11" ht="12.75">
      <c r="J46" s="975"/>
      <c r="K46" s="992"/>
    </row>
    <row r="47" spans="10:11" ht="12.75">
      <c r="J47" s="975"/>
      <c r="K47" s="992"/>
    </row>
    <row r="48" spans="10:11" ht="12.75">
      <c r="J48" s="975"/>
      <c r="K48" s="992"/>
    </row>
    <row r="49" spans="10:11" ht="12.75">
      <c r="J49" s="975"/>
      <c r="K49" s="992"/>
    </row>
    <row r="50" spans="7:10" ht="12" customHeight="1">
      <c r="G50" s="975"/>
      <c r="H50" s="975"/>
      <c r="I50" s="993"/>
      <c r="J50" s="975"/>
    </row>
    <row r="51" spans="7:10" ht="12" customHeight="1">
      <c r="G51" s="975"/>
      <c r="H51" s="993"/>
      <c r="I51" s="993"/>
      <c r="J51" s="975"/>
    </row>
    <row r="52" spans="7:10" ht="12" customHeight="1">
      <c r="G52" s="975"/>
      <c r="H52" s="993"/>
      <c r="J52" s="975"/>
    </row>
    <row r="53" spans="7:10" ht="12" customHeight="1">
      <c r="G53" s="975"/>
      <c r="H53" s="993"/>
      <c r="J53" s="975"/>
    </row>
    <row r="54" spans="7:10" ht="12" customHeight="1">
      <c r="G54" s="975"/>
      <c r="H54" s="993"/>
      <c r="J54" s="975"/>
    </row>
    <row r="55" ht="20.25" customHeight="1">
      <c r="J55" s="975"/>
    </row>
    <row r="56" ht="12.75">
      <c r="J56" s="975"/>
    </row>
    <row r="57" ht="12.75">
      <c r="J57" s="975"/>
    </row>
    <row r="58" ht="12.75">
      <c r="J58" s="975"/>
    </row>
    <row r="59" ht="12.75">
      <c r="J59" s="975"/>
    </row>
    <row r="60" ht="12.75">
      <c r="J60" s="975"/>
    </row>
    <row r="61" ht="12.75">
      <c r="J61" s="975"/>
    </row>
    <row r="62" spans="9:10" ht="12.75">
      <c r="I62" s="975"/>
      <c r="J62" s="993"/>
    </row>
    <row r="63" spans="9:10" ht="12.75">
      <c r="I63" s="975"/>
      <c r="J63" s="993"/>
    </row>
    <row r="64" spans="9:10" ht="12.75">
      <c r="I64" s="975"/>
      <c r="J64" s="993"/>
    </row>
    <row r="65" spans="9:10" ht="12.75">
      <c r="I65" s="975"/>
      <c r="J65" s="993"/>
    </row>
    <row r="66" spans="7:10" ht="12.75">
      <c r="G66" s="975"/>
      <c r="H66" s="993"/>
      <c r="I66" s="975"/>
      <c r="J66" s="993"/>
    </row>
    <row r="67" spans="6:10" ht="12.75">
      <c r="F67" s="994"/>
      <c r="G67" s="995"/>
      <c r="H67" s="996"/>
      <c r="I67" s="995"/>
      <c r="J67" s="996"/>
    </row>
    <row r="68" spans="6:10" ht="12.75">
      <c r="F68" s="994"/>
      <c r="G68" s="995"/>
      <c r="H68" s="996"/>
      <c r="I68" s="995"/>
      <c r="J68" s="996"/>
    </row>
    <row r="69" spans="6:10" ht="12.75">
      <c r="F69" s="994"/>
      <c r="G69" s="997"/>
      <c r="H69" s="997"/>
      <c r="I69" s="995"/>
      <c r="J69" s="996"/>
    </row>
    <row r="70" spans="6:10" ht="12.75">
      <c r="F70" s="994"/>
      <c r="G70" s="997"/>
      <c r="H70" s="995"/>
      <c r="I70" s="997"/>
      <c r="J70" s="996"/>
    </row>
    <row r="71" spans="6:10" ht="12.75">
      <c r="F71" s="994"/>
      <c r="G71" s="997"/>
      <c r="H71" s="995"/>
      <c r="I71" s="997"/>
      <c r="J71" s="996"/>
    </row>
    <row r="72" spans="6:10" ht="12.75">
      <c r="F72" s="994"/>
      <c r="G72" s="997"/>
      <c r="H72" s="995"/>
      <c r="I72" s="997"/>
      <c r="J72" s="996"/>
    </row>
    <row r="73" spans="6:10" ht="12.75">
      <c r="F73" s="994"/>
      <c r="G73" s="997"/>
      <c r="H73" s="995"/>
      <c r="I73" s="997"/>
      <c r="J73" s="996"/>
    </row>
    <row r="74" spans="6:10" ht="12.75">
      <c r="F74" s="994"/>
      <c r="G74" s="997"/>
      <c r="H74" s="995"/>
      <c r="I74" s="997"/>
      <c r="J74" s="996"/>
    </row>
    <row r="75" spans="6:10" ht="12.75">
      <c r="F75" s="994"/>
      <c r="G75" s="997"/>
      <c r="H75" s="995"/>
      <c r="I75" s="997"/>
      <c r="J75" s="996"/>
    </row>
    <row r="76" spans="6:10" ht="12.75">
      <c r="F76" s="994"/>
      <c r="G76" s="997"/>
      <c r="H76" s="995"/>
      <c r="I76" s="997"/>
      <c r="J76" s="996"/>
    </row>
    <row r="77" spans="6:10" ht="12.75">
      <c r="F77" s="994"/>
      <c r="G77" s="997"/>
      <c r="H77" s="995"/>
      <c r="I77" s="997"/>
      <c r="J77" s="996"/>
    </row>
    <row r="78" spans="6:10" ht="12.75">
      <c r="F78" s="994"/>
      <c r="G78" s="997"/>
      <c r="H78" s="995"/>
      <c r="I78" s="997"/>
      <c r="J78" s="996"/>
    </row>
    <row r="79" spans="6:10" ht="12.75">
      <c r="F79" s="994"/>
      <c r="G79" s="997"/>
      <c r="H79" s="995"/>
      <c r="I79" s="997"/>
      <c r="J79" s="996"/>
    </row>
    <row r="80" spans="6:10" ht="12.75">
      <c r="F80" s="994"/>
      <c r="G80" s="997"/>
      <c r="H80" s="996"/>
      <c r="I80" s="997"/>
      <c r="J80" s="996"/>
    </row>
    <row r="81" spans="6:10" ht="12.75">
      <c r="F81" s="994"/>
      <c r="G81" s="997"/>
      <c r="H81" s="997"/>
      <c r="I81" s="995"/>
      <c r="J81" s="996"/>
    </row>
    <row r="82" spans="6:10" ht="12.75">
      <c r="F82" s="998"/>
      <c r="G82" s="997"/>
      <c r="H82" s="997"/>
      <c r="I82" s="995"/>
      <c r="J82" s="996"/>
    </row>
    <row r="83" spans="6:10" ht="12.75">
      <c r="F83" s="998"/>
      <c r="G83" s="997"/>
      <c r="H83" s="997"/>
      <c r="I83" s="995"/>
      <c r="J83" s="996"/>
    </row>
    <row r="84" spans="6:10" ht="12.75">
      <c r="F84" s="998"/>
      <c r="G84" s="999"/>
      <c r="H84" s="997"/>
      <c r="I84" s="995"/>
      <c r="J84" s="996"/>
    </row>
    <row r="85" spans="6:10" ht="12.75">
      <c r="F85" s="994"/>
      <c r="G85" s="997"/>
      <c r="H85" s="997"/>
      <c r="I85" s="995"/>
      <c r="J85" s="996"/>
    </row>
    <row r="86" spans="6:10" ht="12.75">
      <c r="F86" s="994"/>
      <c r="G86" s="997"/>
      <c r="H86" s="997"/>
      <c r="I86" s="995"/>
      <c r="J86" s="996"/>
    </row>
    <row r="87" spans="6:10" ht="12.75">
      <c r="F87" s="994"/>
      <c r="G87" s="997"/>
      <c r="H87" s="997"/>
      <c r="I87" s="995"/>
      <c r="J87" s="996"/>
    </row>
    <row r="88" spans="5:10" ht="25.5">
      <c r="E88" s="1000"/>
      <c r="F88" s="993"/>
      <c r="I88" s="975"/>
      <c r="J88" s="975"/>
    </row>
    <row r="89" spans="8:9" ht="12.75">
      <c r="H89" s="975"/>
      <c r="I89" s="975"/>
    </row>
    <row r="90" spans="8:9" ht="12.75">
      <c r="H90" s="975"/>
      <c r="I90" s="975"/>
    </row>
    <row r="91" spans="8:9" ht="12.75">
      <c r="H91" s="975"/>
      <c r="I91" s="975"/>
    </row>
    <row r="92" spans="8:9" ht="12.75">
      <c r="H92" s="975"/>
      <c r="I92" s="975"/>
    </row>
    <row r="93" spans="8:9" ht="12.75">
      <c r="H93" s="975"/>
      <c r="I93" s="975"/>
    </row>
    <row r="94" spans="8:9" ht="12.75">
      <c r="H94" s="975"/>
      <c r="I94" s="975"/>
    </row>
    <row r="95" spans="8:11" ht="12.75">
      <c r="H95" s="975"/>
      <c r="I95" s="975"/>
      <c r="J95" s="975"/>
      <c r="K95" s="975"/>
    </row>
    <row r="96" spans="8:9" ht="12.75">
      <c r="H96" s="975"/>
      <c r="I96" s="975"/>
    </row>
    <row r="97" ht="12.75">
      <c r="J97" s="975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I23" sqref="I23"/>
    </sheetView>
  </sheetViews>
  <sheetFormatPr defaultColWidth="12.00390625" defaultRowHeight="15"/>
  <cols>
    <col min="1" max="1" width="24.8515625" style="374" customWidth="1"/>
    <col min="2" max="2" width="10.140625" style="374" customWidth="1"/>
    <col min="3" max="3" width="6.7109375" style="374" customWidth="1"/>
    <col min="4" max="4" width="7.140625" style="374" customWidth="1"/>
    <col min="5" max="5" width="11.8515625" style="374" bestFit="1" customWidth="1"/>
    <col min="6" max="6" width="8.8515625" style="374" customWidth="1"/>
    <col min="7" max="7" width="10.421875" style="374" bestFit="1" customWidth="1"/>
    <col min="8" max="8" width="8.7109375" style="374" bestFit="1" customWidth="1"/>
    <col min="9" max="9" width="10.421875" style="374" bestFit="1" customWidth="1"/>
    <col min="10" max="10" width="8.28125" style="374" bestFit="1" customWidth="1"/>
    <col min="11" max="11" width="6.28125" style="374" bestFit="1" customWidth="1"/>
    <col min="12" max="12" width="6.7109375" style="374" bestFit="1" customWidth="1"/>
    <col min="13" max="16384" width="12.00390625" style="374" customWidth="1"/>
  </cols>
  <sheetData>
    <row r="1" spans="1:12" ht="12.75">
      <c r="A1" s="1921" t="s">
        <v>896</v>
      </c>
      <c r="B1" s="1921"/>
      <c r="C1" s="1921"/>
      <c r="D1" s="1921"/>
      <c r="E1" s="1921"/>
      <c r="F1" s="1921"/>
      <c r="G1" s="1921"/>
      <c r="H1" s="1921"/>
      <c r="I1" s="1921"/>
      <c r="J1" s="1921"/>
      <c r="K1" s="1921"/>
      <c r="L1" s="1921"/>
    </row>
    <row r="2" spans="1:12" ht="15.75">
      <c r="A2" s="1958" t="s">
        <v>826</v>
      </c>
      <c r="B2" s="1958"/>
      <c r="C2" s="1958"/>
      <c r="D2" s="1958"/>
      <c r="E2" s="1958"/>
      <c r="F2" s="1958"/>
      <c r="G2" s="1958"/>
      <c r="H2" s="1958"/>
      <c r="I2" s="1958"/>
      <c r="J2" s="1958"/>
      <c r="K2" s="1958"/>
      <c r="L2" s="1958"/>
    </row>
    <row r="3" spans="1:13" ht="13.5" thickBot="1">
      <c r="A3" s="1959"/>
      <c r="B3" s="1959"/>
      <c r="C3" s="1959"/>
      <c r="D3" s="1959"/>
      <c r="E3" s="1959"/>
      <c r="F3" s="1959"/>
      <c r="G3" s="1959"/>
      <c r="H3" s="1959"/>
      <c r="I3" s="1959"/>
      <c r="J3" s="1959"/>
      <c r="K3" s="1959"/>
      <c r="L3" s="1959"/>
      <c r="M3" s="443"/>
    </row>
    <row r="4" spans="1:12" ht="13.5" thickBot="1">
      <c r="A4" s="1960" t="s">
        <v>827</v>
      </c>
      <c r="B4" s="1963" t="s">
        <v>828</v>
      </c>
      <c r="C4" s="1964"/>
      <c r="D4" s="1965"/>
      <c r="E4" s="1964" t="s">
        <v>829</v>
      </c>
      <c r="F4" s="1964"/>
      <c r="G4" s="1964"/>
      <c r="H4" s="1964"/>
      <c r="I4" s="1964"/>
      <c r="J4" s="1964"/>
      <c r="K4" s="1964"/>
      <c r="L4" s="1966"/>
    </row>
    <row r="5" spans="1:12" ht="12.75">
      <c r="A5" s="1961"/>
      <c r="B5" s="1963" t="s">
        <v>764</v>
      </c>
      <c r="C5" s="1964"/>
      <c r="D5" s="1965"/>
      <c r="E5" s="1967" t="s">
        <v>764</v>
      </c>
      <c r="F5" s="1968"/>
      <c r="G5" s="1968"/>
      <c r="H5" s="1968"/>
      <c r="I5" s="1968"/>
      <c r="J5" s="1968"/>
      <c r="K5" s="1968"/>
      <c r="L5" s="1969"/>
    </row>
    <row r="6" spans="1:12" ht="12.75">
      <c r="A6" s="1961"/>
      <c r="B6" s="1001"/>
      <c r="C6" s="1001"/>
      <c r="D6" s="1002"/>
      <c r="E6" s="1967">
        <v>2014</v>
      </c>
      <c r="F6" s="1970"/>
      <c r="G6" s="1954">
        <v>2015</v>
      </c>
      <c r="H6" s="1954"/>
      <c r="I6" s="1954">
        <v>2016</v>
      </c>
      <c r="J6" s="1954"/>
      <c r="K6" s="1954" t="s">
        <v>765</v>
      </c>
      <c r="L6" s="1955"/>
    </row>
    <row r="7" spans="1:12" ht="12.75">
      <c r="A7" s="1961"/>
      <c r="B7" s="1003">
        <v>2014</v>
      </c>
      <c r="C7" s="1003">
        <v>2015</v>
      </c>
      <c r="D7" s="1004">
        <v>2016</v>
      </c>
      <c r="E7" s="970">
        <v>1</v>
      </c>
      <c r="F7" s="1005">
        <v>2</v>
      </c>
      <c r="G7" s="937">
        <v>3</v>
      </c>
      <c r="H7" s="1006">
        <v>4</v>
      </c>
      <c r="I7" s="937">
        <v>5</v>
      </c>
      <c r="J7" s="937">
        <v>6</v>
      </c>
      <c r="K7" s="1007" t="s">
        <v>830</v>
      </c>
      <c r="L7" s="1008" t="s">
        <v>831</v>
      </c>
    </row>
    <row r="8" spans="1:12" ht="12.75">
      <c r="A8" s="1962"/>
      <c r="B8" s="1009"/>
      <c r="C8" s="1010"/>
      <c r="D8" s="1011"/>
      <c r="E8" s="1005" t="s">
        <v>832</v>
      </c>
      <c r="F8" s="970" t="s">
        <v>833</v>
      </c>
      <c r="G8" s="970" t="s">
        <v>832</v>
      </c>
      <c r="H8" s="970" t="s">
        <v>833</v>
      </c>
      <c r="I8" s="970" t="s">
        <v>832</v>
      </c>
      <c r="J8" s="970" t="s">
        <v>833</v>
      </c>
      <c r="K8" s="1010">
        <v>1</v>
      </c>
      <c r="L8" s="1012">
        <v>3</v>
      </c>
    </row>
    <row r="9" spans="1:12" ht="12.75">
      <c r="A9" s="1013" t="s">
        <v>834</v>
      </c>
      <c r="B9" s="1014">
        <v>203</v>
      </c>
      <c r="C9" s="1014">
        <v>198</v>
      </c>
      <c r="D9" s="1014">
        <v>194</v>
      </c>
      <c r="E9" s="1015">
        <v>599378.63</v>
      </c>
      <c r="F9" s="1016">
        <v>75.13214936437802</v>
      </c>
      <c r="G9" s="1015">
        <v>785168.9400000001</v>
      </c>
      <c r="H9" s="1016">
        <v>78.2013647873152</v>
      </c>
      <c r="I9" s="1015">
        <v>1180495.8</v>
      </c>
      <c r="J9" s="1017">
        <v>83.08039292795222</v>
      </c>
      <c r="K9" s="1016">
        <v>30.99715283476158</v>
      </c>
      <c r="L9" s="1018">
        <v>50.34927387728811</v>
      </c>
    </row>
    <row r="10" spans="1:12" ht="12.75">
      <c r="A10" s="1019" t="s">
        <v>835</v>
      </c>
      <c r="B10" s="1014">
        <v>29</v>
      </c>
      <c r="C10" s="1014">
        <v>29</v>
      </c>
      <c r="D10" s="1014">
        <v>29</v>
      </c>
      <c r="E10" s="1015">
        <v>423329.93</v>
      </c>
      <c r="F10" s="1016">
        <v>53.06443363049445</v>
      </c>
      <c r="G10" s="1015">
        <v>506582.21</v>
      </c>
      <c r="H10" s="1016">
        <v>50.45464508437422</v>
      </c>
      <c r="I10" s="1015">
        <v>739160.35</v>
      </c>
      <c r="J10" s="1017">
        <v>52.02028869121151</v>
      </c>
      <c r="K10" s="1016">
        <v>19.666051016047945</v>
      </c>
      <c r="L10" s="1018">
        <v>45.91123324287284</v>
      </c>
    </row>
    <row r="11" spans="1:12" ht="14.25">
      <c r="A11" s="1019" t="s">
        <v>836</v>
      </c>
      <c r="B11" s="1014">
        <v>89</v>
      </c>
      <c r="C11" s="1014">
        <v>93</v>
      </c>
      <c r="D11" s="1014">
        <v>95</v>
      </c>
      <c r="E11" s="1015">
        <v>58843.02</v>
      </c>
      <c r="F11" s="1016">
        <v>7.37597629680438</v>
      </c>
      <c r="G11" s="1015">
        <v>98823.03</v>
      </c>
      <c r="H11" s="1016">
        <v>9.842589823303241</v>
      </c>
      <c r="I11" s="1015">
        <v>181710.12</v>
      </c>
      <c r="J11" s="1017">
        <v>12.788311630236507</v>
      </c>
      <c r="K11" s="1016">
        <v>67.94350459918613</v>
      </c>
      <c r="L11" s="1018">
        <v>83.87426493601743</v>
      </c>
    </row>
    <row r="12" spans="1:12" ht="12.75">
      <c r="A12" s="1019" t="s">
        <v>837</v>
      </c>
      <c r="B12" s="1014">
        <v>63</v>
      </c>
      <c r="C12" s="1014">
        <v>54</v>
      </c>
      <c r="D12" s="1014">
        <v>48</v>
      </c>
      <c r="E12" s="1015">
        <v>31773.92</v>
      </c>
      <c r="F12" s="1016">
        <v>3.9828628914110564</v>
      </c>
      <c r="G12" s="1015">
        <v>44364.16</v>
      </c>
      <c r="H12" s="1016">
        <v>4.418587749590321</v>
      </c>
      <c r="I12" s="1015">
        <v>66516</v>
      </c>
      <c r="J12" s="1017">
        <v>4.681232593962359</v>
      </c>
      <c r="K12" s="1016">
        <v>39.62444671604891</v>
      </c>
      <c r="L12" s="1018">
        <v>49.93183687012217</v>
      </c>
    </row>
    <row r="13" spans="1:12" ht="12.75">
      <c r="A13" s="1019" t="s">
        <v>838</v>
      </c>
      <c r="B13" s="1014">
        <v>22</v>
      </c>
      <c r="C13" s="1014">
        <v>22</v>
      </c>
      <c r="D13" s="1014">
        <v>22</v>
      </c>
      <c r="E13" s="1015">
        <v>85431.76</v>
      </c>
      <c r="F13" s="1016">
        <v>10.708876545668128</v>
      </c>
      <c r="G13" s="1015">
        <v>135399.54</v>
      </c>
      <c r="H13" s="1016">
        <v>13.485542130047422</v>
      </c>
      <c r="I13" s="1015">
        <v>193109.33</v>
      </c>
      <c r="J13" s="1017">
        <v>13.59056001254184</v>
      </c>
      <c r="K13" s="1016">
        <v>58.488529324457346</v>
      </c>
      <c r="L13" s="1018">
        <v>42.621850857100384</v>
      </c>
    </row>
    <row r="14" spans="1:12" ht="12.75">
      <c r="A14" s="1020" t="s">
        <v>839</v>
      </c>
      <c r="B14" s="1014">
        <v>18</v>
      </c>
      <c r="C14" s="1014">
        <v>18</v>
      </c>
      <c r="D14" s="1014">
        <v>18</v>
      </c>
      <c r="E14" s="1015">
        <v>16559.22</v>
      </c>
      <c r="F14" s="1016">
        <v>2.075699279431427</v>
      </c>
      <c r="G14" s="1015">
        <v>25661.44</v>
      </c>
      <c r="H14" s="1016">
        <v>2.5558316537684256</v>
      </c>
      <c r="I14" s="1015">
        <v>35463.75</v>
      </c>
      <c r="J14" s="1017">
        <v>2.4958515605889198</v>
      </c>
      <c r="K14" s="1016">
        <v>54.96768567601612</v>
      </c>
      <c r="L14" s="1018">
        <v>38.1985968051676</v>
      </c>
    </row>
    <row r="15" spans="1:12" ht="12.75">
      <c r="A15" s="1020" t="s">
        <v>840</v>
      </c>
      <c r="B15" s="1014">
        <v>4</v>
      </c>
      <c r="C15" s="1014">
        <v>4</v>
      </c>
      <c r="D15" s="1014">
        <v>4</v>
      </c>
      <c r="E15" s="1015">
        <v>18200.25</v>
      </c>
      <c r="F15" s="1016">
        <v>2.2814024942280993</v>
      </c>
      <c r="G15" s="1015">
        <v>26717.4</v>
      </c>
      <c r="H15" s="1016">
        <v>2.6610033040387657</v>
      </c>
      <c r="I15" s="1015">
        <v>23058.59</v>
      </c>
      <c r="J15" s="1017">
        <v>1.6228068897530594</v>
      </c>
      <c r="K15" s="1016">
        <v>46.79688465817776</v>
      </c>
      <c r="L15" s="1018">
        <v>-13.69448374467575</v>
      </c>
    </row>
    <row r="16" spans="1:12" ht="12.75">
      <c r="A16" s="1020" t="s">
        <v>841</v>
      </c>
      <c r="B16" s="1014">
        <v>4</v>
      </c>
      <c r="C16" s="1014">
        <v>4</v>
      </c>
      <c r="D16" s="1014">
        <v>4</v>
      </c>
      <c r="E16" s="1015">
        <v>1045.54</v>
      </c>
      <c r="F16" s="1016">
        <v>0.1310585054499387</v>
      </c>
      <c r="G16" s="1015">
        <v>1145.96</v>
      </c>
      <c r="H16" s="1016">
        <v>0.11413548273021565</v>
      </c>
      <c r="I16" s="1015">
        <v>1171.85</v>
      </c>
      <c r="J16" s="1017">
        <v>0.08247192277399105</v>
      </c>
      <c r="K16" s="1016">
        <v>9.604606232186242</v>
      </c>
      <c r="L16" s="1018">
        <v>2.259241160249914</v>
      </c>
    </row>
    <row r="17" spans="1:12" ht="12.75">
      <c r="A17" s="1021" t="s">
        <v>842</v>
      </c>
      <c r="B17" s="1014">
        <v>4</v>
      </c>
      <c r="C17" s="1014">
        <v>6</v>
      </c>
      <c r="D17" s="1014">
        <v>8</v>
      </c>
      <c r="E17" s="1015">
        <v>63413.79</v>
      </c>
      <c r="F17" s="1016">
        <v>7.948922606802483</v>
      </c>
      <c r="G17" s="1015">
        <v>68874.73</v>
      </c>
      <c r="H17" s="1016">
        <v>6.8597948937687745</v>
      </c>
      <c r="I17" s="1015">
        <v>75700.93</v>
      </c>
      <c r="J17" s="1017">
        <v>5.327645392225373</v>
      </c>
      <c r="K17" s="1016">
        <v>8.611596941296213</v>
      </c>
      <c r="L17" s="1018">
        <v>9.91103703782214</v>
      </c>
    </row>
    <row r="18" spans="1:12" ht="12.75">
      <c r="A18" s="1020" t="s">
        <v>843</v>
      </c>
      <c r="B18" s="1014">
        <v>2</v>
      </c>
      <c r="C18" s="1014">
        <v>2</v>
      </c>
      <c r="D18" s="1014">
        <v>2</v>
      </c>
      <c r="E18" s="1015">
        <v>99168.42</v>
      </c>
      <c r="F18" s="1016">
        <v>12.430767749710016</v>
      </c>
      <c r="G18" s="1015">
        <v>96466.36</v>
      </c>
      <c r="H18" s="1016">
        <v>9.607869878378622</v>
      </c>
      <c r="I18" s="1015">
        <v>105016.9</v>
      </c>
      <c r="J18" s="1017">
        <v>7.39083130670644</v>
      </c>
      <c r="K18" s="1016">
        <v>-2.7247182117048965</v>
      </c>
      <c r="L18" s="1018">
        <v>8.863753125960173</v>
      </c>
    </row>
    <row r="19" spans="1:12" ht="13.5" thickBot="1">
      <c r="A19" s="1022" t="s">
        <v>600</v>
      </c>
      <c r="B19" s="1023">
        <v>235</v>
      </c>
      <c r="C19" s="1023">
        <v>232</v>
      </c>
      <c r="D19" s="1023">
        <v>230</v>
      </c>
      <c r="E19" s="1024">
        <v>797765.8500000001</v>
      </c>
      <c r="F19" s="1025">
        <v>100</v>
      </c>
      <c r="G19" s="1024">
        <v>1004034.83</v>
      </c>
      <c r="H19" s="1025">
        <v>100.00000000000001</v>
      </c>
      <c r="I19" s="1024">
        <v>1420907.82</v>
      </c>
      <c r="J19" s="1026">
        <v>100.00000000000001</v>
      </c>
      <c r="K19" s="1016">
        <v>25.855829752552054</v>
      </c>
      <c r="L19" s="1018">
        <v>41.51977377119479</v>
      </c>
    </row>
    <row r="20" spans="1:12" ht="12.75">
      <c r="A20" s="1027" t="s">
        <v>844</v>
      </c>
      <c r="B20" s="1027"/>
      <c r="C20" s="405"/>
      <c r="D20" s="375"/>
      <c r="E20" s="405"/>
      <c r="F20" s="405"/>
      <c r="G20" s="405"/>
      <c r="H20" s="405"/>
      <c r="I20" s="1028"/>
      <c r="J20" s="405"/>
      <c r="K20" s="405"/>
      <c r="L20" s="405"/>
    </row>
    <row r="21" spans="1:9" ht="15" customHeight="1">
      <c r="A21" s="374" t="s">
        <v>845</v>
      </c>
      <c r="I21" s="745"/>
    </row>
    <row r="22" ht="12.75">
      <c r="J22" s="745"/>
    </row>
    <row r="25" spans="6:10" ht="12.75">
      <c r="F25" s="1029"/>
      <c r="J25" s="745"/>
    </row>
    <row r="26" ht="12.75">
      <c r="J26" s="745"/>
    </row>
    <row r="27" ht="12.75">
      <c r="J27" s="745"/>
    </row>
    <row r="28" ht="12.75">
      <c r="J28" s="745"/>
    </row>
    <row r="29" spans="10:11" ht="12.75">
      <c r="J29" s="745"/>
      <c r="K29" s="745"/>
    </row>
    <row r="30" ht="12.75">
      <c r="K30" s="745"/>
    </row>
    <row r="31" spans="10:11" ht="12.75">
      <c r="J31" s="745"/>
      <c r="K31" s="745"/>
    </row>
    <row r="32" spans="10:11" ht="12.75">
      <c r="J32" s="745"/>
      <c r="K32" s="745"/>
    </row>
    <row r="33" spans="10:11" ht="12.75">
      <c r="J33" s="745"/>
      <c r="K33" s="745"/>
    </row>
    <row r="34" spans="10:11" ht="12.75">
      <c r="J34" s="745"/>
      <c r="K34" s="745"/>
    </row>
    <row r="35" ht="12.75">
      <c r="K35" s="745"/>
    </row>
    <row r="37" ht="12.75">
      <c r="J37" s="745"/>
    </row>
  </sheetData>
  <sheetProtection/>
  <mergeCells count="12">
    <mergeCell ref="E6:F6"/>
    <mergeCell ref="G6:H6"/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29.28125" style="1031" customWidth="1"/>
    <col min="2" max="2" width="7.7109375" style="1031" bestFit="1" customWidth="1"/>
    <col min="3" max="3" width="7.57421875" style="1031" bestFit="1" customWidth="1"/>
    <col min="4" max="4" width="7.28125" style="1031" bestFit="1" customWidth="1"/>
    <col min="5" max="5" width="7.57421875" style="1031" bestFit="1" customWidth="1"/>
    <col min="6" max="6" width="9.421875" style="1031" bestFit="1" customWidth="1"/>
    <col min="7" max="8" width="8.421875" style="1031" bestFit="1" customWidth="1"/>
    <col min="9" max="10" width="7.28125" style="1031" bestFit="1" customWidth="1"/>
    <col min="11" max="11" width="9.57421875" style="1031" customWidth="1"/>
    <col min="12" max="14" width="9.8515625" style="1031" bestFit="1" customWidth="1"/>
    <col min="15" max="16384" width="9.140625" style="1031" customWidth="1"/>
  </cols>
  <sheetData>
    <row r="1" spans="1:14" ht="12.75">
      <c r="A1" s="1948" t="s">
        <v>897</v>
      </c>
      <c r="B1" s="1948"/>
      <c r="C1" s="1948"/>
      <c r="D1" s="1948"/>
      <c r="E1" s="1948"/>
      <c r="F1" s="1948"/>
      <c r="G1" s="1948"/>
      <c r="H1" s="1948"/>
      <c r="I1" s="1948"/>
      <c r="J1" s="1948"/>
      <c r="K1" s="1030"/>
      <c r="L1" s="1030"/>
      <c r="M1" s="1030"/>
      <c r="N1" s="1030"/>
    </row>
    <row r="2" spans="1:14" ht="15.75">
      <c r="A2" s="1949" t="s">
        <v>48</v>
      </c>
      <c r="B2" s="1949"/>
      <c r="C2" s="1949"/>
      <c r="D2" s="1949"/>
      <c r="E2" s="1949"/>
      <c r="F2" s="1949"/>
      <c r="G2" s="1949"/>
      <c r="H2" s="1949"/>
      <c r="I2" s="1949"/>
      <c r="J2" s="1949"/>
      <c r="K2" s="1030"/>
      <c r="L2" s="1030"/>
      <c r="M2" s="1030"/>
      <c r="N2" s="1030"/>
    </row>
    <row r="3" spans="1:14" ht="12.75">
      <c r="A3" s="1959" t="s">
        <v>846</v>
      </c>
      <c r="B3" s="1959"/>
      <c r="C3" s="1959"/>
      <c r="D3" s="1959"/>
      <c r="E3" s="1959"/>
      <c r="F3" s="1959"/>
      <c r="G3" s="1959"/>
      <c r="H3" s="1959"/>
      <c r="I3" s="1959"/>
      <c r="J3" s="1959"/>
      <c r="K3" s="1032"/>
      <c r="L3" s="1033"/>
      <c r="M3" s="1032"/>
      <c r="N3" s="1032"/>
    </row>
    <row r="4" spans="1:14" ht="13.5" thickBot="1">
      <c r="A4" s="1959"/>
      <c r="B4" s="1959"/>
      <c r="C4" s="1959"/>
      <c r="D4" s="1959"/>
      <c r="E4" s="1959"/>
      <c r="F4" s="1959"/>
      <c r="G4" s="1959"/>
      <c r="H4" s="1959"/>
      <c r="I4" s="1959"/>
      <c r="J4" s="1959"/>
      <c r="K4" s="1032"/>
      <c r="L4" s="1032"/>
      <c r="M4" s="1032"/>
      <c r="N4" s="1032"/>
    </row>
    <row r="5" spans="1:11" ht="18" customHeight="1">
      <c r="A5" s="1971" t="s">
        <v>847</v>
      </c>
      <c r="B5" s="1034">
        <v>2014</v>
      </c>
      <c r="C5" s="1952">
        <v>2015</v>
      </c>
      <c r="D5" s="1952"/>
      <c r="E5" s="1952"/>
      <c r="F5" s="1952">
        <v>2016</v>
      </c>
      <c r="G5" s="1952"/>
      <c r="H5" s="1952"/>
      <c r="I5" s="1952" t="s">
        <v>848</v>
      </c>
      <c r="J5" s="1953"/>
      <c r="K5" s="1032"/>
    </row>
    <row r="6" spans="1:11" ht="18" customHeight="1">
      <c r="A6" s="1972"/>
      <c r="B6" s="1035" t="s">
        <v>849</v>
      </c>
      <c r="C6" s="937" t="s">
        <v>850</v>
      </c>
      <c r="D6" s="1035" t="s">
        <v>851</v>
      </c>
      <c r="E6" s="1035" t="s">
        <v>849</v>
      </c>
      <c r="F6" s="937" t="s">
        <v>850</v>
      </c>
      <c r="G6" s="1035" t="s">
        <v>851</v>
      </c>
      <c r="H6" s="1035" t="s">
        <v>849</v>
      </c>
      <c r="I6" s="1974" t="s">
        <v>852</v>
      </c>
      <c r="J6" s="1976" t="s">
        <v>853</v>
      </c>
      <c r="K6" s="1036"/>
    </row>
    <row r="7" spans="1:14" ht="18" customHeight="1">
      <c r="A7" s="1973"/>
      <c r="B7" s="937">
        <v>1</v>
      </c>
      <c r="C7" s="1035">
        <v>2</v>
      </c>
      <c r="D7" s="1035">
        <v>3</v>
      </c>
      <c r="E7" s="937">
        <v>4</v>
      </c>
      <c r="F7" s="1035">
        <v>5</v>
      </c>
      <c r="G7" s="1035">
        <v>6</v>
      </c>
      <c r="H7" s="937">
        <v>7</v>
      </c>
      <c r="I7" s="1975"/>
      <c r="J7" s="1977"/>
      <c r="K7" s="1037"/>
      <c r="L7" s="1036"/>
      <c r="M7" s="1038"/>
      <c r="N7" s="1036"/>
    </row>
    <row r="8" spans="1:14" ht="18" customHeight="1">
      <c r="A8" s="945" t="s">
        <v>723</v>
      </c>
      <c r="B8" s="1039">
        <v>719.32</v>
      </c>
      <c r="C8" s="1039">
        <v>867.14</v>
      </c>
      <c r="D8" s="1039">
        <v>845.04</v>
      </c>
      <c r="E8" s="1039">
        <v>852.61</v>
      </c>
      <c r="F8" s="1040">
        <v>1197.44</v>
      </c>
      <c r="G8" s="1040">
        <v>1147.13</v>
      </c>
      <c r="H8" s="1040">
        <v>1189.79</v>
      </c>
      <c r="I8" s="1041">
        <v>18.530000556080736</v>
      </c>
      <c r="J8" s="1042">
        <v>39.54680334502294</v>
      </c>
      <c r="L8" s="1043"/>
      <c r="M8" s="1043"/>
      <c r="N8" s="1043"/>
    </row>
    <row r="9" spans="1:14" ht="17.25" customHeight="1">
      <c r="A9" s="945" t="s">
        <v>854</v>
      </c>
      <c r="B9" s="1039">
        <v>495.55</v>
      </c>
      <c r="C9" s="1039">
        <v>832.81</v>
      </c>
      <c r="D9" s="1039">
        <v>808.58</v>
      </c>
      <c r="E9" s="1039">
        <v>829.89</v>
      </c>
      <c r="F9" s="1040">
        <v>1385.12</v>
      </c>
      <c r="G9" s="1040">
        <v>1245.05</v>
      </c>
      <c r="H9" s="1040">
        <v>1374.89</v>
      </c>
      <c r="I9" s="1041">
        <v>67.4684693774594</v>
      </c>
      <c r="J9" s="1042">
        <v>65.67135403487211</v>
      </c>
      <c r="L9" s="1043"/>
      <c r="M9" s="1043"/>
      <c r="N9" s="1043"/>
    </row>
    <row r="10" spans="1:14" ht="18" customHeight="1">
      <c r="A10" s="945" t="s">
        <v>855</v>
      </c>
      <c r="B10" s="1039">
        <v>2694.17</v>
      </c>
      <c r="C10" s="1039">
        <v>4361.45</v>
      </c>
      <c r="D10" s="1039">
        <v>4212.15</v>
      </c>
      <c r="E10" s="1039">
        <v>2235.17</v>
      </c>
      <c r="F10" s="1040">
        <v>5951.9</v>
      </c>
      <c r="G10" s="1040">
        <v>5470.7</v>
      </c>
      <c r="H10" s="1040">
        <v>5951.9</v>
      </c>
      <c r="I10" s="1041">
        <v>-17.036786839731718</v>
      </c>
      <c r="J10" s="1042">
        <v>166.28399629558373</v>
      </c>
      <c r="L10" s="1043"/>
      <c r="M10" s="1043"/>
      <c r="N10" s="1043"/>
    </row>
    <row r="11" spans="1:14" ht="18" customHeight="1">
      <c r="A11" s="945" t="s">
        <v>725</v>
      </c>
      <c r="B11" s="1039">
        <v>376.91</v>
      </c>
      <c r="C11" s="1039">
        <v>545.48</v>
      </c>
      <c r="D11" s="1039">
        <v>532.67</v>
      </c>
      <c r="E11" s="1039">
        <v>541.73</v>
      </c>
      <c r="F11" s="1040">
        <v>691.03</v>
      </c>
      <c r="G11" s="1040">
        <v>604.56</v>
      </c>
      <c r="H11" s="1040">
        <v>672.78</v>
      </c>
      <c r="I11" s="1041">
        <v>43.7292722400573</v>
      </c>
      <c r="J11" s="1042">
        <v>24.191017665626788</v>
      </c>
      <c r="L11" s="1043"/>
      <c r="M11" s="1043"/>
      <c r="N11" s="1043"/>
    </row>
    <row r="12" spans="1:14" ht="18" customHeight="1">
      <c r="A12" s="945" t="s">
        <v>839</v>
      </c>
      <c r="B12" s="1039">
        <v>933.3</v>
      </c>
      <c r="C12" s="1039">
        <v>1455.15</v>
      </c>
      <c r="D12" s="1039">
        <v>1427.27</v>
      </c>
      <c r="E12" s="1039">
        <v>1446.31</v>
      </c>
      <c r="F12" s="1040">
        <v>2019.54</v>
      </c>
      <c r="G12" s="1040">
        <v>1950.88</v>
      </c>
      <c r="H12" s="1040">
        <v>1998.78</v>
      </c>
      <c r="I12" s="1041">
        <v>54.96732026143789</v>
      </c>
      <c r="J12" s="1042">
        <v>38.1985881311752</v>
      </c>
      <c r="L12" s="1043"/>
      <c r="M12" s="1043"/>
      <c r="N12" s="1043"/>
    </row>
    <row r="13" spans="1:14" ht="18" customHeight="1">
      <c r="A13" s="945" t="s">
        <v>840</v>
      </c>
      <c r="B13" s="1039">
        <v>1376.73</v>
      </c>
      <c r="C13" s="1039">
        <v>2111.7</v>
      </c>
      <c r="D13" s="1039">
        <v>2015.5</v>
      </c>
      <c r="E13" s="1039">
        <v>2021.8</v>
      </c>
      <c r="F13" s="1040">
        <v>1771.67</v>
      </c>
      <c r="G13" s="1040">
        <v>1692.2</v>
      </c>
      <c r="H13" s="1040">
        <v>1746.45</v>
      </c>
      <c r="I13" s="1041">
        <v>46.85522942043826</v>
      </c>
      <c r="J13" s="1042">
        <v>-13.619052329607271</v>
      </c>
      <c r="L13" s="1043"/>
      <c r="M13" s="1043"/>
      <c r="N13" s="1043"/>
    </row>
    <row r="14" spans="1:14" ht="18" customHeight="1">
      <c r="A14" s="945" t="s">
        <v>841</v>
      </c>
      <c r="B14" s="1039">
        <v>179.71</v>
      </c>
      <c r="C14" s="1039">
        <v>196.93</v>
      </c>
      <c r="D14" s="1039">
        <v>183.05</v>
      </c>
      <c r="E14" s="1039">
        <v>196.93</v>
      </c>
      <c r="F14" s="1040">
        <v>201.38</v>
      </c>
      <c r="G14" s="1040">
        <v>201.38</v>
      </c>
      <c r="H14" s="1040">
        <v>201.38</v>
      </c>
      <c r="I14" s="1041">
        <v>9.582104501697174</v>
      </c>
      <c r="J14" s="1042">
        <v>2.259686182907629</v>
      </c>
      <c r="L14" s="1043"/>
      <c r="M14" s="1043"/>
      <c r="N14" s="1043"/>
    </row>
    <row r="15" spans="1:14" ht="18" customHeight="1">
      <c r="A15" s="945" t="s">
        <v>856</v>
      </c>
      <c r="B15" s="1039">
        <v>2108.04</v>
      </c>
      <c r="C15" s="1039">
        <v>2305.1</v>
      </c>
      <c r="D15" s="1039">
        <v>2201.5</v>
      </c>
      <c r="E15" s="1039">
        <v>2235.17</v>
      </c>
      <c r="F15" s="1040">
        <v>2311.8</v>
      </c>
      <c r="G15" s="1040">
        <v>2210.48</v>
      </c>
      <c r="H15" s="1040">
        <v>2311.8</v>
      </c>
      <c r="I15" s="1041">
        <v>6.0307204796872895</v>
      </c>
      <c r="J15" s="1042">
        <v>3.428374575535642</v>
      </c>
      <c r="L15" s="1043"/>
      <c r="M15" s="1043"/>
      <c r="N15" s="1043"/>
    </row>
    <row r="16" spans="1:14" ht="18" customHeight="1">
      <c r="A16" s="945" t="s">
        <v>843</v>
      </c>
      <c r="B16" s="1039">
        <v>776.57</v>
      </c>
      <c r="C16" s="1039">
        <v>760.11</v>
      </c>
      <c r="D16" s="1039">
        <v>737.8</v>
      </c>
      <c r="E16" s="1039">
        <v>755.42</v>
      </c>
      <c r="F16" s="1040">
        <v>828.24</v>
      </c>
      <c r="G16" s="1040">
        <v>817.67</v>
      </c>
      <c r="H16" s="1040">
        <v>822.37</v>
      </c>
      <c r="I16" s="1041">
        <v>-2.7235149439200796</v>
      </c>
      <c r="J16" s="1042">
        <v>8.862619469963732</v>
      </c>
      <c r="L16" s="1043"/>
      <c r="M16" s="1043"/>
      <c r="N16" s="1043"/>
    </row>
    <row r="17" spans="1:14" ht="18" customHeight="1">
      <c r="A17" s="1044" t="s">
        <v>857</v>
      </c>
      <c r="B17" s="1045">
        <v>783.79</v>
      </c>
      <c r="C17" s="1045">
        <v>989.87</v>
      </c>
      <c r="D17" s="1045">
        <v>970.62</v>
      </c>
      <c r="E17" s="1045">
        <v>978.44</v>
      </c>
      <c r="F17" s="1046">
        <v>1318.88</v>
      </c>
      <c r="G17" s="1046">
        <v>1257.34</v>
      </c>
      <c r="H17" s="1046">
        <v>1318.88</v>
      </c>
      <c r="I17" s="1047">
        <v>24.83445820946939</v>
      </c>
      <c r="J17" s="1048">
        <v>34.79416213564451</v>
      </c>
      <c r="L17" s="1049"/>
      <c r="M17" s="1049"/>
      <c r="N17" s="1049"/>
    </row>
    <row r="18" spans="1:14" ht="18" customHeight="1">
      <c r="A18" s="1044" t="s">
        <v>858</v>
      </c>
      <c r="B18" s="1045">
        <v>186.43</v>
      </c>
      <c r="C18" s="1045">
        <v>210.45</v>
      </c>
      <c r="D18" s="1045">
        <v>205.85</v>
      </c>
      <c r="E18" s="1045">
        <v>208.08</v>
      </c>
      <c r="F18" s="1046">
        <v>283.86</v>
      </c>
      <c r="G18" s="1046">
        <v>271.19</v>
      </c>
      <c r="H18" s="1046">
        <v>283.86</v>
      </c>
      <c r="I18" s="1047">
        <v>31.741559387903806</v>
      </c>
      <c r="J18" s="1048">
        <v>36.41868512110727</v>
      </c>
      <c r="L18" s="1049"/>
      <c r="M18" s="1049"/>
      <c r="N18" s="1049"/>
    </row>
    <row r="19" spans="1:14" ht="18" customHeight="1" thickBot="1">
      <c r="A19" s="1050" t="s">
        <v>859</v>
      </c>
      <c r="B19" s="1051">
        <v>44.12</v>
      </c>
      <c r="C19" s="1051">
        <v>69.25</v>
      </c>
      <c r="D19" s="1051">
        <v>67.63</v>
      </c>
      <c r="E19" s="1051">
        <v>68.78</v>
      </c>
      <c r="F19" s="1052">
        <v>95.18</v>
      </c>
      <c r="G19" s="1052">
        <v>90.18</v>
      </c>
      <c r="H19" s="1052">
        <v>95.18</v>
      </c>
      <c r="I19" s="1053">
        <v>55.89301903898459</v>
      </c>
      <c r="J19" s="1054">
        <v>38.38325094504219</v>
      </c>
      <c r="K19" s="1055"/>
      <c r="L19" s="1056"/>
      <c r="M19" s="1056"/>
      <c r="N19" s="1056"/>
    </row>
    <row r="20" spans="1:14" s="1057" customFormat="1" ht="18" customHeight="1">
      <c r="A20" s="960" t="s">
        <v>844</v>
      </c>
      <c r="F20" s="1058"/>
      <c r="G20" s="1058"/>
      <c r="H20" s="1058"/>
      <c r="I20" s="1043"/>
      <c r="J20" s="1055"/>
      <c r="K20" s="1055"/>
      <c r="L20" s="1056"/>
      <c r="M20" s="1056"/>
      <c r="N20" s="1056"/>
    </row>
    <row r="21" spans="1:14" s="1057" customFormat="1" ht="12.75">
      <c r="A21" s="1027" t="s">
        <v>785</v>
      </c>
      <c r="B21" s="536"/>
      <c r="C21" s="536"/>
      <c r="F21" s="1059"/>
      <c r="G21" s="1059"/>
      <c r="H21" s="1059"/>
      <c r="I21" s="1059"/>
      <c r="J21" s="1059"/>
      <c r="K21" s="1059"/>
      <c r="L21" s="1059"/>
      <c r="M21" s="1059"/>
      <c r="N21" s="1059"/>
    </row>
    <row r="22" spans="1:14" s="1057" customFormat="1" ht="12.75">
      <c r="A22" s="1027" t="s">
        <v>786</v>
      </c>
      <c r="B22" s="536"/>
      <c r="C22" s="1060"/>
      <c r="F22" s="1059"/>
      <c r="G22" s="1059"/>
      <c r="H22" s="1059"/>
      <c r="I22" s="1059"/>
      <c r="J22" s="1059"/>
      <c r="K22" s="1061"/>
      <c r="L22" s="1061"/>
      <c r="M22" s="1061"/>
      <c r="N22" s="1061"/>
    </row>
    <row r="23" spans="1:18" ht="12.75">
      <c r="A23" s="374" t="s">
        <v>860</v>
      </c>
      <c r="F23" s="1057"/>
      <c r="G23" s="1057"/>
      <c r="H23" s="1057"/>
      <c r="I23" s="1057"/>
      <c r="J23" s="1057"/>
      <c r="K23" s="1057"/>
      <c r="L23" s="1062"/>
      <c r="M23" s="1062"/>
      <c r="N23" s="1057"/>
      <c r="O23" s="405"/>
      <c r="P23" s="405"/>
      <c r="Q23" s="374"/>
      <c r="R23" s="374"/>
    </row>
    <row r="24" spans="6:18" ht="12.75">
      <c r="F24" s="1057"/>
      <c r="G24" s="1057"/>
      <c r="H24" s="1057"/>
      <c r="I24" s="1057"/>
      <c r="J24" s="1057"/>
      <c r="K24" s="1057"/>
      <c r="L24" s="1062"/>
      <c r="M24" s="1062"/>
      <c r="N24" s="1057"/>
      <c r="O24" s="405"/>
      <c r="P24" s="405"/>
      <c r="Q24" s="374"/>
      <c r="R24" s="374"/>
    </row>
    <row r="25" spans="12:18" ht="12.75">
      <c r="L25" s="1062"/>
      <c r="M25" s="1062"/>
      <c r="O25" s="374"/>
      <c r="P25" s="374"/>
      <c r="Q25" s="374"/>
      <c r="R25" s="374"/>
    </row>
    <row r="26" spans="12:18" ht="12.75">
      <c r="L26" s="1062"/>
      <c r="M26" s="1062"/>
      <c r="O26" s="374"/>
      <c r="P26" s="374"/>
      <c r="Q26" s="374"/>
      <c r="R26" s="374"/>
    </row>
    <row r="27" spans="12:18" ht="12.75">
      <c r="L27" s="1062"/>
      <c r="M27" s="1062"/>
      <c r="O27" s="374"/>
      <c r="P27" s="374"/>
      <c r="Q27" s="374"/>
      <c r="R27" s="374"/>
    </row>
    <row r="28" spans="12:18" ht="12.75">
      <c r="L28" s="1062"/>
      <c r="M28" s="1062"/>
      <c r="O28" s="374"/>
      <c r="P28" s="374"/>
      <c r="Q28" s="374"/>
      <c r="R28" s="374"/>
    </row>
    <row r="29" spans="12:18" ht="12.75">
      <c r="L29" s="1062"/>
      <c r="M29" s="1062"/>
      <c r="O29" s="374"/>
      <c r="P29" s="374"/>
      <c r="Q29" s="374"/>
      <c r="R29" s="374"/>
    </row>
    <row r="30" spans="12:18" ht="12.75">
      <c r="L30" s="1062"/>
      <c r="M30" s="1062"/>
      <c r="O30" s="374"/>
      <c r="P30" s="374"/>
      <c r="Q30" s="374"/>
      <c r="R30" s="374"/>
    </row>
    <row r="31" spans="12:18" ht="12.75">
      <c r="L31" s="1062"/>
      <c r="M31" s="1062"/>
      <c r="O31" s="374"/>
      <c r="P31" s="374"/>
      <c r="Q31" s="374"/>
      <c r="R31" s="374"/>
    </row>
    <row r="32" spans="12:18" ht="12.75">
      <c r="L32" s="1062"/>
      <c r="M32" s="1062"/>
      <c r="O32" s="374"/>
      <c r="P32" s="374"/>
      <c r="Q32" s="374"/>
      <c r="R32" s="374"/>
    </row>
    <row r="33" spans="12:18" ht="12.75">
      <c r="L33" s="1062"/>
      <c r="M33" s="1062"/>
      <c r="O33" s="374"/>
      <c r="P33" s="374"/>
      <c r="Q33" s="374"/>
      <c r="R33" s="374"/>
    </row>
    <row r="34" spans="12:13" ht="12.75">
      <c r="L34" s="1062"/>
      <c r="M34" s="1062"/>
    </row>
    <row r="35" spans="12:13" ht="12.75">
      <c r="L35" s="1062"/>
      <c r="M35" s="1062"/>
    </row>
    <row r="36" spans="12:13" ht="12.75">
      <c r="L36" s="1062"/>
      <c r="M36" s="1062"/>
    </row>
    <row r="37" spans="12:13" ht="12.75">
      <c r="L37" s="1062"/>
      <c r="M37" s="1062"/>
    </row>
    <row r="38" spans="12:13" ht="12.75">
      <c r="L38" s="1062"/>
      <c r="M38" s="1062"/>
    </row>
    <row r="39" spans="12:13" ht="12.75">
      <c r="L39" s="1062"/>
      <c r="M39" s="1062"/>
    </row>
    <row r="40" spans="12:13" ht="12.75">
      <c r="L40" s="1062"/>
      <c r="M40" s="1062"/>
    </row>
    <row r="41" spans="12:13" ht="12.75">
      <c r="L41" s="1062"/>
      <c r="M41" s="1062"/>
    </row>
    <row r="42" spans="12:13" ht="12.75">
      <c r="L42" s="1062"/>
      <c r="M42" s="1062"/>
    </row>
    <row r="43" spans="12:13" ht="12.75">
      <c r="L43" s="1062"/>
      <c r="M43" s="1062"/>
    </row>
    <row r="44" spans="12:13" ht="12.75">
      <c r="L44" s="1062"/>
      <c r="M44" s="1062"/>
    </row>
    <row r="45" spans="12:13" ht="12.75">
      <c r="L45" s="1062"/>
      <c r="M45" s="1062"/>
    </row>
    <row r="46" spans="12:13" ht="12.75">
      <c r="L46" s="1062"/>
      <c r="M46" s="1062"/>
    </row>
    <row r="47" spans="12:13" ht="12.75">
      <c r="L47" s="1062"/>
      <c r="M47" s="1062"/>
    </row>
    <row r="48" spans="12:13" ht="12.75">
      <c r="L48" s="1062"/>
      <c r="M48" s="1062"/>
    </row>
    <row r="49" spans="12:13" ht="12.75">
      <c r="L49" s="1062"/>
      <c r="M49" s="1062"/>
    </row>
    <row r="50" spans="12:13" ht="12.75">
      <c r="L50" s="1062"/>
      <c r="M50" s="1062"/>
    </row>
    <row r="51" spans="12:13" ht="12.75">
      <c r="L51" s="1062"/>
      <c r="M51" s="1062"/>
    </row>
    <row r="52" spans="12:13" ht="12.75">
      <c r="L52" s="1062"/>
      <c r="M52" s="1062"/>
    </row>
    <row r="53" spans="12:13" ht="12.75">
      <c r="L53" s="1062"/>
      <c r="M53" s="1062"/>
    </row>
    <row r="54" spans="12:13" ht="12.75">
      <c r="L54" s="1062"/>
      <c r="M54" s="1062"/>
    </row>
    <row r="55" spans="12:13" ht="12.75">
      <c r="L55" s="1062"/>
      <c r="M55" s="1062"/>
    </row>
    <row r="56" spans="12:13" ht="12.75">
      <c r="L56" s="1062"/>
      <c r="M56" s="1062"/>
    </row>
    <row r="57" spans="12:13" ht="12.75">
      <c r="L57" s="1062"/>
      <c r="M57" s="1062"/>
    </row>
    <row r="58" spans="12:13" ht="12.75">
      <c r="L58" s="1062"/>
      <c r="M58" s="1062"/>
    </row>
    <row r="59" spans="12:13" ht="12.75">
      <c r="L59" s="1062"/>
      <c r="M59" s="1062"/>
    </row>
    <row r="60" spans="12:13" ht="12.75">
      <c r="L60" s="1062"/>
      <c r="M60" s="1062"/>
    </row>
    <row r="61" spans="12:13" ht="12.75">
      <c r="L61" s="1062"/>
      <c r="M61" s="1062"/>
    </row>
    <row r="62" spans="12:13" ht="12.75">
      <c r="L62" s="1062"/>
      <c r="M62" s="1062"/>
    </row>
    <row r="63" spans="12:13" ht="12.75">
      <c r="L63" s="1062"/>
      <c r="M63" s="1062"/>
    </row>
    <row r="64" spans="12:13" ht="12.75">
      <c r="L64" s="1062"/>
      <c r="M64" s="1062"/>
    </row>
    <row r="65" spans="12:13" ht="12.75">
      <c r="L65" s="1062"/>
      <c r="M65" s="1062"/>
    </row>
    <row r="66" spans="12:13" ht="12.75">
      <c r="L66" s="1062"/>
      <c r="M66" s="1062"/>
    </row>
    <row r="67" spans="12:13" ht="12.75">
      <c r="L67" s="1062"/>
      <c r="M67" s="1062"/>
    </row>
    <row r="68" spans="12:13" ht="12.75">
      <c r="L68" s="1062"/>
      <c r="M68" s="1062"/>
    </row>
    <row r="69" spans="12:13" ht="12.75">
      <c r="L69" s="1062"/>
      <c r="M69" s="1062"/>
    </row>
    <row r="70" spans="12:13" ht="12.75">
      <c r="L70" s="1062"/>
      <c r="M70" s="1062"/>
    </row>
    <row r="71" spans="12:13" ht="12.75">
      <c r="L71" s="1062"/>
      <c r="M71" s="1062"/>
    </row>
    <row r="72" spans="12:13" ht="12.75">
      <c r="L72" s="1062"/>
      <c r="M72" s="1062"/>
    </row>
    <row r="73" spans="12:13" ht="12.75">
      <c r="L73" s="1062"/>
      <c r="M73" s="1062"/>
    </row>
    <row r="74" spans="12:13" ht="12.75">
      <c r="L74" s="1062"/>
      <c r="M74" s="1062"/>
    </row>
    <row r="75" spans="12:13" ht="12.75">
      <c r="L75" s="1062"/>
      <c r="M75" s="1062"/>
    </row>
    <row r="76" spans="12:13" ht="12.75">
      <c r="L76" s="1062"/>
      <c r="M76" s="1062"/>
    </row>
    <row r="77" spans="12:13" ht="12.75">
      <c r="L77" s="1062"/>
      <c r="M77" s="1062"/>
    </row>
    <row r="78" spans="12:13" ht="12.75">
      <c r="L78" s="1062"/>
      <c r="M78" s="1062"/>
    </row>
    <row r="79" spans="12:13" ht="12.75">
      <c r="L79" s="1062"/>
      <c r="M79" s="1062"/>
    </row>
    <row r="80" spans="12:13" ht="12.75">
      <c r="L80" s="1062"/>
      <c r="M80" s="1062"/>
    </row>
    <row r="81" spans="12:13" ht="12.75">
      <c r="L81" s="1062"/>
      <c r="M81" s="1062"/>
    </row>
    <row r="82" spans="12:13" ht="12.75">
      <c r="L82" s="1062"/>
      <c r="M82" s="1062"/>
    </row>
    <row r="83" spans="12:13" ht="12.75">
      <c r="L83" s="1062"/>
      <c r="M83" s="1062"/>
    </row>
    <row r="84" spans="12:13" ht="12.75">
      <c r="L84" s="1062"/>
      <c r="M84" s="1062"/>
    </row>
    <row r="85" spans="12:13" ht="12.75">
      <c r="L85" s="1062"/>
      <c r="M85" s="1062"/>
    </row>
    <row r="86" spans="12:13" ht="12.75">
      <c r="L86" s="1062"/>
      <c r="M86" s="1062"/>
    </row>
    <row r="87" spans="12:13" ht="12.75">
      <c r="L87" s="1062"/>
      <c r="M87" s="1062"/>
    </row>
    <row r="88" spans="12:13" ht="12.75">
      <c r="L88" s="1062"/>
      <c r="M88" s="1062"/>
    </row>
    <row r="89" spans="12:13" ht="12.75">
      <c r="L89" s="1062"/>
      <c r="M89" s="1062"/>
    </row>
    <row r="90" spans="12:13" ht="12.75">
      <c r="L90" s="1062"/>
      <c r="M90" s="1062"/>
    </row>
    <row r="91" spans="12:13" ht="12.75">
      <c r="L91" s="1062"/>
      <c r="M91" s="1062"/>
    </row>
    <row r="92" spans="12:13" ht="12.75">
      <c r="L92" s="1062"/>
      <c r="M92" s="1062"/>
    </row>
    <row r="93" spans="12:13" ht="12.75">
      <c r="L93" s="1062"/>
      <c r="M93" s="1062"/>
    </row>
    <row r="94" spans="12:13" ht="12.75">
      <c r="L94" s="1062"/>
      <c r="M94" s="1062"/>
    </row>
    <row r="95" spans="12:13" ht="12.75">
      <c r="L95" s="1062"/>
      <c r="M95" s="1062"/>
    </row>
    <row r="96" spans="12:13" ht="12.75">
      <c r="L96" s="1062"/>
      <c r="M96" s="1062"/>
    </row>
    <row r="97" spans="12:13" ht="12.75">
      <c r="L97" s="1062"/>
      <c r="M97" s="1062"/>
    </row>
    <row r="98" spans="12:13" ht="12.75">
      <c r="L98" s="1062"/>
      <c r="M98" s="1062"/>
    </row>
    <row r="99" spans="12:13" ht="12.75">
      <c r="L99" s="1062"/>
      <c r="M99" s="1062"/>
    </row>
    <row r="100" spans="12:13" ht="12.75">
      <c r="L100" s="1062"/>
      <c r="M100" s="1062"/>
    </row>
    <row r="101" spans="12:13" ht="12.75">
      <c r="L101" s="1062"/>
      <c r="M101" s="1062"/>
    </row>
    <row r="102" spans="12:13" ht="12.75">
      <c r="L102" s="1062"/>
      <c r="M102" s="1062"/>
    </row>
    <row r="103" spans="12:13" ht="12.75">
      <c r="L103" s="1062"/>
      <c r="M103" s="1062"/>
    </row>
    <row r="104" spans="12:13" ht="12.75">
      <c r="L104" s="1062"/>
      <c r="M104" s="1062"/>
    </row>
    <row r="105" spans="12:13" ht="12.75">
      <c r="L105" s="1062"/>
      <c r="M105" s="1062"/>
    </row>
    <row r="106" spans="12:13" ht="12.75">
      <c r="L106" s="1062"/>
      <c r="M106" s="1062"/>
    </row>
    <row r="107" spans="12:13" ht="12.75">
      <c r="L107" s="1062"/>
      <c r="M107" s="1062"/>
    </row>
    <row r="108" spans="12:13" ht="12.75">
      <c r="L108" s="1062"/>
      <c r="M108" s="1062"/>
    </row>
    <row r="109" spans="12:13" ht="12.75">
      <c r="L109" s="1062"/>
      <c r="M109" s="1062"/>
    </row>
    <row r="110" spans="12:13" ht="12.75">
      <c r="L110" s="1062"/>
      <c r="M110" s="1062"/>
    </row>
    <row r="111" spans="12:13" ht="12.75">
      <c r="L111" s="1062"/>
      <c r="M111" s="1062"/>
    </row>
    <row r="112" spans="12:13" ht="12.75">
      <c r="L112" s="1062"/>
      <c r="M112" s="1062"/>
    </row>
    <row r="113" spans="12:13" ht="12.75">
      <c r="L113" s="1062"/>
      <c r="M113" s="1062"/>
    </row>
    <row r="114" spans="12:13" ht="12.75">
      <c r="L114" s="1062"/>
      <c r="M114" s="1062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26.28125" style="80" customWidth="1"/>
    <col min="2" max="2" width="10.8515625" style="80" customWidth="1"/>
    <col min="3" max="3" width="10.00390625" style="80" customWidth="1"/>
    <col min="4" max="4" width="10.57421875" style="80" customWidth="1"/>
    <col min="5" max="5" width="11.421875" style="80" customWidth="1"/>
    <col min="6" max="6" width="9.140625" style="80" customWidth="1"/>
    <col min="7" max="7" width="9.8515625" style="80" customWidth="1"/>
    <col min="8" max="8" width="10.28125" style="80" bestFit="1" customWidth="1"/>
    <col min="9" max="9" width="8.7109375" style="80" bestFit="1" customWidth="1"/>
    <col min="10" max="10" width="10.140625" style="80" bestFit="1" customWidth="1"/>
    <col min="11" max="16384" width="9.140625" style="80" customWidth="1"/>
  </cols>
  <sheetData>
    <row r="1" spans="1:10" ht="12.75">
      <c r="A1" s="1959" t="s">
        <v>898</v>
      </c>
      <c r="B1" s="1959"/>
      <c r="C1" s="1959"/>
      <c r="D1" s="1959"/>
      <c r="E1" s="1959"/>
      <c r="F1" s="1959"/>
      <c r="G1" s="1959"/>
      <c r="H1" s="1959"/>
      <c r="I1" s="1959"/>
      <c r="J1" s="1959"/>
    </row>
    <row r="2" spans="1:13" ht="15.75">
      <c r="A2" s="1958" t="s">
        <v>861</v>
      </c>
      <c r="B2" s="1958"/>
      <c r="C2" s="1958"/>
      <c r="D2" s="1958"/>
      <c r="E2" s="1958"/>
      <c r="F2" s="1958"/>
      <c r="G2" s="1958"/>
      <c r="H2" s="1958"/>
      <c r="I2" s="1958"/>
      <c r="J2" s="1958"/>
      <c r="K2" s="1063"/>
      <c r="L2" s="1063"/>
      <c r="M2" s="1063"/>
    </row>
    <row r="3" spans="1:10" ht="12.75">
      <c r="A3" s="1978" t="s">
        <v>862</v>
      </c>
      <c r="B3" s="1978"/>
      <c r="C3" s="1978"/>
      <c r="D3" s="1978"/>
      <c r="E3" s="1978"/>
      <c r="F3" s="1978"/>
      <c r="G3" s="1978"/>
      <c r="H3" s="1978"/>
      <c r="I3" s="1978"/>
      <c r="J3" s="1978"/>
    </row>
    <row r="4" spans="1:10" ht="13.5" thickBot="1">
      <c r="A4" s="1978"/>
      <c r="B4" s="1978"/>
      <c r="C4" s="1978"/>
      <c r="D4" s="1978"/>
      <c r="E4" s="1978"/>
      <c r="F4" s="1978"/>
      <c r="G4" s="1978"/>
      <c r="H4" s="1978"/>
      <c r="I4" s="1978"/>
      <c r="J4" s="1978"/>
    </row>
    <row r="5" spans="1:10" ht="12.75">
      <c r="A5" s="1979" t="s">
        <v>763</v>
      </c>
      <c r="B5" s="1952" t="s">
        <v>52</v>
      </c>
      <c r="C5" s="1952"/>
      <c r="D5" s="1952"/>
      <c r="E5" s="1952" t="s">
        <v>53</v>
      </c>
      <c r="F5" s="1952"/>
      <c r="G5" s="1952"/>
      <c r="H5" s="1952" t="s">
        <v>54</v>
      </c>
      <c r="I5" s="1952"/>
      <c r="J5" s="1953"/>
    </row>
    <row r="6" spans="1:10" ht="25.5">
      <c r="A6" s="1980"/>
      <c r="B6" s="1035" t="s">
        <v>863</v>
      </c>
      <c r="C6" s="1035" t="s">
        <v>864</v>
      </c>
      <c r="D6" s="1035" t="s">
        <v>865</v>
      </c>
      <c r="E6" s="1035" t="s">
        <v>863</v>
      </c>
      <c r="F6" s="1035" t="s">
        <v>864</v>
      </c>
      <c r="G6" s="1035" t="s">
        <v>865</v>
      </c>
      <c r="H6" s="1035" t="s">
        <v>863</v>
      </c>
      <c r="I6" s="1035" t="s">
        <v>864</v>
      </c>
      <c r="J6" s="1064" t="s">
        <v>865</v>
      </c>
    </row>
    <row r="7" spans="1:10" ht="12.75">
      <c r="A7" s="1980"/>
      <c r="B7" s="1035">
        <v>1</v>
      </c>
      <c r="C7" s="1035">
        <v>2</v>
      </c>
      <c r="D7" s="1035">
        <v>3</v>
      </c>
      <c r="E7" s="1035">
        <v>4</v>
      </c>
      <c r="F7" s="1035">
        <v>5</v>
      </c>
      <c r="G7" s="1035">
        <v>6</v>
      </c>
      <c r="H7" s="1035">
        <v>7</v>
      </c>
      <c r="I7" s="1035">
        <v>8</v>
      </c>
      <c r="J7" s="1064">
        <v>9</v>
      </c>
    </row>
    <row r="8" spans="1:10" ht="12.75">
      <c r="A8" s="1065" t="s">
        <v>723</v>
      </c>
      <c r="B8" s="1066">
        <v>4491.91</v>
      </c>
      <c r="C8" s="1066">
        <v>2240.16</v>
      </c>
      <c r="D8" s="1041">
        <v>41.84031960732677</v>
      </c>
      <c r="E8" s="1066">
        <v>3012.67</v>
      </c>
      <c r="F8" s="1066">
        <v>1429.39</v>
      </c>
      <c r="G8" s="1041">
        <v>33.187062202378875</v>
      </c>
      <c r="H8" s="1067">
        <v>6339.27</v>
      </c>
      <c r="I8" s="1067">
        <v>4194.26</v>
      </c>
      <c r="J8" s="1042">
        <v>38.46289990820463</v>
      </c>
    </row>
    <row r="9" spans="1:10" ht="15.75">
      <c r="A9" s="1065" t="s">
        <v>854</v>
      </c>
      <c r="B9" s="1066">
        <v>1906.3</v>
      </c>
      <c r="C9" s="1066">
        <v>517.45</v>
      </c>
      <c r="D9" s="1041">
        <v>9.664610287127367</v>
      </c>
      <c r="E9" s="1066">
        <v>2634.76</v>
      </c>
      <c r="F9" s="1066">
        <v>888.18</v>
      </c>
      <c r="G9" s="1041">
        <v>20.621443347797918</v>
      </c>
      <c r="H9" s="1068">
        <v>2821.23</v>
      </c>
      <c r="I9" s="1067">
        <v>1969.86</v>
      </c>
      <c r="J9" s="1042">
        <v>18.064337454801557</v>
      </c>
    </row>
    <row r="10" spans="1:10" ht="12.75">
      <c r="A10" s="1065" t="s">
        <v>855</v>
      </c>
      <c r="B10" s="1066">
        <v>1212.12</v>
      </c>
      <c r="C10" s="1066">
        <v>1246.26</v>
      </c>
      <c r="D10" s="1041">
        <v>23.276871613557542</v>
      </c>
      <c r="E10" s="1066">
        <v>576.68</v>
      </c>
      <c r="F10" s="1066">
        <v>735.4</v>
      </c>
      <c r="G10" s="1041">
        <v>17.07425233395324</v>
      </c>
      <c r="H10" s="1067">
        <v>2208.2</v>
      </c>
      <c r="I10" s="1067">
        <v>2723.5</v>
      </c>
      <c r="J10" s="1042">
        <v>24.975492196476928</v>
      </c>
    </row>
    <row r="11" spans="1:10" ht="12.75">
      <c r="A11" s="1065" t="s">
        <v>725</v>
      </c>
      <c r="B11" s="1066">
        <v>429.31</v>
      </c>
      <c r="C11" s="1066">
        <v>136.32</v>
      </c>
      <c r="D11" s="1041">
        <v>2.5461004432142285</v>
      </c>
      <c r="E11" s="1066">
        <v>520.6</v>
      </c>
      <c r="F11" s="1066">
        <v>134.11</v>
      </c>
      <c r="G11" s="1041">
        <v>3.113717678143146</v>
      </c>
      <c r="H11" s="1067">
        <v>558.42</v>
      </c>
      <c r="I11" s="1067">
        <v>441.65</v>
      </c>
      <c r="J11" s="1042">
        <v>4.0500922080315895</v>
      </c>
    </row>
    <row r="12" spans="1:10" ht="12.75">
      <c r="A12" s="1065" t="s">
        <v>839</v>
      </c>
      <c r="B12" s="1069">
        <v>0.23</v>
      </c>
      <c r="C12" s="1066">
        <v>1.71</v>
      </c>
      <c r="D12" s="1041">
        <v>0.031938319820248896</v>
      </c>
      <c r="E12" s="1069">
        <v>5.83</v>
      </c>
      <c r="F12" s="1066">
        <v>5.46</v>
      </c>
      <c r="G12" s="1041">
        <v>0.12676831349386009</v>
      </c>
      <c r="H12" s="1067">
        <v>0.42</v>
      </c>
      <c r="I12" s="1067">
        <v>11.97</v>
      </c>
      <c r="J12" s="1042">
        <v>0.10976928275815269</v>
      </c>
    </row>
    <row r="13" spans="1:10" ht="12.75">
      <c r="A13" s="1065" t="s">
        <v>840</v>
      </c>
      <c r="B13" s="1066">
        <v>195.61</v>
      </c>
      <c r="C13" s="1066">
        <v>83.45</v>
      </c>
      <c r="D13" s="1041">
        <v>1.55862736198817</v>
      </c>
      <c r="E13" s="1066">
        <v>129.37</v>
      </c>
      <c r="F13" s="1066">
        <v>61.09</v>
      </c>
      <c r="G13" s="1041">
        <v>1.4183656174615225</v>
      </c>
      <c r="H13" s="1067">
        <v>107.11</v>
      </c>
      <c r="I13" s="1067">
        <v>34.4</v>
      </c>
      <c r="J13" s="1042">
        <v>0.31546059539519233</v>
      </c>
    </row>
    <row r="14" spans="1:10" ht="12.75">
      <c r="A14" s="1065" t="s">
        <v>841</v>
      </c>
      <c r="B14" s="1066">
        <v>0.46</v>
      </c>
      <c r="C14" s="1066">
        <v>0.69</v>
      </c>
      <c r="D14" s="1041">
        <v>0.01288739220817061</v>
      </c>
      <c r="E14" s="1066">
        <v>3.08</v>
      </c>
      <c r="F14" s="1066">
        <v>3.21</v>
      </c>
      <c r="G14" s="1041">
        <v>0.07452862386726938</v>
      </c>
      <c r="H14" s="1067">
        <v>0</v>
      </c>
      <c r="I14" s="1067">
        <v>0</v>
      </c>
      <c r="J14" s="1042">
        <v>0</v>
      </c>
    </row>
    <row r="15" spans="1:10" ht="12.75">
      <c r="A15" s="1065" t="s">
        <v>842</v>
      </c>
      <c r="B15" s="1066">
        <v>785</v>
      </c>
      <c r="C15" s="1066">
        <v>658.38</v>
      </c>
      <c r="D15" s="1041">
        <v>12.296813452196183</v>
      </c>
      <c r="E15" s="1066">
        <v>779</v>
      </c>
      <c r="F15" s="1066">
        <v>305.68</v>
      </c>
      <c r="G15" s="1041">
        <v>7.097168144469442</v>
      </c>
      <c r="H15" s="1067">
        <v>1842.38</v>
      </c>
      <c r="I15" s="1067">
        <v>603.61</v>
      </c>
      <c r="J15" s="1042">
        <v>5.535324708909652</v>
      </c>
    </row>
    <row r="16" spans="1:10" ht="12.75">
      <c r="A16" s="1065" t="s">
        <v>843</v>
      </c>
      <c r="B16" s="1066">
        <v>83.27</v>
      </c>
      <c r="C16" s="1066">
        <v>55.58</v>
      </c>
      <c r="D16" s="1041">
        <v>1.0380887810581485</v>
      </c>
      <c r="E16" s="1066">
        <v>43.7</v>
      </c>
      <c r="F16" s="1066">
        <v>27.62</v>
      </c>
      <c r="G16" s="1041">
        <v>0.6412712122161933</v>
      </c>
      <c r="H16" s="1067">
        <v>132.65</v>
      </c>
      <c r="I16" s="1067">
        <v>93.02</v>
      </c>
      <c r="J16" s="1042">
        <v>0.8530274588273484</v>
      </c>
    </row>
    <row r="17" spans="1:10" ht="12.75">
      <c r="A17" s="1065" t="s">
        <v>866</v>
      </c>
      <c r="B17" s="1066">
        <v>4379.38</v>
      </c>
      <c r="C17" s="1066">
        <v>53.94</v>
      </c>
      <c r="D17" s="1041">
        <v>1.0074578778387284</v>
      </c>
      <c r="E17" s="1066">
        <v>1633.33</v>
      </c>
      <c r="F17" s="1066">
        <v>20.45</v>
      </c>
      <c r="G17" s="1041">
        <v>0.47480073460612426</v>
      </c>
      <c r="H17" s="1067">
        <v>10768.92</v>
      </c>
      <c r="I17" s="1067">
        <v>142.78</v>
      </c>
      <c r="J17" s="1042">
        <v>1.3093448782129524</v>
      </c>
    </row>
    <row r="18" spans="1:10" ht="12.75">
      <c r="A18" s="1065" t="s">
        <v>867</v>
      </c>
      <c r="B18" s="1066">
        <v>0.26</v>
      </c>
      <c r="C18" s="1066">
        <v>0.22</v>
      </c>
      <c r="D18" s="1041">
        <v>0.004109023602605122</v>
      </c>
      <c r="E18" s="1066">
        <v>2.14</v>
      </c>
      <c r="F18" s="1066">
        <v>2.09</v>
      </c>
      <c r="G18" s="1041">
        <v>0.04852486725314424</v>
      </c>
      <c r="H18" s="1067">
        <v>4.28</v>
      </c>
      <c r="I18" s="1067">
        <v>6.03</v>
      </c>
      <c r="J18" s="1042">
        <v>0.055297307855610746</v>
      </c>
    </row>
    <row r="19" spans="1:10" ht="12.75">
      <c r="A19" s="1065" t="s">
        <v>868</v>
      </c>
      <c r="B19" s="1066">
        <v>1462.8</v>
      </c>
      <c r="C19" s="1066">
        <v>359.91</v>
      </c>
      <c r="D19" s="1041">
        <v>6.722175840061862</v>
      </c>
      <c r="E19" s="1066">
        <v>2051.56</v>
      </c>
      <c r="F19" s="1066">
        <v>694.39</v>
      </c>
      <c r="G19" s="1041">
        <v>16.12209692435925</v>
      </c>
      <c r="H19" s="1067">
        <v>835.16</v>
      </c>
      <c r="I19" s="1067">
        <v>683.61</v>
      </c>
      <c r="J19" s="1042">
        <v>6.268954000526379</v>
      </c>
    </row>
    <row r="20" spans="1:10" ht="13.5" thickBot="1">
      <c r="A20" s="1050" t="s">
        <v>869</v>
      </c>
      <c r="B20" s="1052">
        <v>14946.65</v>
      </c>
      <c r="C20" s="1052">
        <v>5354.069999999999</v>
      </c>
      <c r="D20" s="1052">
        <v>100.00000000000004</v>
      </c>
      <c r="E20" s="1052">
        <v>11392.72</v>
      </c>
      <c r="F20" s="1052">
        <v>4307.070000000001</v>
      </c>
      <c r="G20" s="1052">
        <v>99.99999999999997</v>
      </c>
      <c r="H20" s="1052">
        <v>25618.04</v>
      </c>
      <c r="I20" s="1052">
        <v>10904.69</v>
      </c>
      <c r="J20" s="1070">
        <v>100</v>
      </c>
    </row>
    <row r="21" spans="1:10" ht="12.75">
      <c r="A21" s="960" t="s">
        <v>844</v>
      </c>
      <c r="B21" s="1031"/>
      <c r="C21" s="1031"/>
      <c r="D21" s="1031"/>
      <c r="E21" s="1031"/>
      <c r="F21" s="1031"/>
      <c r="G21" s="1031"/>
      <c r="H21" s="1031"/>
      <c r="I21" s="1031"/>
      <c r="J21" s="1031"/>
    </row>
    <row r="22" spans="1:10" ht="12.75">
      <c r="A22" s="374" t="s">
        <v>845</v>
      </c>
      <c r="B22" s="1057"/>
      <c r="C22" s="1057"/>
      <c r="D22" s="1057"/>
      <c r="E22" s="1057"/>
      <c r="F22" s="1057"/>
      <c r="G22" s="1057"/>
      <c r="H22" s="1031"/>
      <c r="I22" s="1031"/>
      <c r="J22" s="1031"/>
    </row>
    <row r="23" spans="1:10" ht="12.75">
      <c r="A23" s="960"/>
      <c r="B23" s="536"/>
      <c r="C23" s="536"/>
      <c r="D23" s="1057"/>
      <c r="E23" s="1057"/>
      <c r="F23" s="1062"/>
      <c r="G23" s="1062"/>
      <c r="H23" s="1031"/>
      <c r="I23" s="374"/>
      <c r="J23" s="374"/>
    </row>
    <row r="24" spans="1:10" ht="12.75">
      <c r="A24" s="960"/>
      <c r="B24" s="536"/>
      <c r="C24" s="1060"/>
      <c r="D24" s="1057"/>
      <c r="E24" s="1057"/>
      <c r="F24" s="1062"/>
      <c r="G24" s="1062"/>
      <c r="H24" s="1031"/>
      <c r="I24" s="374"/>
      <c r="J24" s="374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3.00390625" style="80" customWidth="1"/>
    <col min="2" max="2" width="10.140625" style="80" customWidth="1"/>
    <col min="3" max="3" width="9.00390625" style="80" customWidth="1"/>
    <col min="4" max="4" width="7.00390625" style="80" customWidth="1"/>
    <col min="5" max="5" width="9.8515625" style="80" customWidth="1"/>
    <col min="6" max="6" width="7.28125" style="80" customWidth="1"/>
    <col min="7" max="7" width="7.7109375" style="80" customWidth="1"/>
    <col min="8" max="8" width="10.140625" style="80" customWidth="1"/>
    <col min="9" max="9" width="9.140625" style="80" customWidth="1"/>
    <col min="10" max="10" width="8.00390625" style="80" customWidth="1"/>
    <col min="11" max="11" width="9.140625" style="80" customWidth="1"/>
    <col min="12" max="12" width="10.140625" style="80" bestFit="1" customWidth="1"/>
    <col min="13" max="16384" width="9.140625" style="80" customWidth="1"/>
  </cols>
  <sheetData>
    <row r="1" spans="1:10" ht="15" customHeight="1">
      <c r="A1" s="1985" t="s">
        <v>899</v>
      </c>
      <c r="B1" s="1985"/>
      <c r="C1" s="1985"/>
      <c r="D1" s="1985"/>
      <c r="E1" s="1985"/>
      <c r="F1" s="1985"/>
      <c r="G1" s="1985"/>
      <c r="H1" s="1985"/>
      <c r="I1" s="1985"/>
      <c r="J1" s="1985"/>
    </row>
    <row r="2" spans="1:10" ht="15" customHeight="1">
      <c r="A2" s="1986" t="s">
        <v>870</v>
      </c>
      <c r="B2" s="1986"/>
      <c r="C2" s="1986"/>
      <c r="D2" s="1986"/>
      <c r="E2" s="1986"/>
      <c r="F2" s="1986"/>
      <c r="G2" s="1986"/>
      <c r="H2" s="1986"/>
      <c r="I2" s="1986"/>
      <c r="J2" s="1986"/>
    </row>
    <row r="3" spans="1:10" ht="13.5" thickBot="1">
      <c r="A3" s="1987" t="s">
        <v>871</v>
      </c>
      <c r="B3" s="1987"/>
      <c r="C3" s="1987"/>
      <c r="D3" s="1987"/>
      <c r="E3" s="1987"/>
      <c r="F3" s="1987"/>
      <c r="G3" s="1987"/>
      <c r="H3" s="1987"/>
      <c r="I3" s="1987"/>
      <c r="J3" s="1987"/>
    </row>
    <row r="4" spans="1:10" ht="12.75" customHeight="1">
      <c r="A4" s="1988" t="s">
        <v>763</v>
      </c>
      <c r="B4" s="1990" t="s">
        <v>52</v>
      </c>
      <c r="C4" s="1990"/>
      <c r="D4" s="1990"/>
      <c r="E4" s="1990" t="s">
        <v>53</v>
      </c>
      <c r="F4" s="1990"/>
      <c r="G4" s="1990"/>
      <c r="H4" s="1990" t="s">
        <v>54</v>
      </c>
      <c r="I4" s="1990"/>
      <c r="J4" s="1991"/>
    </row>
    <row r="5" spans="1:10" ht="22.5" customHeight="1">
      <c r="A5" s="1989"/>
      <c r="B5" s="1071" t="s">
        <v>863</v>
      </c>
      <c r="C5" s="1071" t="s">
        <v>872</v>
      </c>
      <c r="D5" s="1071" t="s">
        <v>865</v>
      </c>
      <c r="E5" s="1071" t="s">
        <v>863</v>
      </c>
      <c r="F5" s="1071" t="s">
        <v>873</v>
      </c>
      <c r="G5" s="1071" t="s">
        <v>865</v>
      </c>
      <c r="H5" s="1071" t="s">
        <v>863</v>
      </c>
      <c r="I5" s="1071" t="s">
        <v>872</v>
      </c>
      <c r="J5" s="1072" t="s">
        <v>865</v>
      </c>
    </row>
    <row r="6" spans="1:10" ht="12.75">
      <c r="A6" s="1073" t="s">
        <v>874</v>
      </c>
      <c r="B6" s="1981"/>
      <c r="C6" s="1981"/>
      <c r="D6" s="1981"/>
      <c r="E6" s="1981"/>
      <c r="F6" s="1981"/>
      <c r="G6" s="1981"/>
      <c r="H6" s="1981"/>
      <c r="I6" s="1981"/>
      <c r="J6" s="1982"/>
    </row>
    <row r="7" spans="1:10" ht="12.75">
      <c r="A7" s="1074" t="s">
        <v>875</v>
      </c>
      <c r="B7" s="1075">
        <v>77206.44</v>
      </c>
      <c r="C7" s="1075">
        <v>9160.630000000001</v>
      </c>
      <c r="D7" s="1076">
        <v>63.738847338564284</v>
      </c>
      <c r="E7" s="1075">
        <v>40632.637</v>
      </c>
      <c r="F7" s="1075">
        <v>4063.2607000000003</v>
      </c>
      <c r="G7" s="1076">
        <v>24.305185529574842</v>
      </c>
      <c r="H7" s="1076">
        <v>66098.032</v>
      </c>
      <c r="I7" s="1076">
        <v>8139.8032</v>
      </c>
      <c r="J7" s="1077">
        <v>59.15169305394959</v>
      </c>
    </row>
    <row r="8" spans="1:10" ht="12.75">
      <c r="A8" s="1074" t="s">
        <v>876</v>
      </c>
      <c r="B8" s="1075">
        <v>18635.36</v>
      </c>
      <c r="C8" s="1075">
        <v>1863.55</v>
      </c>
      <c r="D8" s="1076">
        <v>12.96641485987115</v>
      </c>
      <c r="E8" s="1075">
        <v>18030.604000000003</v>
      </c>
      <c r="F8" s="1075">
        <v>1803.0544</v>
      </c>
      <c r="G8" s="1076">
        <v>10.7853211859914</v>
      </c>
      <c r="H8" s="1076">
        <v>22582.345999999998</v>
      </c>
      <c r="I8" s="1076">
        <v>2258.2346000000002</v>
      </c>
      <c r="J8" s="1077">
        <v>16.410519593767166</v>
      </c>
    </row>
    <row r="9" spans="1:10" ht="12.75">
      <c r="A9" s="1074" t="s">
        <v>877</v>
      </c>
      <c r="B9" s="1075">
        <v>9050.82</v>
      </c>
      <c r="C9" s="1075">
        <v>904.48</v>
      </c>
      <c r="D9" s="1076">
        <v>6.293291251888202</v>
      </c>
      <c r="E9" s="1075">
        <v>13604.923999999999</v>
      </c>
      <c r="F9" s="1075">
        <v>1360.5294000000001</v>
      </c>
      <c r="G9" s="1076">
        <v>8.138271680535079</v>
      </c>
      <c r="H9" s="1076">
        <v>16136.336000000001</v>
      </c>
      <c r="I9" s="1076">
        <v>1613.6336</v>
      </c>
      <c r="J9" s="1077">
        <v>11.72622446310983</v>
      </c>
    </row>
    <row r="10" spans="1:10" ht="12.75">
      <c r="A10" s="1074" t="s">
        <v>878</v>
      </c>
      <c r="B10" s="1075">
        <v>3937.89</v>
      </c>
      <c r="C10" s="1075">
        <v>393.78999999999996</v>
      </c>
      <c r="D10" s="1076">
        <v>2.739955733770846</v>
      </c>
      <c r="E10" s="1075">
        <v>1776.0840000000003</v>
      </c>
      <c r="F10" s="1075">
        <v>177.60840000000002</v>
      </c>
      <c r="G10" s="1076">
        <v>1.0623992483698967</v>
      </c>
      <c r="H10" s="1076">
        <v>4516.291</v>
      </c>
      <c r="I10" s="1076">
        <v>451.6291</v>
      </c>
      <c r="J10" s="1077">
        <v>3.281974421375631</v>
      </c>
    </row>
    <row r="11" spans="1:11" ht="12.75">
      <c r="A11" s="1074" t="s">
        <v>879</v>
      </c>
      <c r="B11" s="1075">
        <v>0</v>
      </c>
      <c r="C11" s="1075">
        <v>0</v>
      </c>
      <c r="D11" s="1076">
        <v>0</v>
      </c>
      <c r="E11" s="1075">
        <v>540</v>
      </c>
      <c r="F11" s="1075">
        <v>54</v>
      </c>
      <c r="G11" s="1076">
        <v>0.3230115209189116</v>
      </c>
      <c r="H11" s="1076">
        <v>0</v>
      </c>
      <c r="I11" s="1076">
        <v>0</v>
      </c>
      <c r="J11" s="1077">
        <v>0</v>
      </c>
      <c r="K11" s="1078"/>
    </row>
    <row r="12" spans="1:10" ht="12.75">
      <c r="A12" s="1074" t="s">
        <v>880</v>
      </c>
      <c r="B12" s="1075">
        <v>8596.21</v>
      </c>
      <c r="C12" s="1075">
        <v>859.62</v>
      </c>
      <c r="D12" s="1076">
        <v>5.9811593688618165</v>
      </c>
      <c r="E12" s="1075">
        <v>12034.706</v>
      </c>
      <c r="F12" s="1075">
        <v>120.34706</v>
      </c>
      <c r="G12" s="1076">
        <v>0.719879386828139</v>
      </c>
      <c r="H12" s="1076">
        <v>480.955</v>
      </c>
      <c r="I12" s="1076">
        <v>48.0955</v>
      </c>
      <c r="J12" s="1077">
        <v>0.34950848114807403</v>
      </c>
    </row>
    <row r="13" spans="1:10" ht="12.75">
      <c r="A13" s="1074" t="s">
        <v>881</v>
      </c>
      <c r="B13" s="1075">
        <v>53.74</v>
      </c>
      <c r="C13" s="1075">
        <v>5.37</v>
      </c>
      <c r="D13" s="1076">
        <v>0.037363981539270785</v>
      </c>
      <c r="E13" s="1075">
        <v>695.98</v>
      </c>
      <c r="F13" s="1075">
        <v>69.598</v>
      </c>
      <c r="G13" s="1076">
        <v>0.4163139969058224</v>
      </c>
      <c r="H13" s="1076">
        <v>0</v>
      </c>
      <c r="I13" s="1076">
        <v>0</v>
      </c>
      <c r="J13" s="1077">
        <v>0</v>
      </c>
    </row>
    <row r="14" spans="1:10" ht="12.75">
      <c r="A14" s="1074" t="s">
        <v>882</v>
      </c>
      <c r="B14" s="1075">
        <v>11005.86</v>
      </c>
      <c r="C14" s="1075">
        <v>1100.59</v>
      </c>
      <c r="D14" s="1076">
        <v>7.657807158716208</v>
      </c>
      <c r="E14" s="1075">
        <v>4542.72</v>
      </c>
      <c r="F14" s="1075">
        <v>454.272</v>
      </c>
      <c r="G14" s="1076">
        <v>2.7173164746458487</v>
      </c>
      <c r="H14" s="1076">
        <v>12430</v>
      </c>
      <c r="I14" s="1076">
        <v>1243</v>
      </c>
      <c r="J14" s="1077">
        <v>9.032841784929069</v>
      </c>
    </row>
    <row r="15" spans="1:10" ht="12.75">
      <c r="A15" s="1074" t="s">
        <v>883</v>
      </c>
      <c r="B15" s="1075">
        <v>840</v>
      </c>
      <c r="C15" s="1075">
        <v>84</v>
      </c>
      <c r="D15" s="1076">
        <v>0.5844645156980905</v>
      </c>
      <c r="E15" s="1075">
        <v>186500</v>
      </c>
      <c r="F15" s="1075">
        <v>8615</v>
      </c>
      <c r="G15" s="1076">
        <v>51.53230097623006</v>
      </c>
      <c r="H15" s="1076">
        <v>65.004</v>
      </c>
      <c r="I15" s="1076">
        <v>6.5004</v>
      </c>
      <c r="J15" s="1077">
        <v>0.04723820172063791</v>
      </c>
    </row>
    <row r="16" spans="1:10" ht="12.75">
      <c r="A16" s="1079" t="s">
        <v>884</v>
      </c>
      <c r="B16" s="1080">
        <v>129326.32</v>
      </c>
      <c r="C16" s="1080">
        <v>14372.130000000003</v>
      </c>
      <c r="D16" s="1080">
        <v>99.99930420890986</v>
      </c>
      <c r="E16" s="1080">
        <v>278357.655</v>
      </c>
      <c r="F16" s="1080">
        <v>16717.66996</v>
      </c>
      <c r="G16" s="1080">
        <v>100</v>
      </c>
      <c r="H16" s="1080">
        <v>122308.96399999999</v>
      </c>
      <c r="I16" s="1080">
        <v>13760.8964</v>
      </c>
      <c r="J16" s="1081">
        <v>100</v>
      </c>
    </row>
    <row r="17" spans="1:10" ht="12.75">
      <c r="A17" s="1073" t="s">
        <v>885</v>
      </c>
      <c r="B17" s="1983"/>
      <c r="C17" s="1983"/>
      <c r="D17" s="1983"/>
      <c r="E17" s="1983"/>
      <c r="F17" s="1983"/>
      <c r="G17" s="1983"/>
      <c r="H17" s="1983"/>
      <c r="I17" s="1983"/>
      <c r="J17" s="1984"/>
    </row>
    <row r="18" spans="1:10" ht="12.75" customHeight="1">
      <c r="A18" s="1074" t="s">
        <v>886</v>
      </c>
      <c r="B18" s="1075">
        <v>52473.5</v>
      </c>
      <c r="C18" s="1075">
        <v>5247.35</v>
      </c>
      <c r="D18" s="1076">
        <v>36.51087321058557</v>
      </c>
      <c r="E18" s="1075">
        <v>190150</v>
      </c>
      <c r="F18" s="1075">
        <v>9115</v>
      </c>
      <c r="G18" s="1076">
        <v>54.52318100624891</v>
      </c>
      <c r="H18" s="1076">
        <v>18940.988</v>
      </c>
      <c r="I18" s="1076">
        <v>1894.0988</v>
      </c>
      <c r="J18" s="1077">
        <v>13.764356223189065</v>
      </c>
    </row>
    <row r="19" spans="1:10" ht="12.75">
      <c r="A19" s="1074" t="s">
        <v>887</v>
      </c>
      <c r="B19" s="1075">
        <v>43154.91</v>
      </c>
      <c r="C19" s="1075">
        <v>4314.89</v>
      </c>
      <c r="D19" s="1076">
        <v>30.02284995428618</v>
      </c>
      <c r="E19" s="1075">
        <v>9598.199</v>
      </c>
      <c r="F19" s="1075">
        <v>959.8228999999999</v>
      </c>
      <c r="G19" s="1076">
        <v>5.741371114716703</v>
      </c>
      <c r="H19" s="1076">
        <v>25499.158</v>
      </c>
      <c r="I19" s="1076">
        <v>2549.9157999999998</v>
      </c>
      <c r="J19" s="1077">
        <v>18.53015767199584</v>
      </c>
    </row>
    <row r="20" spans="1:10" ht="12.75">
      <c r="A20" s="1074" t="s">
        <v>888</v>
      </c>
      <c r="B20" s="1075">
        <v>32097.940000000002</v>
      </c>
      <c r="C20" s="1075">
        <v>3209.7799999999997</v>
      </c>
      <c r="D20" s="1076">
        <v>22.33353418656528</v>
      </c>
      <c r="E20" s="1075">
        <v>78609.466</v>
      </c>
      <c r="F20" s="1075">
        <v>6642.837060000001</v>
      </c>
      <c r="G20" s="1076">
        <v>39.73544787903439</v>
      </c>
      <c r="H20" s="1076">
        <v>76168.818</v>
      </c>
      <c r="I20" s="1076">
        <v>7616.8818</v>
      </c>
      <c r="J20" s="1077">
        <v>55.35163973765547</v>
      </c>
    </row>
    <row r="21" spans="1:10" ht="12.75">
      <c r="A21" s="1074" t="s">
        <v>889</v>
      </c>
      <c r="B21" s="1075">
        <v>0</v>
      </c>
      <c r="C21" s="1075">
        <v>0</v>
      </c>
      <c r="D21" s="1076">
        <v>0</v>
      </c>
      <c r="E21" s="1075">
        <v>0</v>
      </c>
      <c r="F21" s="1075">
        <v>0</v>
      </c>
      <c r="G21" s="1076">
        <v>0</v>
      </c>
      <c r="H21" s="1076">
        <v>0</v>
      </c>
      <c r="I21" s="1076">
        <v>0</v>
      </c>
      <c r="J21" s="1077">
        <v>0</v>
      </c>
    </row>
    <row r="22" spans="1:10" ht="12.75">
      <c r="A22" s="1074" t="s">
        <v>890</v>
      </c>
      <c r="B22" s="1075">
        <v>0</v>
      </c>
      <c r="C22" s="1075">
        <v>0</v>
      </c>
      <c r="D22" s="1076">
        <v>0</v>
      </c>
      <c r="E22" s="1075">
        <v>0</v>
      </c>
      <c r="F22" s="1075">
        <v>0</v>
      </c>
      <c r="G22" s="1076">
        <v>0</v>
      </c>
      <c r="H22" s="1076">
        <v>0</v>
      </c>
      <c r="I22" s="1076">
        <v>0</v>
      </c>
      <c r="J22" s="1077">
        <v>0</v>
      </c>
    </row>
    <row r="23" spans="1:10" ht="12.75">
      <c r="A23" s="1074" t="s">
        <v>891</v>
      </c>
      <c r="B23" s="1075">
        <v>1600</v>
      </c>
      <c r="C23" s="1075">
        <v>1600</v>
      </c>
      <c r="D23" s="1076">
        <v>11.13274264856297</v>
      </c>
      <c r="E23" s="1075">
        <v>0</v>
      </c>
      <c r="F23" s="1075">
        <v>0</v>
      </c>
      <c r="G23" s="1076">
        <v>0</v>
      </c>
      <c r="H23" s="1076">
        <v>1700</v>
      </c>
      <c r="I23" s="1076">
        <v>1700</v>
      </c>
      <c r="J23" s="1077">
        <v>12.353846367159628</v>
      </c>
    </row>
    <row r="24" spans="1:10" ht="12.75">
      <c r="A24" s="1082" t="s">
        <v>892</v>
      </c>
      <c r="B24" s="1075"/>
      <c r="C24" s="1075"/>
      <c r="D24" s="1076">
        <v>0</v>
      </c>
      <c r="E24" s="1075"/>
      <c r="F24" s="1075"/>
      <c r="G24" s="1076">
        <v>0</v>
      </c>
      <c r="H24" s="1076">
        <v>0</v>
      </c>
      <c r="I24" s="1076">
        <v>0</v>
      </c>
      <c r="J24" s="1077">
        <v>0</v>
      </c>
    </row>
    <row r="25" spans="1:10" ht="13.5" thickBot="1">
      <c r="A25" s="1083" t="s">
        <v>893</v>
      </c>
      <c r="B25" s="1084">
        <v>129326.35</v>
      </c>
      <c r="C25" s="1084">
        <v>14372.02</v>
      </c>
      <c r="D25" s="1084">
        <v>100.00000000000001</v>
      </c>
      <c r="E25" s="1084">
        <v>278357.665</v>
      </c>
      <c r="F25" s="1084">
        <v>16717.65996</v>
      </c>
      <c r="G25" s="1084">
        <v>100</v>
      </c>
      <c r="H25" s="1084">
        <v>122308.964</v>
      </c>
      <c r="I25" s="1084">
        <v>13760.8964</v>
      </c>
      <c r="J25" s="1085">
        <v>100</v>
      </c>
    </row>
    <row r="26" spans="1:3" ht="12.75">
      <c r="A26" s="960" t="s">
        <v>844</v>
      </c>
      <c r="B26" s="405"/>
      <c r="C26" s="405"/>
    </row>
    <row r="27" ht="12.75">
      <c r="A27" s="374" t="s">
        <v>845</v>
      </c>
    </row>
    <row r="32" ht="12.75">
      <c r="L32" s="993"/>
    </row>
    <row r="34" ht="12.75">
      <c r="L34" s="993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0.8515625" style="243" customWidth="1"/>
    <col min="2" max="2" width="9.140625" style="243" customWidth="1"/>
    <col min="3" max="3" width="8.8515625" style="243" customWidth="1"/>
    <col min="4" max="4" width="8.28125" style="243" bestFit="1" customWidth="1"/>
    <col min="5" max="5" width="8.7109375" style="243" customWidth="1"/>
    <col min="6" max="6" width="8.7109375" style="243" bestFit="1" customWidth="1"/>
    <col min="7" max="7" width="8.28125" style="243" bestFit="1" customWidth="1"/>
    <col min="8" max="8" width="8.7109375" style="243" customWidth="1"/>
    <col min="9" max="11" width="8.57421875" style="243" bestFit="1" customWidth="1"/>
    <col min="12" max="12" width="9.00390625" style="243" customWidth="1"/>
    <col min="13" max="16384" width="9.140625" style="243" customWidth="1"/>
  </cols>
  <sheetData>
    <row r="1" spans="1:13" ht="12.75">
      <c r="A1" s="1609" t="s">
        <v>234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242"/>
    </row>
    <row r="2" spans="1:12" ht="15.75">
      <c r="A2" s="1610" t="s">
        <v>235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</row>
    <row r="3" spans="1:12" ht="15.75" customHeight="1">
      <c r="A3" s="1610" t="s">
        <v>236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</row>
    <row r="4" spans="1:12" ht="13.5" thickBot="1">
      <c r="A4" s="1586" t="s">
        <v>157</v>
      </c>
      <c r="B4" s="1586"/>
      <c r="C4" s="1586"/>
      <c r="D4" s="1586"/>
      <c r="E4" s="1586"/>
      <c r="F4" s="1586"/>
      <c r="G4" s="1586"/>
      <c r="H4" s="1586"/>
      <c r="I4" s="1586"/>
      <c r="J4" s="1586"/>
      <c r="K4" s="1586"/>
      <c r="L4" s="1586"/>
    </row>
    <row r="5" spans="1:12" ht="21.75" customHeight="1" thickTop="1">
      <c r="A5" s="1611" t="s">
        <v>237</v>
      </c>
      <c r="B5" s="1613" t="s">
        <v>238</v>
      </c>
      <c r="C5" s="244" t="s">
        <v>52</v>
      </c>
      <c r="D5" s="1615" t="s">
        <v>53</v>
      </c>
      <c r="E5" s="1616"/>
      <c r="F5" s="1617" t="s">
        <v>54</v>
      </c>
      <c r="G5" s="1617"/>
      <c r="H5" s="1616"/>
      <c r="I5" s="1618" t="s">
        <v>163</v>
      </c>
      <c r="J5" s="1619"/>
      <c r="K5" s="1619"/>
      <c r="L5" s="1620"/>
    </row>
    <row r="6" spans="1:12" ht="24">
      <c r="A6" s="1612"/>
      <c r="B6" s="1614"/>
      <c r="C6" s="245" t="str">
        <f>H6</f>
        <v>Feb/March</v>
      </c>
      <c r="D6" s="245" t="str">
        <f>G6</f>
        <v>Jan/Feb</v>
      </c>
      <c r="E6" s="245" t="str">
        <f>H6</f>
        <v>Feb/March</v>
      </c>
      <c r="F6" s="245" t="s">
        <v>164</v>
      </c>
      <c r="G6" s="245" t="s">
        <v>165</v>
      </c>
      <c r="H6" s="245" t="s">
        <v>166</v>
      </c>
      <c r="I6" s="246" t="s">
        <v>167</v>
      </c>
      <c r="J6" s="247" t="s">
        <v>167</v>
      </c>
      <c r="K6" s="248" t="s">
        <v>168</v>
      </c>
      <c r="L6" s="249" t="s">
        <v>168</v>
      </c>
    </row>
    <row r="7" spans="1:12" ht="12.75">
      <c r="A7" s="250">
        <v>1</v>
      </c>
      <c r="B7" s="251">
        <v>2</v>
      </c>
      <c r="C7" s="252">
        <v>3</v>
      </c>
      <c r="D7" s="251">
        <v>4</v>
      </c>
      <c r="E7" s="251">
        <v>5</v>
      </c>
      <c r="F7" s="253">
        <v>6</v>
      </c>
      <c r="G7" s="247">
        <v>7</v>
      </c>
      <c r="H7" s="252">
        <v>8</v>
      </c>
      <c r="I7" s="254" t="s">
        <v>169</v>
      </c>
      <c r="J7" s="255" t="s">
        <v>170</v>
      </c>
      <c r="K7" s="256" t="s">
        <v>171</v>
      </c>
      <c r="L7" s="257" t="s">
        <v>172</v>
      </c>
    </row>
    <row r="8" spans="1:12" ht="24" customHeight="1">
      <c r="A8" s="258" t="s">
        <v>239</v>
      </c>
      <c r="B8" s="259">
        <v>100</v>
      </c>
      <c r="C8" s="260">
        <v>277.8769321109602</v>
      </c>
      <c r="D8" s="260">
        <v>290.19245544744876</v>
      </c>
      <c r="E8" s="260">
        <v>293.0741010572334</v>
      </c>
      <c r="F8" s="261">
        <v>315.16345996420114</v>
      </c>
      <c r="G8" s="261">
        <v>310.1537492453343</v>
      </c>
      <c r="H8" s="262">
        <v>309.1447627369639</v>
      </c>
      <c r="I8" s="263">
        <v>5.469028620268773</v>
      </c>
      <c r="J8" s="264">
        <v>0.9930118980320941</v>
      </c>
      <c r="K8" s="265">
        <v>5.483480669822853</v>
      </c>
      <c r="L8" s="266">
        <v>-0.3253181723017917</v>
      </c>
    </row>
    <row r="9" spans="1:12" ht="21" customHeight="1">
      <c r="A9" s="267" t="s">
        <v>240</v>
      </c>
      <c r="B9" s="268">
        <v>49.593021995747016</v>
      </c>
      <c r="C9" s="269">
        <v>306.75271603442127</v>
      </c>
      <c r="D9" s="270">
        <v>327.54141255360435</v>
      </c>
      <c r="E9" s="270">
        <v>332.66232626604966</v>
      </c>
      <c r="F9" s="261">
        <v>371.3473174479591</v>
      </c>
      <c r="G9" s="261">
        <v>365.11062863101284</v>
      </c>
      <c r="H9" s="262">
        <v>362.8519188450612</v>
      </c>
      <c r="I9" s="271">
        <v>8.446415916565513</v>
      </c>
      <c r="J9" s="261">
        <v>1.5634400769420864</v>
      </c>
      <c r="K9" s="272">
        <v>9.075146235485391</v>
      </c>
      <c r="L9" s="273">
        <v>-0.6186370948500439</v>
      </c>
    </row>
    <row r="10" spans="1:12" ht="21" customHeight="1">
      <c r="A10" s="274" t="s">
        <v>241</v>
      </c>
      <c r="B10" s="275">
        <v>16.575694084141823</v>
      </c>
      <c r="C10" s="276">
        <v>253.6860237122493</v>
      </c>
      <c r="D10" s="276">
        <v>269.036110827694</v>
      </c>
      <c r="E10" s="276">
        <v>271.7188764033707</v>
      </c>
      <c r="F10" s="277">
        <v>280.9216229168535</v>
      </c>
      <c r="G10" s="277">
        <v>277.82660320168617</v>
      </c>
      <c r="H10" s="278">
        <v>276.9843407435284</v>
      </c>
      <c r="I10" s="279">
        <v>7.10833510937745</v>
      </c>
      <c r="J10" s="280">
        <v>0.9971767609274025</v>
      </c>
      <c r="K10" s="281">
        <v>1.93783531341451</v>
      </c>
      <c r="L10" s="282">
        <v>-0.30316119783041984</v>
      </c>
    </row>
    <row r="11" spans="1:12" ht="21" customHeight="1">
      <c r="A11" s="274" t="s">
        <v>242</v>
      </c>
      <c r="B11" s="275">
        <v>6.086031204033311</v>
      </c>
      <c r="C11" s="276">
        <v>333.85851017569996</v>
      </c>
      <c r="D11" s="276">
        <v>380.9402895815488</v>
      </c>
      <c r="E11" s="276">
        <v>376.6977910464479</v>
      </c>
      <c r="F11" s="280">
        <v>410.0544455536882</v>
      </c>
      <c r="G11" s="280">
        <v>397.65755181293326</v>
      </c>
      <c r="H11" s="283">
        <v>390.01045323939024</v>
      </c>
      <c r="I11" s="279">
        <v>12.83156773454806</v>
      </c>
      <c r="J11" s="280">
        <v>-1.1136912138543238</v>
      </c>
      <c r="K11" s="281">
        <v>3.534043073616246</v>
      </c>
      <c r="L11" s="282">
        <v>-1.9230361748895888</v>
      </c>
    </row>
    <row r="12" spans="1:12" ht="21" customHeight="1">
      <c r="A12" s="274" t="s">
        <v>243</v>
      </c>
      <c r="B12" s="275">
        <v>3.770519507075808</v>
      </c>
      <c r="C12" s="276">
        <v>293.9093670896299</v>
      </c>
      <c r="D12" s="276">
        <v>329.5668477735585</v>
      </c>
      <c r="E12" s="276">
        <v>330.9623118272852</v>
      </c>
      <c r="F12" s="280">
        <v>504.76375528111464</v>
      </c>
      <c r="G12" s="280">
        <v>493.0864974556336</v>
      </c>
      <c r="H12" s="283">
        <v>487.39997546845683</v>
      </c>
      <c r="I12" s="279">
        <v>12.606928831348114</v>
      </c>
      <c r="J12" s="280">
        <v>0.42342367357457533</v>
      </c>
      <c r="K12" s="281">
        <v>47.267515983152094</v>
      </c>
      <c r="L12" s="282">
        <v>-1.1532503965368477</v>
      </c>
    </row>
    <row r="13" spans="1:12" ht="21" customHeight="1">
      <c r="A13" s="274" t="s">
        <v>244</v>
      </c>
      <c r="B13" s="275">
        <v>11.183012678383857</v>
      </c>
      <c r="C13" s="276">
        <v>249.23176439021705</v>
      </c>
      <c r="D13" s="276">
        <v>279.6945538821366</v>
      </c>
      <c r="E13" s="276">
        <v>293.715860838686</v>
      </c>
      <c r="F13" s="280">
        <v>345.0239737887665</v>
      </c>
      <c r="G13" s="280">
        <v>322.9639621178686</v>
      </c>
      <c r="H13" s="283">
        <v>321.20593264195725</v>
      </c>
      <c r="I13" s="279">
        <v>17.84848594933554</v>
      </c>
      <c r="J13" s="280">
        <v>5.013078289131798</v>
      </c>
      <c r="K13" s="281">
        <v>9.359410051869574</v>
      </c>
      <c r="L13" s="282">
        <v>-0.5443423050618179</v>
      </c>
    </row>
    <row r="14" spans="1:12" ht="21" customHeight="1">
      <c r="A14" s="274" t="s">
        <v>245</v>
      </c>
      <c r="B14" s="275">
        <v>1.9487350779721184</v>
      </c>
      <c r="C14" s="276">
        <v>310.1084201540319</v>
      </c>
      <c r="D14" s="276">
        <v>303.73430187106345</v>
      </c>
      <c r="E14" s="276">
        <v>321.18182484542405</v>
      </c>
      <c r="F14" s="280">
        <v>380.160862197795</v>
      </c>
      <c r="G14" s="280">
        <v>388.50210060748594</v>
      </c>
      <c r="H14" s="283">
        <v>387.36444589119805</v>
      </c>
      <c r="I14" s="279">
        <v>3.570817163201184</v>
      </c>
      <c r="J14" s="280">
        <v>5.744337358961559</v>
      </c>
      <c r="K14" s="281">
        <v>20.60596706480071</v>
      </c>
      <c r="L14" s="282">
        <v>-0.2928310334767872</v>
      </c>
    </row>
    <row r="15" spans="1:12" ht="21" customHeight="1">
      <c r="A15" s="274" t="s">
        <v>246</v>
      </c>
      <c r="B15" s="275">
        <v>10.019129444140097</v>
      </c>
      <c r="C15" s="276">
        <v>446.5148380239185</v>
      </c>
      <c r="D15" s="276">
        <v>449.2080739553845</v>
      </c>
      <c r="E15" s="276">
        <v>453.1394748747614</v>
      </c>
      <c r="F15" s="284">
        <v>474.9637915271548</v>
      </c>
      <c r="G15" s="284">
        <v>484.14188847570705</v>
      </c>
      <c r="H15" s="285">
        <v>483.34119979893865</v>
      </c>
      <c r="I15" s="279">
        <v>1.483631961741878</v>
      </c>
      <c r="J15" s="280">
        <v>0.8751848302190837</v>
      </c>
      <c r="K15" s="281">
        <v>6.664995348843618</v>
      </c>
      <c r="L15" s="282">
        <v>-0.16538306141808334</v>
      </c>
    </row>
    <row r="16" spans="1:12" ht="21" customHeight="1">
      <c r="A16" s="267" t="s">
        <v>247</v>
      </c>
      <c r="B16" s="286">
        <v>20.37273710722672</v>
      </c>
      <c r="C16" s="269">
        <v>239.5732040405241</v>
      </c>
      <c r="D16" s="270">
        <v>252.47797174812348</v>
      </c>
      <c r="E16" s="270">
        <v>253.9907880901493</v>
      </c>
      <c r="F16" s="261">
        <v>269.1530591814038</v>
      </c>
      <c r="G16" s="261">
        <v>268.8261762879945</v>
      </c>
      <c r="H16" s="262">
        <v>269.9203518810219</v>
      </c>
      <c r="I16" s="271">
        <v>6.018028646971075</v>
      </c>
      <c r="J16" s="261">
        <v>0.5991874584349972</v>
      </c>
      <c r="K16" s="272">
        <v>6.271709265778043</v>
      </c>
      <c r="L16" s="273">
        <v>0.4070197360004073</v>
      </c>
    </row>
    <row r="17" spans="1:12" ht="21" customHeight="1">
      <c r="A17" s="274" t="s">
        <v>248</v>
      </c>
      <c r="B17" s="275">
        <v>6.117694570987977</v>
      </c>
      <c r="C17" s="276">
        <v>230.94315130221418</v>
      </c>
      <c r="D17" s="276">
        <v>235.01772077499788</v>
      </c>
      <c r="E17" s="276">
        <v>234.64713748432757</v>
      </c>
      <c r="F17" s="277">
        <v>244.05391969217635</v>
      </c>
      <c r="G17" s="277">
        <v>242.1234403922344</v>
      </c>
      <c r="H17" s="278">
        <v>241.76349065893365</v>
      </c>
      <c r="I17" s="287">
        <v>1.603851926860699</v>
      </c>
      <c r="J17" s="277">
        <v>-0.15768312680773988</v>
      </c>
      <c r="K17" s="288">
        <v>3.0327892557740626</v>
      </c>
      <c r="L17" s="289">
        <v>-0.14866372818659102</v>
      </c>
    </row>
    <row r="18" spans="1:12" ht="21" customHeight="1">
      <c r="A18" s="274" t="s">
        <v>249</v>
      </c>
      <c r="B18" s="275">
        <v>5.683628753648385</v>
      </c>
      <c r="C18" s="276">
        <v>260.8549517355039</v>
      </c>
      <c r="D18" s="276">
        <v>289.61368892347036</v>
      </c>
      <c r="E18" s="276">
        <v>290.6064407011102</v>
      </c>
      <c r="F18" s="280">
        <v>312.4395722883315</v>
      </c>
      <c r="G18" s="280">
        <v>312.4395722883315</v>
      </c>
      <c r="H18" s="283">
        <v>315.95923277532006</v>
      </c>
      <c r="I18" s="279">
        <v>11.405376347148305</v>
      </c>
      <c r="J18" s="280">
        <v>0.34278482530642407</v>
      </c>
      <c r="K18" s="281">
        <v>8.724098479388246</v>
      </c>
      <c r="L18" s="282">
        <v>1.126509187427942</v>
      </c>
    </row>
    <row r="19" spans="1:12" ht="21" customHeight="1">
      <c r="A19" s="274" t="s">
        <v>250</v>
      </c>
      <c r="B19" s="275">
        <v>4.4957766210627</v>
      </c>
      <c r="C19" s="276">
        <v>280.2900768549229</v>
      </c>
      <c r="D19" s="276">
        <v>286.40802257027343</v>
      </c>
      <c r="E19" s="276">
        <v>290.3667286359913</v>
      </c>
      <c r="F19" s="280">
        <v>298.67409825073605</v>
      </c>
      <c r="G19" s="280">
        <v>298.90118492161196</v>
      </c>
      <c r="H19" s="283">
        <v>299.9405520984004</v>
      </c>
      <c r="I19" s="279">
        <v>3.5950797452897376</v>
      </c>
      <c r="J19" s="280">
        <v>1.382191053934804</v>
      </c>
      <c r="K19" s="281">
        <v>3.297148921773001</v>
      </c>
      <c r="L19" s="282">
        <v>0.3477293598086675</v>
      </c>
    </row>
    <row r="20" spans="1:12" ht="21" customHeight="1">
      <c r="A20" s="274" t="s">
        <v>251</v>
      </c>
      <c r="B20" s="275">
        <v>4.065637161527658</v>
      </c>
      <c r="C20" s="276">
        <v>177.7309149448557</v>
      </c>
      <c r="D20" s="276">
        <v>189.22529485366252</v>
      </c>
      <c r="E20" s="276">
        <v>191.59577367009993</v>
      </c>
      <c r="F20" s="284">
        <v>213.65660079266084</v>
      </c>
      <c r="G20" s="284">
        <v>214.67234626389498</v>
      </c>
      <c r="H20" s="285">
        <v>214.6184829794771</v>
      </c>
      <c r="I20" s="290">
        <v>7.801039413737371</v>
      </c>
      <c r="J20" s="284">
        <v>1.252728298439493</v>
      </c>
      <c r="K20" s="291">
        <v>12.016292879726521</v>
      </c>
      <c r="L20" s="292">
        <v>-0.025090928270586232</v>
      </c>
    </row>
    <row r="21" spans="1:12" s="299" customFormat="1" ht="21" customHeight="1">
      <c r="A21" s="267" t="s">
        <v>252</v>
      </c>
      <c r="B21" s="286">
        <v>30.044340897026256</v>
      </c>
      <c r="C21" s="269">
        <v>256.1779910560331</v>
      </c>
      <c r="D21" s="270">
        <v>254.10278686758966</v>
      </c>
      <c r="E21" s="270">
        <v>254.21541677289775</v>
      </c>
      <c r="F21" s="261">
        <v>253.60056423303743</v>
      </c>
      <c r="G21" s="293">
        <v>247.44043814306298</v>
      </c>
      <c r="H21" s="294">
        <v>247.0684053928009</v>
      </c>
      <c r="I21" s="295">
        <v>-0.7660979286491738</v>
      </c>
      <c r="J21" s="296">
        <v>0.04432454547097109</v>
      </c>
      <c r="K21" s="297">
        <v>-2.8113996667958077</v>
      </c>
      <c r="L21" s="298">
        <v>-0.15035244564471384</v>
      </c>
    </row>
    <row r="22" spans="1:12" ht="21" customHeight="1">
      <c r="A22" s="274" t="s">
        <v>253</v>
      </c>
      <c r="B22" s="275">
        <v>5.397977971447429</v>
      </c>
      <c r="C22" s="276">
        <v>557.5920334573847</v>
      </c>
      <c r="D22" s="276">
        <v>491.72087259813566</v>
      </c>
      <c r="E22" s="276">
        <v>492.1764318305168</v>
      </c>
      <c r="F22" s="277">
        <v>464.96474698406735</v>
      </c>
      <c r="G22" s="300">
        <v>433.14304718116676</v>
      </c>
      <c r="H22" s="301">
        <v>429.1272750027746</v>
      </c>
      <c r="I22" s="287">
        <v>-11.731803487444807</v>
      </c>
      <c r="J22" s="277">
        <v>0.09264590091000002</v>
      </c>
      <c r="K22" s="288">
        <v>-12.810275492722795</v>
      </c>
      <c r="L22" s="289">
        <v>-0.9271237768968632</v>
      </c>
    </row>
    <row r="23" spans="1:12" ht="21" customHeight="1">
      <c r="A23" s="274" t="s">
        <v>254</v>
      </c>
      <c r="B23" s="275">
        <v>2.4560330063653932</v>
      </c>
      <c r="C23" s="276">
        <v>232.63415197120108</v>
      </c>
      <c r="D23" s="276">
        <v>250.91641748980203</v>
      </c>
      <c r="E23" s="276">
        <v>250.91641748980203</v>
      </c>
      <c r="F23" s="280">
        <v>252.815026921143</v>
      </c>
      <c r="G23" s="280">
        <v>252.815026921143</v>
      </c>
      <c r="H23" s="283">
        <v>252.815026921143</v>
      </c>
      <c r="I23" s="279">
        <v>7.858805495103823</v>
      </c>
      <c r="J23" s="280">
        <v>0</v>
      </c>
      <c r="K23" s="281">
        <v>0.7566700697925199</v>
      </c>
      <c r="L23" s="282">
        <v>0</v>
      </c>
    </row>
    <row r="24" spans="1:12" ht="21" customHeight="1">
      <c r="A24" s="274" t="s">
        <v>255</v>
      </c>
      <c r="B24" s="275">
        <v>6.973714820123034</v>
      </c>
      <c r="C24" s="276">
        <v>186.0934096329349</v>
      </c>
      <c r="D24" s="276">
        <v>190.05011237091617</v>
      </c>
      <c r="E24" s="276">
        <v>190.05011237091617</v>
      </c>
      <c r="F24" s="280">
        <v>201.93638371035686</v>
      </c>
      <c r="G24" s="302">
        <v>201.93638371035686</v>
      </c>
      <c r="H24" s="303">
        <v>202.90953839750165</v>
      </c>
      <c r="I24" s="279">
        <v>2.1261917580992105</v>
      </c>
      <c r="J24" s="280">
        <v>0</v>
      </c>
      <c r="K24" s="281">
        <v>6.766334345274188</v>
      </c>
      <c r="L24" s="282">
        <v>0.4819115155298732</v>
      </c>
    </row>
    <row r="25" spans="1:12" ht="21" customHeight="1">
      <c r="A25" s="274" t="s">
        <v>256</v>
      </c>
      <c r="B25" s="275">
        <v>1.8659527269142209</v>
      </c>
      <c r="C25" s="276">
        <v>124.56528492995382</v>
      </c>
      <c r="D25" s="276">
        <v>124.32195046688975</v>
      </c>
      <c r="E25" s="276">
        <v>124.32195046688975</v>
      </c>
      <c r="F25" s="280">
        <v>124.9417785974585</v>
      </c>
      <c r="G25" s="302">
        <v>124.9417785974585</v>
      </c>
      <c r="H25" s="303">
        <v>124.9417785974585</v>
      </c>
      <c r="I25" s="279">
        <v>-0.19534693249480028</v>
      </c>
      <c r="J25" s="280">
        <v>0</v>
      </c>
      <c r="K25" s="281">
        <v>0.4985669290426813</v>
      </c>
      <c r="L25" s="282">
        <v>0</v>
      </c>
    </row>
    <row r="26" spans="1:12" ht="21" customHeight="1">
      <c r="A26" s="274" t="s">
        <v>257</v>
      </c>
      <c r="B26" s="275">
        <v>2.731641690470963</v>
      </c>
      <c r="C26" s="276">
        <v>139.41580006255947</v>
      </c>
      <c r="D26" s="276">
        <v>153.98678356295525</v>
      </c>
      <c r="E26" s="276">
        <v>153.98678356295525</v>
      </c>
      <c r="F26" s="280">
        <v>155.5475865961158</v>
      </c>
      <c r="G26" s="302">
        <v>155.5475865961158</v>
      </c>
      <c r="H26" s="303">
        <v>155.5475865961158</v>
      </c>
      <c r="I26" s="279">
        <v>10.451457793060342</v>
      </c>
      <c r="J26" s="280">
        <v>0</v>
      </c>
      <c r="K26" s="281">
        <v>1.0135954508864842</v>
      </c>
      <c r="L26" s="282">
        <v>0</v>
      </c>
    </row>
    <row r="27" spans="1:12" ht="21" customHeight="1">
      <c r="A27" s="274" t="s">
        <v>258</v>
      </c>
      <c r="B27" s="275">
        <v>3.1001290737979397</v>
      </c>
      <c r="C27" s="276">
        <v>177.03229474019602</v>
      </c>
      <c r="D27" s="276">
        <v>191.79303126267783</v>
      </c>
      <c r="E27" s="276">
        <v>191.79303126267783</v>
      </c>
      <c r="F27" s="280">
        <v>192.6906447020102</v>
      </c>
      <c r="G27" s="302">
        <v>192.6906447020102</v>
      </c>
      <c r="H27" s="303">
        <v>196.80533857828615</v>
      </c>
      <c r="I27" s="279">
        <v>8.33787786807143</v>
      </c>
      <c r="J27" s="280">
        <v>0</v>
      </c>
      <c r="K27" s="281">
        <v>2.6133938666121423</v>
      </c>
      <c r="L27" s="282">
        <v>2.1353885045323437</v>
      </c>
    </row>
    <row r="28" spans="1:12" ht="21" customHeight="1" thickBot="1">
      <c r="A28" s="304" t="s">
        <v>259</v>
      </c>
      <c r="B28" s="305">
        <v>7.508891607907275</v>
      </c>
      <c r="C28" s="306">
        <v>220.14676109853937</v>
      </c>
      <c r="D28" s="306">
        <v>238.21068909491038</v>
      </c>
      <c r="E28" s="306">
        <v>238.3336987637632</v>
      </c>
      <c r="F28" s="307">
        <v>242.68374536411028</v>
      </c>
      <c r="G28" s="308">
        <v>240.92017051227154</v>
      </c>
      <c r="H28" s="309">
        <v>239.716358479743</v>
      </c>
      <c r="I28" s="310">
        <v>8.261278782604123</v>
      </c>
      <c r="J28" s="307">
        <v>0.05163902145626764</v>
      </c>
      <c r="K28" s="311">
        <v>0.5801360542599099</v>
      </c>
      <c r="L28" s="312">
        <v>-0.49967258032769735</v>
      </c>
    </row>
    <row r="29" ht="13.5" thickTop="1"/>
    <row r="30" spans="1:5" ht="12.75">
      <c r="A30" s="313"/>
      <c r="E30" s="243" t="s">
        <v>260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G14" sqref="G14"/>
    </sheetView>
  </sheetViews>
  <sheetFormatPr defaultColWidth="12.421875" defaultRowHeight="15"/>
  <cols>
    <col min="1" max="1" width="15.57421875" style="315" customWidth="1"/>
    <col min="2" max="2" width="12.421875" style="315" customWidth="1"/>
    <col min="3" max="3" width="14.00390625" style="315" customWidth="1"/>
    <col min="4" max="7" width="12.421875" style="315" customWidth="1"/>
    <col min="8" max="9" width="12.421875" style="315" hidden="1" customWidth="1"/>
    <col min="10" max="16384" width="12.421875" style="315" customWidth="1"/>
  </cols>
  <sheetData>
    <row r="1" spans="1:9" ht="12.75">
      <c r="A1" s="1621" t="s">
        <v>261</v>
      </c>
      <c r="B1" s="1621"/>
      <c r="C1" s="1621"/>
      <c r="D1" s="1621"/>
      <c r="E1" s="1621"/>
      <c r="F1" s="1621"/>
      <c r="G1" s="1621"/>
      <c r="H1" s="314"/>
      <c r="I1" s="314"/>
    </row>
    <row r="2" spans="1:10" ht="19.5" customHeight="1">
      <c r="A2" s="1622" t="s">
        <v>235</v>
      </c>
      <c r="B2" s="1622"/>
      <c r="C2" s="1622"/>
      <c r="D2" s="1622"/>
      <c r="E2" s="1622"/>
      <c r="F2" s="1622"/>
      <c r="G2" s="1622"/>
      <c r="H2" s="1622"/>
      <c r="I2" s="1622"/>
      <c r="J2" s="316"/>
    </row>
    <row r="3" spans="1:9" ht="14.25" customHeight="1">
      <c r="A3" s="1623" t="s">
        <v>262</v>
      </c>
      <c r="B3" s="1623"/>
      <c r="C3" s="1623"/>
      <c r="D3" s="1623"/>
      <c r="E3" s="1623"/>
      <c r="F3" s="1623"/>
      <c r="G3" s="1623"/>
      <c r="H3" s="1623"/>
      <c r="I3" s="1623"/>
    </row>
    <row r="4" spans="1:9" ht="15.75" customHeight="1" thickBot="1">
      <c r="A4" s="1624" t="s">
        <v>224</v>
      </c>
      <c r="B4" s="1625"/>
      <c r="C4" s="1625"/>
      <c r="D4" s="1625"/>
      <c r="E4" s="1625"/>
      <c r="F4" s="1625"/>
      <c r="G4" s="1625"/>
      <c r="H4" s="1625"/>
      <c r="I4" s="1625"/>
    </row>
    <row r="5" spans="1:13" ht="24.75" customHeight="1" thickTop="1">
      <c r="A5" s="1626" t="s">
        <v>263</v>
      </c>
      <c r="B5" s="1628" t="s">
        <v>52</v>
      </c>
      <c r="C5" s="1628"/>
      <c r="D5" s="1629" t="s">
        <v>53</v>
      </c>
      <c r="E5" s="1628"/>
      <c r="F5" s="1630" t="s">
        <v>54</v>
      </c>
      <c r="G5" s="1631"/>
      <c r="H5" s="317" t="s">
        <v>264</v>
      </c>
      <c r="I5" s="318"/>
      <c r="J5" s="319"/>
      <c r="K5" s="319"/>
      <c r="L5" s="319"/>
      <c r="M5" s="319"/>
    </row>
    <row r="6" spans="1:13" ht="24.75" customHeight="1">
      <c r="A6" s="1627"/>
      <c r="B6" s="320" t="s">
        <v>206</v>
      </c>
      <c r="C6" s="321" t="s">
        <v>207</v>
      </c>
      <c r="D6" s="321" t="s">
        <v>206</v>
      </c>
      <c r="E6" s="320" t="s">
        <v>207</v>
      </c>
      <c r="F6" s="322" t="s">
        <v>206</v>
      </c>
      <c r="G6" s="323" t="s">
        <v>207</v>
      </c>
      <c r="H6" s="324" t="s">
        <v>265</v>
      </c>
      <c r="I6" s="324" t="s">
        <v>266</v>
      </c>
      <c r="J6" s="319"/>
      <c r="K6" s="319"/>
      <c r="L6" s="319"/>
      <c r="M6" s="319"/>
    </row>
    <row r="7" spans="1:16" ht="24.75" customHeight="1">
      <c r="A7" s="325" t="s">
        <v>208</v>
      </c>
      <c r="B7" s="326">
        <v>273.2</v>
      </c>
      <c r="C7" s="326">
        <v>5.9</v>
      </c>
      <c r="D7" s="326">
        <v>293.5</v>
      </c>
      <c r="E7" s="326">
        <v>7.430453879941439</v>
      </c>
      <c r="F7" s="327">
        <v>309.2</v>
      </c>
      <c r="G7" s="328">
        <v>5.4</v>
      </c>
      <c r="H7" s="319"/>
      <c r="I7" s="319"/>
      <c r="J7" s="319"/>
      <c r="L7" s="319"/>
      <c r="M7" s="319"/>
      <c r="N7" s="319"/>
      <c r="O7" s="319"/>
      <c r="P7" s="319"/>
    </row>
    <row r="8" spans="1:16" ht="24.75" customHeight="1">
      <c r="A8" s="325" t="s">
        <v>209</v>
      </c>
      <c r="B8" s="326">
        <v>278.8</v>
      </c>
      <c r="C8" s="326">
        <v>7.6</v>
      </c>
      <c r="D8" s="326">
        <v>299.2</v>
      </c>
      <c r="E8" s="326">
        <v>7.317073170731689</v>
      </c>
      <c r="F8" s="327">
        <v>314.4739411999262</v>
      </c>
      <c r="G8" s="328">
        <v>5.098063068704704</v>
      </c>
      <c r="H8" s="319"/>
      <c r="I8" s="319"/>
      <c r="J8" s="319"/>
      <c r="L8" s="319"/>
      <c r="M8" s="319"/>
      <c r="N8" s="319"/>
      <c r="O8" s="319"/>
      <c r="P8" s="319"/>
    </row>
    <row r="9" spans="1:16" ht="24.75" customHeight="1">
      <c r="A9" s="325" t="s">
        <v>210</v>
      </c>
      <c r="B9" s="326">
        <v>279.7</v>
      </c>
      <c r="C9" s="326">
        <v>7.5</v>
      </c>
      <c r="D9" s="326">
        <v>299.8</v>
      </c>
      <c r="E9" s="326">
        <v>7.2</v>
      </c>
      <c r="F9" s="327">
        <v>317.6285467867761</v>
      </c>
      <c r="G9" s="328">
        <v>5.948689241718256</v>
      </c>
      <c r="H9" s="319"/>
      <c r="I9" s="319"/>
      <c r="J9" s="319"/>
      <c r="K9" s="319"/>
      <c r="L9" s="319"/>
      <c r="M9" s="319"/>
      <c r="N9" s="319"/>
      <c r="O9" s="319"/>
      <c r="P9" s="319"/>
    </row>
    <row r="10" spans="1:16" ht="24.75" customHeight="1">
      <c r="A10" s="325" t="s">
        <v>211</v>
      </c>
      <c r="B10" s="326">
        <v>281.8</v>
      </c>
      <c r="C10" s="326">
        <v>9</v>
      </c>
      <c r="D10" s="326">
        <v>300.8</v>
      </c>
      <c r="E10" s="326">
        <v>6.7</v>
      </c>
      <c r="F10" s="327">
        <v>322.1263609552701</v>
      </c>
      <c r="G10" s="328">
        <v>7.099144774973908</v>
      </c>
      <c r="H10" s="319"/>
      <c r="I10" s="319"/>
      <c r="J10" s="319"/>
      <c r="K10" s="319"/>
      <c r="L10" s="319"/>
      <c r="M10" s="319"/>
      <c r="N10" s="319"/>
      <c r="O10" s="319"/>
      <c r="P10" s="319"/>
    </row>
    <row r="11" spans="1:16" ht="24.75" customHeight="1">
      <c r="A11" s="325" t="s">
        <v>212</v>
      </c>
      <c r="B11" s="326">
        <v>278.8</v>
      </c>
      <c r="C11" s="326">
        <v>9.2</v>
      </c>
      <c r="D11" s="326">
        <v>297.2</v>
      </c>
      <c r="E11" s="326">
        <v>6.6</v>
      </c>
      <c r="F11" s="327">
        <v>320.6523604510862</v>
      </c>
      <c r="G11" s="328">
        <v>7.884118351311216</v>
      </c>
      <c r="H11" s="319"/>
      <c r="I11" s="319"/>
      <c r="J11" s="319"/>
      <c r="K11" s="319"/>
      <c r="L11" s="319"/>
      <c r="M11" s="319"/>
      <c r="N11" s="319"/>
      <c r="O11" s="319"/>
      <c r="P11" s="319"/>
    </row>
    <row r="12" spans="1:16" ht="24.75" customHeight="1">
      <c r="A12" s="325" t="s">
        <v>213</v>
      </c>
      <c r="B12" s="326">
        <v>277.7</v>
      </c>
      <c r="C12" s="326">
        <v>8.9</v>
      </c>
      <c r="D12" s="326">
        <v>292.8</v>
      </c>
      <c r="E12" s="326">
        <v>5.4</v>
      </c>
      <c r="F12" s="327">
        <v>315.2</v>
      </c>
      <c r="G12" s="328">
        <v>7.6</v>
      </c>
      <c r="H12" s="319"/>
      <c r="I12" s="319"/>
      <c r="J12" s="319"/>
      <c r="K12" s="319"/>
      <c r="L12" s="319"/>
      <c r="M12" s="319"/>
      <c r="N12" s="319"/>
      <c r="O12" s="319"/>
      <c r="P12" s="319"/>
    </row>
    <row r="13" spans="1:16" ht="24.75" customHeight="1">
      <c r="A13" s="325" t="s">
        <v>214</v>
      </c>
      <c r="B13" s="326">
        <v>275.1</v>
      </c>
      <c r="C13" s="326">
        <v>8.1</v>
      </c>
      <c r="D13" s="326">
        <v>290.2</v>
      </c>
      <c r="E13" s="326">
        <v>5.5</v>
      </c>
      <c r="F13" s="327">
        <v>310.1537492453343</v>
      </c>
      <c r="G13" s="328">
        <v>6.878639820979203</v>
      </c>
      <c r="H13" s="319"/>
      <c r="I13" s="319"/>
      <c r="J13" s="319"/>
      <c r="K13" s="319"/>
      <c r="L13" s="319"/>
      <c r="M13" s="319"/>
      <c r="N13" s="319"/>
      <c r="O13" s="319"/>
      <c r="P13" s="319"/>
    </row>
    <row r="14" spans="1:16" ht="24.75" customHeight="1">
      <c r="A14" s="325" t="s">
        <v>215</v>
      </c>
      <c r="B14" s="326">
        <v>277.9</v>
      </c>
      <c r="C14" s="326">
        <v>8.3</v>
      </c>
      <c r="D14" s="326">
        <v>293.1</v>
      </c>
      <c r="E14" s="326">
        <v>5.5</v>
      </c>
      <c r="F14" s="327">
        <v>309.1447627369639</v>
      </c>
      <c r="G14" s="328">
        <v>5.483480669822853</v>
      </c>
      <c r="H14" s="319"/>
      <c r="I14" s="319"/>
      <c r="J14" s="319"/>
      <c r="K14" s="319"/>
      <c r="L14" s="319"/>
      <c r="M14" s="319"/>
      <c r="N14" s="319"/>
      <c r="O14" s="319"/>
      <c r="P14" s="319"/>
    </row>
    <row r="15" spans="1:16" ht="24.75" customHeight="1">
      <c r="A15" s="325" t="s">
        <v>216</v>
      </c>
      <c r="B15" s="326">
        <v>277.4</v>
      </c>
      <c r="C15" s="326">
        <v>9</v>
      </c>
      <c r="D15" s="326">
        <v>292</v>
      </c>
      <c r="E15" s="326">
        <v>5.3</v>
      </c>
      <c r="F15" s="327"/>
      <c r="G15" s="328"/>
      <c r="K15" s="319"/>
      <c r="L15" s="319"/>
      <c r="M15" s="319"/>
      <c r="N15" s="319"/>
      <c r="O15" s="319"/>
      <c r="P15" s="319"/>
    </row>
    <row r="16" spans="1:16" ht="24.75" customHeight="1">
      <c r="A16" s="325" t="s">
        <v>217</v>
      </c>
      <c r="B16" s="326">
        <v>282.81431836721043</v>
      </c>
      <c r="C16" s="326">
        <v>9.1</v>
      </c>
      <c r="D16" s="326">
        <v>297.1</v>
      </c>
      <c r="E16" s="326">
        <v>5.1</v>
      </c>
      <c r="F16" s="327"/>
      <c r="G16" s="328"/>
      <c r="K16" s="319"/>
      <c r="L16" s="319"/>
      <c r="M16" s="319"/>
      <c r="N16" s="319"/>
      <c r="O16" s="319"/>
      <c r="P16" s="319"/>
    </row>
    <row r="17" spans="1:16" ht="24.75" customHeight="1">
      <c r="A17" s="325" t="s">
        <v>218</v>
      </c>
      <c r="B17" s="326">
        <v>284.2</v>
      </c>
      <c r="C17" s="326">
        <v>9.1</v>
      </c>
      <c r="D17" s="326">
        <v>299.5</v>
      </c>
      <c r="E17" s="326">
        <v>5.4</v>
      </c>
      <c r="F17" s="327"/>
      <c r="G17" s="328"/>
      <c r="K17" s="319"/>
      <c r="L17" s="319"/>
      <c r="M17" s="319"/>
      <c r="N17" s="319"/>
      <c r="O17" s="319"/>
      <c r="P17" s="319"/>
    </row>
    <row r="18" spans="1:16" ht="24.75" customHeight="1">
      <c r="A18" s="325" t="s">
        <v>219</v>
      </c>
      <c r="B18" s="326">
        <v>288.9</v>
      </c>
      <c r="C18" s="326">
        <v>7.8</v>
      </c>
      <c r="D18" s="326">
        <v>304.4</v>
      </c>
      <c r="E18" s="326">
        <v>5.4</v>
      </c>
      <c r="F18" s="327"/>
      <c r="G18" s="328"/>
      <c r="K18" s="319"/>
      <c r="L18" s="319"/>
      <c r="M18" s="319"/>
      <c r="N18" s="319"/>
      <c r="O18" s="319"/>
      <c r="P18" s="319"/>
    </row>
    <row r="19" spans="1:7" ht="24.75" customHeight="1" thickBot="1">
      <c r="A19" s="329" t="s">
        <v>220</v>
      </c>
      <c r="B19" s="330">
        <v>279.7</v>
      </c>
      <c r="C19" s="330">
        <v>8.3</v>
      </c>
      <c r="D19" s="330">
        <v>296.6</v>
      </c>
      <c r="E19" s="330">
        <v>6.1</v>
      </c>
      <c r="F19" s="331"/>
      <c r="G19" s="332"/>
    </row>
    <row r="20" spans="1:4" ht="19.5" customHeight="1" thickTop="1">
      <c r="A20" s="333"/>
      <c r="D20" s="319"/>
    </row>
    <row r="21" spans="1:7" ht="19.5" customHeight="1">
      <c r="A21" s="333"/>
      <c r="G21" s="316"/>
    </row>
    <row r="23" spans="1:2" ht="12.75">
      <c r="A23" s="334"/>
      <c r="B23" s="334"/>
    </row>
    <row r="24" spans="1:2" ht="12.75">
      <c r="A24" s="335"/>
      <c r="B24" s="334"/>
    </row>
    <row r="25" spans="1:2" ht="12.75">
      <c r="A25" s="335"/>
      <c r="B25" s="334"/>
    </row>
    <row r="26" spans="1:2" ht="12.75">
      <c r="A26" s="335"/>
      <c r="B26" s="334"/>
    </row>
    <row r="27" spans="1:2" ht="12.75">
      <c r="A27" s="334"/>
      <c r="B27" s="334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H18" sqref="H18"/>
    </sheetView>
  </sheetViews>
  <sheetFormatPr defaultColWidth="9.140625" defaultRowHeight="24.75" customHeight="1"/>
  <cols>
    <col min="1" max="1" width="6.28125" style="299" customWidth="1"/>
    <col min="2" max="2" width="34.28125" style="243" bestFit="1" customWidth="1"/>
    <col min="3" max="3" width="6.8515625" style="243" bestFit="1" customWidth="1"/>
    <col min="4" max="4" width="9.140625" style="243" customWidth="1"/>
    <col min="5" max="5" width="8.7109375" style="243" customWidth="1"/>
    <col min="6" max="6" width="9.421875" style="243" customWidth="1"/>
    <col min="7" max="7" width="8.7109375" style="243" bestFit="1" customWidth="1"/>
    <col min="8" max="8" width="8.7109375" style="243" customWidth="1"/>
    <col min="9" max="9" width="9.57421875" style="243" customWidth="1"/>
    <col min="10" max="13" width="7.140625" style="243" bestFit="1" customWidth="1"/>
    <col min="14" max="14" width="5.57421875" style="243" customWidth="1"/>
    <col min="15" max="16384" width="9.140625" style="243" customWidth="1"/>
  </cols>
  <sheetData>
    <row r="1" spans="1:13" ht="12.75">
      <c r="A1" s="1635" t="s">
        <v>267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  <c r="L1" s="1635"/>
      <c r="M1" s="1635"/>
    </row>
    <row r="2" spans="1:13" ht="15.75">
      <c r="A2" s="1610" t="s">
        <v>8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</row>
    <row r="3" spans="1:13" ht="12.75">
      <c r="A3" s="1635" t="s">
        <v>268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</row>
    <row r="4" spans="1:13" ht="12.75">
      <c r="A4" s="1635" t="s">
        <v>157</v>
      </c>
      <c r="B4" s="1635"/>
      <c r="C4" s="1635"/>
      <c r="D4" s="1635"/>
      <c r="E4" s="1635"/>
      <c r="F4" s="1635"/>
      <c r="G4" s="1635"/>
      <c r="H4" s="1635"/>
      <c r="I4" s="1635"/>
      <c r="J4" s="1635"/>
      <c r="K4" s="1635"/>
      <c r="L4" s="1635"/>
      <c r="M4" s="1635"/>
    </row>
    <row r="5" spans="1:13" ht="13.5" thickBo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1:13" ht="13.5" thickTop="1">
      <c r="A6" s="1636" t="s">
        <v>269</v>
      </c>
      <c r="B6" s="1613" t="s">
        <v>270</v>
      </c>
      <c r="C6" s="337" t="s">
        <v>271</v>
      </c>
      <c r="D6" s="244" t="s">
        <v>52</v>
      </c>
      <c r="E6" s="1615" t="s">
        <v>53</v>
      </c>
      <c r="F6" s="1616"/>
      <c r="G6" s="1617" t="s">
        <v>54</v>
      </c>
      <c r="H6" s="1617"/>
      <c r="I6" s="1616"/>
      <c r="J6" s="1618" t="s">
        <v>207</v>
      </c>
      <c r="K6" s="1619"/>
      <c r="L6" s="1619"/>
      <c r="M6" s="1620"/>
    </row>
    <row r="7" spans="1:13" ht="25.5">
      <c r="A7" s="1637"/>
      <c r="B7" s="1614"/>
      <c r="C7" s="255" t="s">
        <v>272</v>
      </c>
      <c r="D7" s="338" t="str">
        <f>I7</f>
        <v>Feb/March</v>
      </c>
      <c r="E7" s="338" t="str">
        <f>H7</f>
        <v>Jan/Feb</v>
      </c>
      <c r="F7" s="338" t="str">
        <f>I7</f>
        <v>Feb/March</v>
      </c>
      <c r="G7" s="338" t="s">
        <v>164</v>
      </c>
      <c r="H7" s="338" t="s">
        <v>165</v>
      </c>
      <c r="I7" s="338" t="s">
        <v>166</v>
      </c>
      <c r="J7" s="1632" t="s">
        <v>273</v>
      </c>
      <c r="K7" s="1632" t="s">
        <v>274</v>
      </c>
      <c r="L7" s="1632" t="s">
        <v>275</v>
      </c>
      <c r="M7" s="1633" t="s">
        <v>276</v>
      </c>
    </row>
    <row r="8" spans="1:13" ht="12.75">
      <c r="A8" s="1638"/>
      <c r="B8" s="251">
        <v>1</v>
      </c>
      <c r="C8" s="254">
        <v>2</v>
      </c>
      <c r="D8" s="251">
        <v>3</v>
      </c>
      <c r="E8" s="251">
        <v>4</v>
      </c>
      <c r="F8" s="251">
        <v>5</v>
      </c>
      <c r="G8" s="253">
        <v>6</v>
      </c>
      <c r="H8" s="339">
        <v>7</v>
      </c>
      <c r="I8" s="339">
        <v>8</v>
      </c>
      <c r="J8" s="1614"/>
      <c r="K8" s="1614"/>
      <c r="L8" s="1614"/>
      <c r="M8" s="1634"/>
    </row>
    <row r="9" spans="1:13" ht="24.75" customHeight="1">
      <c r="A9" s="340"/>
      <c r="B9" s="341" t="s">
        <v>173</v>
      </c>
      <c r="C9" s="342">
        <v>100</v>
      </c>
      <c r="D9" s="343">
        <v>324.5</v>
      </c>
      <c r="E9" s="343">
        <v>346.5</v>
      </c>
      <c r="F9" s="343">
        <v>346.5</v>
      </c>
      <c r="G9" s="343">
        <v>362</v>
      </c>
      <c r="H9" s="343">
        <v>362</v>
      </c>
      <c r="I9" s="343">
        <v>362.3</v>
      </c>
      <c r="J9" s="344">
        <v>6.779661016949163</v>
      </c>
      <c r="K9" s="345">
        <v>0</v>
      </c>
      <c r="L9" s="345">
        <v>4.559884559884566</v>
      </c>
      <c r="M9" s="346">
        <v>0.0828729281767977</v>
      </c>
    </row>
    <row r="10" spans="1:13" ht="24.75" customHeight="1">
      <c r="A10" s="347">
        <v>1</v>
      </c>
      <c r="B10" s="348" t="s">
        <v>277</v>
      </c>
      <c r="C10" s="349">
        <v>26.97</v>
      </c>
      <c r="D10" s="350">
        <v>236.8</v>
      </c>
      <c r="E10" s="350">
        <v>254.7</v>
      </c>
      <c r="F10" s="350">
        <v>254.7</v>
      </c>
      <c r="G10" s="350">
        <v>256.7</v>
      </c>
      <c r="H10" s="350">
        <v>256.7</v>
      </c>
      <c r="I10" s="350">
        <v>256.7</v>
      </c>
      <c r="J10" s="351">
        <v>7.5591216216216</v>
      </c>
      <c r="K10" s="351">
        <v>0</v>
      </c>
      <c r="L10" s="351">
        <v>0.7852375343541382</v>
      </c>
      <c r="M10" s="352">
        <v>0</v>
      </c>
    </row>
    <row r="11" spans="1:13" ht="24.75" customHeight="1">
      <c r="A11" s="353"/>
      <c r="B11" s="354" t="s">
        <v>278</v>
      </c>
      <c r="C11" s="355">
        <v>9.8</v>
      </c>
      <c r="D11" s="356">
        <v>217</v>
      </c>
      <c r="E11" s="356">
        <v>234.2</v>
      </c>
      <c r="F11" s="356">
        <v>234.2</v>
      </c>
      <c r="G11" s="356">
        <v>236.5</v>
      </c>
      <c r="H11" s="356">
        <v>236.5</v>
      </c>
      <c r="I11" s="356">
        <v>236.5</v>
      </c>
      <c r="J11" s="357">
        <v>7.926267281105993</v>
      </c>
      <c r="K11" s="357">
        <v>0</v>
      </c>
      <c r="L11" s="357">
        <v>0.9820666097352841</v>
      </c>
      <c r="M11" s="358">
        <v>0</v>
      </c>
    </row>
    <row r="12" spans="1:13" ht="27.75" customHeight="1">
      <c r="A12" s="353"/>
      <c r="B12" s="354" t="s">
        <v>279</v>
      </c>
      <c r="C12" s="355">
        <v>17.17</v>
      </c>
      <c r="D12" s="356">
        <v>248.2</v>
      </c>
      <c r="E12" s="356">
        <v>266.3</v>
      </c>
      <c r="F12" s="356">
        <v>266.3</v>
      </c>
      <c r="G12" s="356">
        <v>268.2</v>
      </c>
      <c r="H12" s="356">
        <v>268.2</v>
      </c>
      <c r="I12" s="356">
        <v>268.2</v>
      </c>
      <c r="J12" s="357">
        <v>7.292506043513299</v>
      </c>
      <c r="K12" s="357">
        <v>0</v>
      </c>
      <c r="L12" s="357">
        <v>0.7134810364250797</v>
      </c>
      <c r="M12" s="358">
        <v>0</v>
      </c>
    </row>
    <row r="13" spans="1:13" ht="18.75" customHeight="1">
      <c r="A13" s="347">
        <v>1.1</v>
      </c>
      <c r="B13" s="348" t="s">
        <v>280</v>
      </c>
      <c r="C13" s="359">
        <v>2.82</v>
      </c>
      <c r="D13" s="350">
        <v>310.6</v>
      </c>
      <c r="E13" s="350">
        <v>340.7</v>
      </c>
      <c r="F13" s="350">
        <v>340.7</v>
      </c>
      <c r="G13" s="350">
        <v>340.7</v>
      </c>
      <c r="H13" s="350">
        <v>340.7</v>
      </c>
      <c r="I13" s="350">
        <v>340.7</v>
      </c>
      <c r="J13" s="351">
        <v>9.690920798454599</v>
      </c>
      <c r="K13" s="351">
        <v>0</v>
      </c>
      <c r="L13" s="351">
        <v>0</v>
      </c>
      <c r="M13" s="352">
        <v>0</v>
      </c>
    </row>
    <row r="14" spans="1:13" ht="24.75" customHeight="1">
      <c r="A14" s="347"/>
      <c r="B14" s="354" t="s">
        <v>278</v>
      </c>
      <c r="C14" s="360">
        <v>0.31</v>
      </c>
      <c r="D14" s="356">
        <v>262.2</v>
      </c>
      <c r="E14" s="356">
        <v>281.4</v>
      </c>
      <c r="F14" s="356">
        <v>281.4</v>
      </c>
      <c r="G14" s="356">
        <v>281.4</v>
      </c>
      <c r="H14" s="356">
        <v>281.4</v>
      </c>
      <c r="I14" s="356">
        <v>281.4</v>
      </c>
      <c r="J14" s="357">
        <v>7.322654462242568</v>
      </c>
      <c r="K14" s="357">
        <v>0</v>
      </c>
      <c r="L14" s="357">
        <v>0</v>
      </c>
      <c r="M14" s="358">
        <v>0</v>
      </c>
    </row>
    <row r="15" spans="1:13" ht="24.75" customHeight="1">
      <c r="A15" s="347"/>
      <c r="B15" s="354" t="s">
        <v>279</v>
      </c>
      <c r="C15" s="360">
        <v>2.51</v>
      </c>
      <c r="D15" s="356">
        <v>316.5</v>
      </c>
      <c r="E15" s="356">
        <v>347.9</v>
      </c>
      <c r="F15" s="356">
        <v>347.9</v>
      </c>
      <c r="G15" s="356">
        <v>347.9</v>
      </c>
      <c r="H15" s="356">
        <v>347.9</v>
      </c>
      <c r="I15" s="356">
        <v>347.9</v>
      </c>
      <c r="J15" s="357">
        <v>9.921011058451796</v>
      </c>
      <c r="K15" s="357">
        <v>0</v>
      </c>
      <c r="L15" s="357">
        <v>0</v>
      </c>
      <c r="M15" s="358">
        <v>0</v>
      </c>
    </row>
    <row r="16" spans="1:13" ht="24.75" customHeight="1">
      <c r="A16" s="347">
        <v>1.2</v>
      </c>
      <c r="B16" s="348" t="s">
        <v>281</v>
      </c>
      <c r="C16" s="359">
        <v>1.14</v>
      </c>
      <c r="D16" s="350">
        <v>268</v>
      </c>
      <c r="E16" s="350">
        <v>288.1</v>
      </c>
      <c r="F16" s="350">
        <v>288.1</v>
      </c>
      <c r="G16" s="350">
        <v>290.1</v>
      </c>
      <c r="H16" s="350">
        <v>290.1</v>
      </c>
      <c r="I16" s="350">
        <v>290.1</v>
      </c>
      <c r="J16" s="351">
        <v>7.500000000000014</v>
      </c>
      <c r="K16" s="351">
        <v>0</v>
      </c>
      <c r="L16" s="351">
        <v>0.6942034015966669</v>
      </c>
      <c r="M16" s="352">
        <v>0</v>
      </c>
    </row>
    <row r="17" spans="1:13" ht="24.75" customHeight="1">
      <c r="A17" s="347"/>
      <c r="B17" s="354" t="s">
        <v>278</v>
      </c>
      <c r="C17" s="360">
        <v>0.19</v>
      </c>
      <c r="D17" s="356">
        <v>216.8</v>
      </c>
      <c r="E17" s="356">
        <v>231.4</v>
      </c>
      <c r="F17" s="356">
        <v>231.4</v>
      </c>
      <c r="G17" s="356">
        <v>233</v>
      </c>
      <c r="H17" s="356">
        <v>233</v>
      </c>
      <c r="I17" s="356">
        <v>233</v>
      </c>
      <c r="J17" s="357">
        <v>6.73431734317343</v>
      </c>
      <c r="K17" s="357">
        <v>0</v>
      </c>
      <c r="L17" s="357">
        <v>0.6914433880726136</v>
      </c>
      <c r="M17" s="358">
        <v>0</v>
      </c>
    </row>
    <row r="18" spans="1:13" ht="24.75" customHeight="1">
      <c r="A18" s="347"/>
      <c r="B18" s="354" t="s">
        <v>279</v>
      </c>
      <c r="C18" s="360">
        <v>0.95</v>
      </c>
      <c r="D18" s="356">
        <v>278.2</v>
      </c>
      <c r="E18" s="356">
        <v>299.4</v>
      </c>
      <c r="F18" s="356">
        <v>299.4</v>
      </c>
      <c r="G18" s="356">
        <v>301.6</v>
      </c>
      <c r="H18" s="356">
        <v>301.6</v>
      </c>
      <c r="I18" s="356">
        <v>301.6</v>
      </c>
      <c r="J18" s="357">
        <v>7.620416966211366</v>
      </c>
      <c r="K18" s="357">
        <v>0</v>
      </c>
      <c r="L18" s="357">
        <v>0.7348029392117752</v>
      </c>
      <c r="M18" s="358">
        <v>0</v>
      </c>
    </row>
    <row r="19" spans="1:13" ht="24.75" customHeight="1">
      <c r="A19" s="347">
        <v>1.3</v>
      </c>
      <c r="B19" s="348" t="s">
        <v>282</v>
      </c>
      <c r="C19" s="359">
        <v>0.55</v>
      </c>
      <c r="D19" s="350">
        <v>429.1</v>
      </c>
      <c r="E19" s="350">
        <v>447.5</v>
      </c>
      <c r="F19" s="350">
        <v>447.5</v>
      </c>
      <c r="G19" s="350">
        <v>457.7</v>
      </c>
      <c r="H19" s="350">
        <v>457.7</v>
      </c>
      <c r="I19" s="350">
        <v>457.7</v>
      </c>
      <c r="J19" s="351">
        <v>4.2880447448147265</v>
      </c>
      <c r="K19" s="351">
        <v>0</v>
      </c>
      <c r="L19" s="351">
        <v>2.2793296089385535</v>
      </c>
      <c r="M19" s="352">
        <v>0</v>
      </c>
    </row>
    <row r="20" spans="1:13" ht="24.75" customHeight="1">
      <c r="A20" s="347"/>
      <c r="B20" s="354" t="s">
        <v>278</v>
      </c>
      <c r="C20" s="360">
        <v>0.1</v>
      </c>
      <c r="D20" s="356">
        <v>331</v>
      </c>
      <c r="E20" s="356">
        <v>341.8</v>
      </c>
      <c r="F20" s="356">
        <v>341.8</v>
      </c>
      <c r="G20" s="356">
        <v>352.3</v>
      </c>
      <c r="H20" s="356">
        <v>352.3</v>
      </c>
      <c r="I20" s="356">
        <v>352.3</v>
      </c>
      <c r="J20" s="357">
        <v>3.262839879154072</v>
      </c>
      <c r="K20" s="357">
        <v>0</v>
      </c>
      <c r="L20" s="357">
        <v>3.0719719133996506</v>
      </c>
      <c r="M20" s="358">
        <v>0</v>
      </c>
    </row>
    <row r="21" spans="1:13" ht="24.75" customHeight="1">
      <c r="A21" s="347"/>
      <c r="B21" s="354" t="s">
        <v>279</v>
      </c>
      <c r="C21" s="360">
        <v>0.45</v>
      </c>
      <c r="D21" s="356">
        <v>451.6</v>
      </c>
      <c r="E21" s="356">
        <v>471.7</v>
      </c>
      <c r="F21" s="356">
        <v>471.7</v>
      </c>
      <c r="G21" s="356">
        <v>481.8</v>
      </c>
      <c r="H21" s="356">
        <v>481.8</v>
      </c>
      <c r="I21" s="356">
        <v>481.8</v>
      </c>
      <c r="J21" s="357">
        <v>4.45084145261292</v>
      </c>
      <c r="K21" s="357">
        <v>0</v>
      </c>
      <c r="L21" s="357">
        <v>2.141191435234262</v>
      </c>
      <c r="M21" s="358">
        <v>0</v>
      </c>
    </row>
    <row r="22" spans="1:13" ht="24.75" customHeight="1">
      <c r="A22" s="347">
        <v>1.4</v>
      </c>
      <c r="B22" s="348" t="s">
        <v>283</v>
      </c>
      <c r="C22" s="359">
        <v>4.01</v>
      </c>
      <c r="D22" s="350">
        <v>306.5</v>
      </c>
      <c r="E22" s="350">
        <v>332.4</v>
      </c>
      <c r="F22" s="350">
        <v>332.4</v>
      </c>
      <c r="G22" s="350">
        <v>332.4</v>
      </c>
      <c r="H22" s="350">
        <v>332.4</v>
      </c>
      <c r="I22" s="350">
        <v>332.4</v>
      </c>
      <c r="J22" s="351">
        <v>8.450244698205552</v>
      </c>
      <c r="K22" s="351">
        <v>0</v>
      </c>
      <c r="L22" s="351">
        <v>0</v>
      </c>
      <c r="M22" s="352">
        <v>0</v>
      </c>
    </row>
    <row r="23" spans="1:13" ht="24.75" customHeight="1">
      <c r="A23" s="347"/>
      <c r="B23" s="354" t="s">
        <v>278</v>
      </c>
      <c r="C23" s="360">
        <v>0.17</v>
      </c>
      <c r="D23" s="356">
        <v>237.4</v>
      </c>
      <c r="E23" s="356">
        <v>259.3</v>
      </c>
      <c r="F23" s="356">
        <v>259.3</v>
      </c>
      <c r="G23" s="356">
        <v>259.3</v>
      </c>
      <c r="H23" s="356">
        <v>259.3</v>
      </c>
      <c r="I23" s="356">
        <v>259.3</v>
      </c>
      <c r="J23" s="357">
        <v>9.224936815501266</v>
      </c>
      <c r="K23" s="357">
        <v>0</v>
      </c>
      <c r="L23" s="357">
        <v>0</v>
      </c>
      <c r="M23" s="358">
        <v>0</v>
      </c>
    </row>
    <row r="24" spans="1:13" ht="24.75" customHeight="1">
      <c r="A24" s="347"/>
      <c r="B24" s="354" t="s">
        <v>279</v>
      </c>
      <c r="C24" s="360">
        <v>3.84</v>
      </c>
      <c r="D24" s="356">
        <v>309.6</v>
      </c>
      <c r="E24" s="356">
        <v>335.7</v>
      </c>
      <c r="F24" s="356">
        <v>335.7</v>
      </c>
      <c r="G24" s="356">
        <v>335.7</v>
      </c>
      <c r="H24" s="356">
        <v>335.7</v>
      </c>
      <c r="I24" s="356">
        <v>335.7</v>
      </c>
      <c r="J24" s="357">
        <v>8.430232558139522</v>
      </c>
      <c r="K24" s="357">
        <v>0</v>
      </c>
      <c r="L24" s="357">
        <v>0</v>
      </c>
      <c r="M24" s="358">
        <v>0</v>
      </c>
    </row>
    <row r="25" spans="1:13" s="299" customFormat="1" ht="24.75" customHeight="1">
      <c r="A25" s="347">
        <v>1.5</v>
      </c>
      <c r="B25" s="348" t="s">
        <v>196</v>
      </c>
      <c r="C25" s="359">
        <v>10.55</v>
      </c>
      <c r="D25" s="350">
        <v>271.2</v>
      </c>
      <c r="E25" s="350">
        <v>295.8</v>
      </c>
      <c r="F25" s="350">
        <v>295.8</v>
      </c>
      <c r="G25" s="350">
        <v>300.2</v>
      </c>
      <c r="H25" s="350">
        <v>300.2</v>
      </c>
      <c r="I25" s="350">
        <v>300.2</v>
      </c>
      <c r="J25" s="351">
        <v>9.070796460177007</v>
      </c>
      <c r="K25" s="351">
        <v>0</v>
      </c>
      <c r="L25" s="351">
        <v>1.4874915483434705</v>
      </c>
      <c r="M25" s="352">
        <v>0</v>
      </c>
    </row>
    <row r="26" spans="1:13" ht="24.75" customHeight="1">
      <c r="A26" s="347"/>
      <c r="B26" s="354" t="s">
        <v>278</v>
      </c>
      <c r="C26" s="360">
        <v>6.8</v>
      </c>
      <c r="D26" s="356">
        <v>246.1</v>
      </c>
      <c r="E26" s="356">
        <v>268.9</v>
      </c>
      <c r="F26" s="356">
        <v>268.9</v>
      </c>
      <c r="G26" s="356">
        <v>272.1</v>
      </c>
      <c r="H26" s="356">
        <v>272.1</v>
      </c>
      <c r="I26" s="356">
        <v>272.1</v>
      </c>
      <c r="J26" s="357">
        <v>9.26452661519707</v>
      </c>
      <c r="K26" s="357">
        <v>0</v>
      </c>
      <c r="L26" s="357">
        <v>1.1900334696913575</v>
      </c>
      <c r="M26" s="358">
        <v>0</v>
      </c>
    </row>
    <row r="27" spans="1:15" ht="24.75" customHeight="1">
      <c r="A27" s="347"/>
      <c r="B27" s="354" t="s">
        <v>279</v>
      </c>
      <c r="C27" s="360">
        <v>3.75</v>
      </c>
      <c r="D27" s="356">
        <v>316.9</v>
      </c>
      <c r="E27" s="356">
        <v>344.6</v>
      </c>
      <c r="F27" s="356">
        <v>344.6</v>
      </c>
      <c r="G27" s="356">
        <v>351.2</v>
      </c>
      <c r="H27" s="356">
        <v>351.2</v>
      </c>
      <c r="I27" s="356">
        <v>351.2</v>
      </c>
      <c r="J27" s="357">
        <v>8.74092773745663</v>
      </c>
      <c r="K27" s="357">
        <v>0</v>
      </c>
      <c r="L27" s="357">
        <v>1.9152640742890128</v>
      </c>
      <c r="M27" s="358">
        <v>0</v>
      </c>
      <c r="O27" s="361"/>
    </row>
    <row r="28" spans="1:13" s="299" customFormat="1" ht="24.75" customHeight="1">
      <c r="A28" s="347">
        <v>1.6</v>
      </c>
      <c r="B28" s="348" t="s">
        <v>284</v>
      </c>
      <c r="C28" s="359">
        <v>7.9</v>
      </c>
      <c r="D28" s="350">
        <v>111.3</v>
      </c>
      <c r="E28" s="350">
        <v>111.3</v>
      </c>
      <c r="F28" s="350">
        <v>111.3</v>
      </c>
      <c r="G28" s="350">
        <v>111.3</v>
      </c>
      <c r="H28" s="350">
        <v>111.3</v>
      </c>
      <c r="I28" s="350">
        <v>111.3</v>
      </c>
      <c r="J28" s="351">
        <v>0</v>
      </c>
      <c r="K28" s="351">
        <v>0</v>
      </c>
      <c r="L28" s="351">
        <v>0</v>
      </c>
      <c r="M28" s="352">
        <v>0</v>
      </c>
    </row>
    <row r="29" spans="1:13" ht="24.75" customHeight="1">
      <c r="A29" s="347"/>
      <c r="B29" s="354" t="s">
        <v>278</v>
      </c>
      <c r="C29" s="360">
        <v>2.24</v>
      </c>
      <c r="D29" s="356">
        <v>115.3</v>
      </c>
      <c r="E29" s="356">
        <v>115.3</v>
      </c>
      <c r="F29" s="356">
        <v>115.3</v>
      </c>
      <c r="G29" s="356">
        <v>115.3</v>
      </c>
      <c r="H29" s="356">
        <v>115.3</v>
      </c>
      <c r="I29" s="356">
        <v>115.3</v>
      </c>
      <c r="J29" s="357">
        <v>0</v>
      </c>
      <c r="K29" s="357">
        <v>0</v>
      </c>
      <c r="L29" s="357">
        <v>0</v>
      </c>
      <c r="M29" s="358">
        <v>0</v>
      </c>
    </row>
    <row r="30" spans="1:13" ht="24.75" customHeight="1">
      <c r="A30" s="347"/>
      <c r="B30" s="354" t="s">
        <v>279</v>
      </c>
      <c r="C30" s="360">
        <v>5.66</v>
      </c>
      <c r="D30" s="356">
        <v>109.7</v>
      </c>
      <c r="E30" s="356">
        <v>109.7</v>
      </c>
      <c r="F30" s="356">
        <v>109.7</v>
      </c>
      <c r="G30" s="356">
        <v>109.7</v>
      </c>
      <c r="H30" s="356">
        <v>109.7</v>
      </c>
      <c r="I30" s="356">
        <v>109.7</v>
      </c>
      <c r="J30" s="357">
        <v>0</v>
      </c>
      <c r="K30" s="357">
        <v>0</v>
      </c>
      <c r="L30" s="357">
        <v>0</v>
      </c>
      <c r="M30" s="358">
        <v>0</v>
      </c>
    </row>
    <row r="31" spans="1:13" s="299" customFormat="1" ht="18.75" customHeight="1">
      <c r="A31" s="347">
        <v>2</v>
      </c>
      <c r="B31" s="348" t="s">
        <v>285</v>
      </c>
      <c r="C31" s="359">
        <v>73.03</v>
      </c>
      <c r="D31" s="350">
        <v>356.9</v>
      </c>
      <c r="E31" s="350">
        <v>380.4</v>
      </c>
      <c r="F31" s="350">
        <v>380.4</v>
      </c>
      <c r="G31" s="350">
        <v>400.9</v>
      </c>
      <c r="H31" s="350">
        <v>400.9</v>
      </c>
      <c r="I31" s="350">
        <v>401.2</v>
      </c>
      <c r="J31" s="362">
        <v>6.584477444662369</v>
      </c>
      <c r="K31" s="362">
        <v>0</v>
      </c>
      <c r="L31" s="362">
        <v>5.467928496319672</v>
      </c>
      <c r="M31" s="363">
        <v>0.07483162883512762</v>
      </c>
    </row>
    <row r="32" spans="1:13" ht="18" customHeight="1">
      <c r="A32" s="347">
        <v>2.1</v>
      </c>
      <c r="B32" s="348" t="s">
        <v>286</v>
      </c>
      <c r="C32" s="359">
        <v>39.49</v>
      </c>
      <c r="D32" s="350">
        <v>400.1</v>
      </c>
      <c r="E32" s="350">
        <v>431.8</v>
      </c>
      <c r="F32" s="350">
        <v>431.8</v>
      </c>
      <c r="G32" s="350">
        <v>456.1</v>
      </c>
      <c r="H32" s="350">
        <v>456.1</v>
      </c>
      <c r="I32" s="350">
        <v>456.1</v>
      </c>
      <c r="J32" s="351">
        <v>7.923019245188698</v>
      </c>
      <c r="K32" s="351">
        <v>0</v>
      </c>
      <c r="L32" s="351">
        <v>5.627605372857801</v>
      </c>
      <c r="M32" s="364">
        <v>0</v>
      </c>
    </row>
    <row r="33" spans="1:13" ht="24.75" customHeight="1">
      <c r="A33" s="347"/>
      <c r="B33" s="354" t="s">
        <v>287</v>
      </c>
      <c r="C33" s="355">
        <v>20.49</v>
      </c>
      <c r="D33" s="356">
        <v>384.4</v>
      </c>
      <c r="E33" s="356">
        <v>430.5</v>
      </c>
      <c r="F33" s="356">
        <v>430.5</v>
      </c>
      <c r="G33" s="356">
        <v>449.4</v>
      </c>
      <c r="H33" s="356">
        <v>449.4</v>
      </c>
      <c r="I33" s="356">
        <v>449.4</v>
      </c>
      <c r="J33" s="357">
        <v>11.992715920915714</v>
      </c>
      <c r="K33" s="357">
        <v>0</v>
      </c>
      <c r="L33" s="357">
        <v>4.390243902439025</v>
      </c>
      <c r="M33" s="358">
        <v>0</v>
      </c>
    </row>
    <row r="34" spans="1:13" ht="24.75" customHeight="1">
      <c r="A34" s="347"/>
      <c r="B34" s="354" t="s">
        <v>288</v>
      </c>
      <c r="C34" s="355">
        <v>19</v>
      </c>
      <c r="D34" s="356">
        <v>417</v>
      </c>
      <c r="E34" s="356">
        <v>433.3</v>
      </c>
      <c r="F34" s="356">
        <v>433.3</v>
      </c>
      <c r="G34" s="356">
        <v>463.4</v>
      </c>
      <c r="H34" s="356">
        <v>463.4</v>
      </c>
      <c r="I34" s="356">
        <v>463.4</v>
      </c>
      <c r="J34" s="357">
        <v>3.9088729016786488</v>
      </c>
      <c r="K34" s="357">
        <v>0</v>
      </c>
      <c r="L34" s="357">
        <v>6.946688206785126</v>
      </c>
      <c r="M34" s="358">
        <v>0</v>
      </c>
    </row>
    <row r="35" spans="1:13" ht="24.75" customHeight="1">
      <c r="A35" s="347">
        <v>2.2</v>
      </c>
      <c r="B35" s="348" t="s">
        <v>289</v>
      </c>
      <c r="C35" s="359">
        <v>25.25</v>
      </c>
      <c r="D35" s="350">
        <v>309.8</v>
      </c>
      <c r="E35" s="350">
        <v>318.2</v>
      </c>
      <c r="F35" s="350">
        <v>318.2</v>
      </c>
      <c r="G35" s="350">
        <v>329.6</v>
      </c>
      <c r="H35" s="350">
        <v>329.6</v>
      </c>
      <c r="I35" s="350">
        <v>329.6</v>
      </c>
      <c r="J35" s="351">
        <v>2.7114267269205925</v>
      </c>
      <c r="K35" s="351">
        <v>0</v>
      </c>
      <c r="L35" s="351">
        <v>3.5826524198617307</v>
      </c>
      <c r="M35" s="352">
        <v>0</v>
      </c>
    </row>
    <row r="36" spans="1:13" ht="24.75" customHeight="1">
      <c r="A36" s="347"/>
      <c r="B36" s="354" t="s">
        <v>290</v>
      </c>
      <c r="C36" s="355">
        <v>6.31</v>
      </c>
      <c r="D36" s="356">
        <v>289</v>
      </c>
      <c r="E36" s="356">
        <v>301.9</v>
      </c>
      <c r="F36" s="356">
        <v>301.9</v>
      </c>
      <c r="G36" s="356">
        <v>321.7</v>
      </c>
      <c r="H36" s="356">
        <v>321.7</v>
      </c>
      <c r="I36" s="356">
        <v>321.7</v>
      </c>
      <c r="J36" s="357">
        <v>4.46366782006919</v>
      </c>
      <c r="K36" s="357">
        <v>0</v>
      </c>
      <c r="L36" s="357">
        <v>6.558463067240822</v>
      </c>
      <c r="M36" s="358">
        <v>0</v>
      </c>
    </row>
    <row r="37" spans="1:13" ht="24.75" customHeight="1">
      <c r="A37" s="347"/>
      <c r="B37" s="354" t="s">
        <v>291</v>
      </c>
      <c r="C37" s="355">
        <v>6.31</v>
      </c>
      <c r="D37" s="356">
        <v>306.8</v>
      </c>
      <c r="E37" s="356">
        <v>314.5</v>
      </c>
      <c r="F37" s="356">
        <v>314.5</v>
      </c>
      <c r="G37" s="356">
        <v>326.9</v>
      </c>
      <c r="H37" s="356">
        <v>326.9</v>
      </c>
      <c r="I37" s="356">
        <v>326.9</v>
      </c>
      <c r="J37" s="357">
        <v>2.5097783572359873</v>
      </c>
      <c r="K37" s="357">
        <v>0</v>
      </c>
      <c r="L37" s="357">
        <v>3.9427662957074716</v>
      </c>
      <c r="M37" s="358">
        <v>0</v>
      </c>
    </row>
    <row r="38" spans="1:13" ht="24.75" customHeight="1">
      <c r="A38" s="347"/>
      <c r="B38" s="354" t="s">
        <v>292</v>
      </c>
      <c r="C38" s="355">
        <v>6.31</v>
      </c>
      <c r="D38" s="356">
        <v>307</v>
      </c>
      <c r="E38" s="356">
        <v>315.9</v>
      </c>
      <c r="F38" s="356">
        <v>315.9</v>
      </c>
      <c r="G38" s="356">
        <v>322.1</v>
      </c>
      <c r="H38" s="356">
        <v>322.1</v>
      </c>
      <c r="I38" s="356">
        <v>322.1</v>
      </c>
      <c r="J38" s="357">
        <v>2.8990228013029196</v>
      </c>
      <c r="K38" s="357">
        <v>0</v>
      </c>
      <c r="L38" s="357">
        <v>1.9626464070908725</v>
      </c>
      <c r="M38" s="358">
        <v>0</v>
      </c>
    </row>
    <row r="39" spans="1:13" ht="24.75" customHeight="1">
      <c r="A39" s="347"/>
      <c r="B39" s="354" t="s">
        <v>293</v>
      </c>
      <c r="C39" s="355">
        <v>6.32</v>
      </c>
      <c r="D39" s="356">
        <v>336.2</v>
      </c>
      <c r="E39" s="356">
        <v>340.4</v>
      </c>
      <c r="F39" s="356">
        <v>340.4</v>
      </c>
      <c r="G39" s="356">
        <v>347.5</v>
      </c>
      <c r="H39" s="356">
        <v>347.5</v>
      </c>
      <c r="I39" s="356">
        <v>347.5</v>
      </c>
      <c r="J39" s="357">
        <v>1.2492563950029734</v>
      </c>
      <c r="K39" s="357">
        <v>0</v>
      </c>
      <c r="L39" s="357">
        <v>2.0857814336075364</v>
      </c>
      <c r="M39" s="358">
        <v>0</v>
      </c>
    </row>
    <row r="40" spans="1:13" ht="24.75" customHeight="1">
      <c r="A40" s="347">
        <v>2.3</v>
      </c>
      <c r="B40" s="348" t="s">
        <v>294</v>
      </c>
      <c r="C40" s="359">
        <v>8.29</v>
      </c>
      <c r="D40" s="350">
        <v>294.5</v>
      </c>
      <c r="E40" s="350">
        <v>325</v>
      </c>
      <c r="F40" s="350">
        <v>325</v>
      </c>
      <c r="G40" s="350">
        <v>355.2</v>
      </c>
      <c r="H40" s="350">
        <v>355.2</v>
      </c>
      <c r="I40" s="350">
        <v>358.1</v>
      </c>
      <c r="J40" s="351">
        <v>10.356536502546689</v>
      </c>
      <c r="K40" s="351">
        <v>0</v>
      </c>
      <c r="L40" s="351">
        <v>10.184615384615398</v>
      </c>
      <c r="M40" s="364">
        <v>0.8164414414414409</v>
      </c>
    </row>
    <row r="41" spans="1:13" s="299" customFormat="1" ht="24.75" customHeight="1">
      <c r="A41" s="365"/>
      <c r="B41" s="348" t="s">
        <v>295</v>
      </c>
      <c r="C41" s="359">
        <v>2.76</v>
      </c>
      <c r="D41" s="350">
        <v>272.7</v>
      </c>
      <c r="E41" s="350">
        <v>302.8</v>
      </c>
      <c r="F41" s="350">
        <v>302.8</v>
      </c>
      <c r="G41" s="350">
        <v>331.5</v>
      </c>
      <c r="H41" s="350">
        <v>331.5</v>
      </c>
      <c r="I41" s="350">
        <v>333.5</v>
      </c>
      <c r="J41" s="351">
        <v>11.03777044371104</v>
      </c>
      <c r="K41" s="351">
        <v>0</v>
      </c>
      <c r="L41" s="351">
        <v>10.138705416116238</v>
      </c>
      <c r="M41" s="352">
        <v>0.6033182503770718</v>
      </c>
    </row>
    <row r="42" spans="1:13" ht="24.75" customHeight="1">
      <c r="A42" s="365"/>
      <c r="B42" s="354" t="s">
        <v>291</v>
      </c>
      <c r="C42" s="355">
        <v>1.38</v>
      </c>
      <c r="D42" s="356">
        <v>263.1</v>
      </c>
      <c r="E42" s="356">
        <v>293.7</v>
      </c>
      <c r="F42" s="356">
        <v>293.7</v>
      </c>
      <c r="G42" s="356">
        <v>318.5</v>
      </c>
      <c r="H42" s="356">
        <v>318.5</v>
      </c>
      <c r="I42" s="356">
        <v>320.1</v>
      </c>
      <c r="J42" s="357">
        <v>11.630558722919034</v>
      </c>
      <c r="K42" s="357">
        <v>0</v>
      </c>
      <c r="L42" s="357">
        <v>8.98876404494385</v>
      </c>
      <c r="M42" s="358">
        <v>0.5023547880690842</v>
      </c>
    </row>
    <row r="43" spans="1:13" ht="24.75" customHeight="1">
      <c r="A43" s="366"/>
      <c r="B43" s="354" t="s">
        <v>293</v>
      </c>
      <c r="C43" s="355">
        <v>1.38</v>
      </c>
      <c r="D43" s="356">
        <v>282.3</v>
      </c>
      <c r="E43" s="356">
        <v>311.9</v>
      </c>
      <c r="F43" s="356">
        <v>311.9</v>
      </c>
      <c r="G43" s="356">
        <v>344.5</v>
      </c>
      <c r="H43" s="356">
        <v>344.5</v>
      </c>
      <c r="I43" s="356">
        <v>346.9</v>
      </c>
      <c r="J43" s="357">
        <v>10.485299326957119</v>
      </c>
      <c r="K43" s="357">
        <v>0</v>
      </c>
      <c r="L43" s="357">
        <v>11.221545367104852</v>
      </c>
      <c r="M43" s="358">
        <v>0.696661828737291</v>
      </c>
    </row>
    <row r="44" spans="1:13" ht="24.75" customHeight="1">
      <c r="A44" s="365"/>
      <c r="B44" s="348" t="s">
        <v>296</v>
      </c>
      <c r="C44" s="359">
        <v>2.76</v>
      </c>
      <c r="D44" s="350">
        <v>257.1</v>
      </c>
      <c r="E44" s="350">
        <v>285.9</v>
      </c>
      <c r="F44" s="350">
        <v>285.9</v>
      </c>
      <c r="G44" s="350">
        <v>317.1</v>
      </c>
      <c r="H44" s="350">
        <v>317.1</v>
      </c>
      <c r="I44" s="350">
        <v>319.1</v>
      </c>
      <c r="J44" s="351">
        <v>11.20186697782961</v>
      </c>
      <c r="K44" s="351">
        <v>0</v>
      </c>
      <c r="L44" s="351">
        <v>11.612451906260944</v>
      </c>
      <c r="M44" s="352">
        <v>0.6307158625039335</v>
      </c>
    </row>
    <row r="45" spans="1:13" ht="24.75" customHeight="1">
      <c r="A45" s="365"/>
      <c r="B45" s="354" t="s">
        <v>291</v>
      </c>
      <c r="C45" s="355">
        <v>1.38</v>
      </c>
      <c r="D45" s="356">
        <v>247.8</v>
      </c>
      <c r="E45" s="356">
        <v>279.1</v>
      </c>
      <c r="F45" s="356">
        <v>279.1</v>
      </c>
      <c r="G45" s="356">
        <v>312.1</v>
      </c>
      <c r="H45" s="356">
        <v>312.1</v>
      </c>
      <c r="I45" s="356">
        <v>313.8</v>
      </c>
      <c r="J45" s="357">
        <v>12.631154156577892</v>
      </c>
      <c r="K45" s="357">
        <v>0</v>
      </c>
      <c r="L45" s="357">
        <v>12.43281977785739</v>
      </c>
      <c r="M45" s="358">
        <v>0.5446972124319132</v>
      </c>
    </row>
    <row r="46" spans="1:13" ht="24.75" customHeight="1">
      <c r="A46" s="365"/>
      <c r="B46" s="354" t="s">
        <v>293</v>
      </c>
      <c r="C46" s="355">
        <v>1.38</v>
      </c>
      <c r="D46" s="356">
        <v>266.3</v>
      </c>
      <c r="E46" s="356">
        <v>292.6</v>
      </c>
      <c r="F46" s="356">
        <v>292.6</v>
      </c>
      <c r="G46" s="356">
        <v>322.1</v>
      </c>
      <c r="H46" s="356">
        <v>322.1</v>
      </c>
      <c r="I46" s="356">
        <v>324.4</v>
      </c>
      <c r="J46" s="357">
        <v>9.87607960946302</v>
      </c>
      <c r="K46" s="357">
        <v>0</v>
      </c>
      <c r="L46" s="357">
        <v>10.868079289131899</v>
      </c>
      <c r="M46" s="358">
        <v>0.7140639552933692</v>
      </c>
    </row>
    <row r="47" spans="1:13" ht="24.75" customHeight="1">
      <c r="A47" s="365"/>
      <c r="B47" s="348" t="s">
        <v>297</v>
      </c>
      <c r="C47" s="359">
        <v>2.77</v>
      </c>
      <c r="D47" s="350">
        <v>353.4</v>
      </c>
      <c r="E47" s="350">
        <v>386</v>
      </c>
      <c r="F47" s="350">
        <v>386</v>
      </c>
      <c r="G47" s="350">
        <v>417</v>
      </c>
      <c r="H47" s="350">
        <v>417</v>
      </c>
      <c r="I47" s="350">
        <v>421.4</v>
      </c>
      <c r="J47" s="351">
        <v>9.224674589700072</v>
      </c>
      <c r="K47" s="351">
        <v>0</v>
      </c>
      <c r="L47" s="351">
        <v>9.170984455958546</v>
      </c>
      <c r="M47" s="352">
        <v>1.0551558752997607</v>
      </c>
    </row>
    <row r="48" spans="1:13" ht="24.75" customHeight="1">
      <c r="A48" s="365"/>
      <c r="B48" s="354" t="s">
        <v>287</v>
      </c>
      <c r="C48" s="355">
        <v>1.38</v>
      </c>
      <c r="D48" s="356">
        <v>357.2</v>
      </c>
      <c r="E48" s="356">
        <v>396.4</v>
      </c>
      <c r="F48" s="356">
        <v>396.4</v>
      </c>
      <c r="G48" s="356">
        <v>422.6</v>
      </c>
      <c r="H48" s="356">
        <v>422.6</v>
      </c>
      <c r="I48" s="356">
        <v>428.1</v>
      </c>
      <c r="J48" s="357">
        <v>10.974244120940654</v>
      </c>
      <c r="K48" s="357">
        <v>0</v>
      </c>
      <c r="L48" s="357">
        <v>7.996972754793148</v>
      </c>
      <c r="M48" s="358">
        <v>1.3014671083767126</v>
      </c>
    </row>
    <row r="49" spans="1:13" ht="24.75" customHeight="1" thickBot="1">
      <c r="A49" s="367"/>
      <c r="B49" s="368" t="s">
        <v>288</v>
      </c>
      <c r="C49" s="369">
        <v>1.39</v>
      </c>
      <c r="D49" s="370">
        <v>349.7</v>
      </c>
      <c r="E49" s="370">
        <v>375.8</v>
      </c>
      <c r="F49" s="370">
        <v>375.8</v>
      </c>
      <c r="G49" s="370">
        <v>411.4</v>
      </c>
      <c r="H49" s="370">
        <v>411.4</v>
      </c>
      <c r="I49" s="370">
        <v>414.8</v>
      </c>
      <c r="J49" s="371">
        <v>7.463540177294831</v>
      </c>
      <c r="K49" s="371">
        <v>0</v>
      </c>
      <c r="L49" s="371">
        <v>10.377860564129861</v>
      </c>
      <c r="M49" s="372">
        <v>0.8264462809917319</v>
      </c>
    </row>
    <row r="50" spans="4:13" ht="12" customHeight="1" thickTop="1">
      <c r="D50" s="373"/>
      <c r="E50" s="373"/>
      <c r="F50" s="373"/>
      <c r="G50" s="373"/>
      <c r="H50" s="373"/>
      <c r="I50" s="373"/>
      <c r="J50" s="373"/>
      <c r="K50" s="373"/>
      <c r="L50" s="373"/>
      <c r="M50" s="373"/>
    </row>
    <row r="51" spans="4:13" ht="24.75" customHeight="1">
      <c r="D51" s="373"/>
      <c r="E51" s="373"/>
      <c r="F51" s="373"/>
      <c r="G51" s="373"/>
      <c r="H51" s="373"/>
      <c r="I51" s="373"/>
      <c r="J51" s="373"/>
      <c r="K51" s="373"/>
      <c r="L51" s="373"/>
      <c r="M51" s="373"/>
    </row>
    <row r="52" spans="4:13" ht="24.75" customHeight="1">
      <c r="D52" s="373"/>
      <c r="E52" s="373"/>
      <c r="F52" s="373"/>
      <c r="G52" s="373"/>
      <c r="H52" s="373"/>
      <c r="I52" s="373"/>
      <c r="J52" s="373"/>
      <c r="K52" s="373"/>
      <c r="L52" s="373"/>
      <c r="M52" s="373"/>
    </row>
    <row r="53" spans="4:13" ht="24.75" customHeight="1">
      <c r="D53" s="373"/>
      <c r="E53" s="373"/>
      <c r="F53" s="373"/>
      <c r="G53" s="373"/>
      <c r="H53" s="373"/>
      <c r="I53" s="373"/>
      <c r="J53" s="373"/>
      <c r="K53" s="373"/>
      <c r="L53" s="373"/>
      <c r="M53" s="373"/>
    </row>
    <row r="54" spans="4:13" ht="24.75" customHeight="1">
      <c r="D54" s="373"/>
      <c r="E54" s="373"/>
      <c r="F54" s="373"/>
      <c r="G54" s="373"/>
      <c r="H54" s="373"/>
      <c r="I54" s="373"/>
      <c r="J54" s="373"/>
      <c r="K54" s="373"/>
      <c r="L54" s="373"/>
      <c r="M54" s="373"/>
    </row>
    <row r="55" spans="4:13" ht="24.75" customHeight="1">
      <c r="D55" s="373"/>
      <c r="E55" s="373"/>
      <c r="F55" s="373"/>
      <c r="G55" s="373"/>
      <c r="H55" s="373"/>
      <c r="I55" s="373"/>
      <c r="J55" s="373"/>
      <c r="K55" s="373"/>
      <c r="L55" s="373"/>
      <c r="M55" s="373"/>
    </row>
    <row r="56" spans="4:13" ht="24.75" customHeight="1">
      <c r="D56" s="373"/>
      <c r="E56" s="373"/>
      <c r="F56" s="373"/>
      <c r="G56" s="373"/>
      <c r="H56" s="373"/>
      <c r="I56" s="373"/>
      <c r="J56" s="373"/>
      <c r="K56" s="373"/>
      <c r="L56" s="373"/>
      <c r="M56" s="373"/>
    </row>
    <row r="57" spans="4:13" ht="24.75" customHeight="1">
      <c r="D57" s="373"/>
      <c r="E57" s="373"/>
      <c r="F57" s="373"/>
      <c r="G57" s="373"/>
      <c r="H57" s="373"/>
      <c r="I57" s="373"/>
      <c r="J57" s="373"/>
      <c r="K57" s="373"/>
      <c r="L57" s="373"/>
      <c r="M57" s="373"/>
    </row>
    <row r="58" spans="4:13" ht="24.75" customHeight="1">
      <c r="D58" s="373"/>
      <c r="E58" s="373"/>
      <c r="F58" s="373"/>
      <c r="G58" s="373"/>
      <c r="H58" s="373"/>
      <c r="I58" s="373"/>
      <c r="J58" s="373"/>
      <c r="K58" s="373"/>
      <c r="L58" s="373"/>
      <c r="M58" s="373"/>
    </row>
    <row r="59" spans="4:13" ht="24.75" customHeight="1">
      <c r="D59" s="373"/>
      <c r="E59" s="373"/>
      <c r="F59" s="373"/>
      <c r="G59" s="373"/>
      <c r="H59" s="373"/>
      <c r="I59" s="373"/>
      <c r="J59" s="373"/>
      <c r="K59" s="373"/>
      <c r="L59" s="373"/>
      <c r="M59" s="373"/>
    </row>
    <row r="60" spans="4:13" ht="24.75" customHeight="1">
      <c r="D60" s="373"/>
      <c r="E60" s="373"/>
      <c r="F60" s="373"/>
      <c r="G60" s="373"/>
      <c r="H60" s="373"/>
      <c r="I60" s="373"/>
      <c r="J60" s="373"/>
      <c r="K60" s="373"/>
      <c r="L60" s="373"/>
      <c r="M60" s="373"/>
    </row>
    <row r="61" spans="4:13" ht="24.75" customHeight="1">
      <c r="D61" s="373"/>
      <c r="E61" s="373"/>
      <c r="F61" s="373"/>
      <c r="G61" s="373"/>
      <c r="H61" s="373"/>
      <c r="I61" s="373"/>
      <c r="J61" s="373"/>
      <c r="K61" s="373"/>
      <c r="L61" s="373"/>
      <c r="M61" s="373"/>
    </row>
    <row r="62" spans="4:13" ht="24.75" customHeight="1">
      <c r="D62" s="373"/>
      <c r="E62" s="373"/>
      <c r="F62" s="373"/>
      <c r="G62" s="373"/>
      <c r="H62" s="373"/>
      <c r="I62" s="373"/>
      <c r="J62" s="373"/>
      <c r="K62" s="373"/>
      <c r="L62" s="373"/>
      <c r="M62" s="373"/>
    </row>
    <row r="63" spans="4:13" ht="24.75" customHeight="1">
      <c r="D63" s="373"/>
      <c r="E63" s="373"/>
      <c r="F63" s="373"/>
      <c r="G63" s="373"/>
      <c r="H63" s="373"/>
      <c r="I63" s="373"/>
      <c r="J63" s="373"/>
      <c r="K63" s="373"/>
      <c r="L63" s="373"/>
      <c r="M63" s="373"/>
    </row>
    <row r="64" spans="4:13" ht="24.75" customHeight="1">
      <c r="D64" s="373"/>
      <c r="E64" s="373"/>
      <c r="F64" s="373"/>
      <c r="G64" s="373"/>
      <c r="H64" s="373"/>
      <c r="I64" s="373"/>
      <c r="J64" s="373"/>
      <c r="K64" s="373"/>
      <c r="L64" s="373"/>
      <c r="M64" s="373"/>
    </row>
    <row r="65" spans="4:13" ht="24.75" customHeight="1">
      <c r="D65" s="373"/>
      <c r="E65" s="373"/>
      <c r="F65" s="373"/>
      <c r="G65" s="373"/>
      <c r="H65" s="373"/>
      <c r="I65" s="373"/>
      <c r="J65" s="373"/>
      <c r="K65" s="373"/>
      <c r="L65" s="373"/>
      <c r="M65" s="373"/>
    </row>
    <row r="66" spans="4:13" ht="24.75" customHeight="1">
      <c r="D66" s="373"/>
      <c r="E66" s="373"/>
      <c r="F66" s="373"/>
      <c r="G66" s="373"/>
      <c r="H66" s="373"/>
      <c r="I66" s="373"/>
      <c r="J66" s="373"/>
      <c r="K66" s="373"/>
      <c r="L66" s="373"/>
      <c r="M66" s="373"/>
    </row>
    <row r="67" spans="4:13" ht="24.75" customHeight="1">
      <c r="D67" s="373"/>
      <c r="E67" s="373"/>
      <c r="F67" s="373"/>
      <c r="G67" s="373"/>
      <c r="H67" s="373"/>
      <c r="I67" s="373"/>
      <c r="J67" s="373"/>
      <c r="K67" s="373"/>
      <c r="L67" s="373"/>
      <c r="M67" s="373"/>
    </row>
    <row r="68" spans="4:13" ht="24.75" customHeight="1">
      <c r="D68" s="373"/>
      <c r="E68" s="373"/>
      <c r="F68" s="373"/>
      <c r="G68" s="373"/>
      <c r="H68" s="373"/>
      <c r="I68" s="373"/>
      <c r="J68" s="373"/>
      <c r="K68" s="373"/>
      <c r="L68" s="373"/>
      <c r="M68" s="373"/>
    </row>
    <row r="69" spans="4:13" ht="24.75" customHeight="1">
      <c r="D69" s="373"/>
      <c r="E69" s="373"/>
      <c r="F69" s="373"/>
      <c r="G69" s="373"/>
      <c r="H69" s="373"/>
      <c r="I69" s="373"/>
      <c r="J69" s="373"/>
      <c r="K69" s="373"/>
      <c r="L69" s="373"/>
      <c r="M69" s="373"/>
    </row>
    <row r="70" spans="4:13" ht="24.75" customHeight="1">
      <c r="D70" s="373"/>
      <c r="E70" s="373"/>
      <c r="F70" s="373"/>
      <c r="G70" s="373"/>
      <c r="H70" s="373"/>
      <c r="I70" s="373"/>
      <c r="J70" s="373"/>
      <c r="K70" s="373"/>
      <c r="L70" s="373"/>
      <c r="M70" s="373"/>
    </row>
    <row r="71" spans="4:13" ht="24.75" customHeight="1">
      <c r="D71" s="373"/>
      <c r="E71" s="373"/>
      <c r="F71" s="373"/>
      <c r="G71" s="373"/>
      <c r="H71" s="373"/>
      <c r="I71" s="373"/>
      <c r="J71" s="373"/>
      <c r="K71" s="373"/>
      <c r="L71" s="373"/>
      <c r="M71" s="373"/>
    </row>
    <row r="72" spans="4:13" ht="24.75" customHeight="1">
      <c r="D72" s="373"/>
      <c r="E72" s="373"/>
      <c r="F72" s="373"/>
      <c r="G72" s="373"/>
      <c r="H72" s="373"/>
      <c r="I72" s="373"/>
      <c r="J72" s="373"/>
      <c r="K72" s="373"/>
      <c r="L72" s="373"/>
      <c r="M72" s="373"/>
    </row>
    <row r="73" spans="4:13" ht="24.75" customHeight="1">
      <c r="D73" s="373"/>
      <c r="E73" s="373"/>
      <c r="F73" s="373"/>
      <c r="G73" s="373"/>
      <c r="H73" s="373"/>
      <c r="I73" s="373"/>
      <c r="J73" s="373"/>
      <c r="K73" s="373"/>
      <c r="L73" s="373"/>
      <c r="M73" s="373"/>
    </row>
    <row r="74" spans="4:13" ht="24.75" customHeight="1">
      <c r="D74" s="373"/>
      <c r="E74" s="373"/>
      <c r="F74" s="373"/>
      <c r="G74" s="373"/>
      <c r="H74" s="373"/>
      <c r="I74" s="373"/>
      <c r="J74" s="373"/>
      <c r="K74" s="373"/>
      <c r="L74" s="373"/>
      <c r="M74" s="373"/>
    </row>
    <row r="75" spans="4:13" ht="24.75" customHeight="1">
      <c r="D75" s="373"/>
      <c r="E75" s="373"/>
      <c r="F75" s="373"/>
      <c r="G75" s="373"/>
      <c r="H75" s="373"/>
      <c r="I75" s="373"/>
      <c r="J75" s="373"/>
      <c r="K75" s="373"/>
      <c r="L75" s="373"/>
      <c r="M75" s="373"/>
    </row>
    <row r="76" spans="4:13" ht="24.75" customHeight="1">
      <c r="D76" s="373"/>
      <c r="E76" s="373"/>
      <c r="F76" s="373"/>
      <c r="G76" s="373"/>
      <c r="H76" s="373"/>
      <c r="I76" s="373"/>
      <c r="J76" s="373"/>
      <c r="K76" s="373"/>
      <c r="L76" s="373"/>
      <c r="M76" s="373"/>
    </row>
    <row r="77" spans="4:13" ht="24.75" customHeight="1">
      <c r="D77" s="373"/>
      <c r="E77" s="373"/>
      <c r="F77" s="373"/>
      <c r="G77" s="373"/>
      <c r="H77" s="373"/>
      <c r="I77" s="373"/>
      <c r="J77" s="373"/>
      <c r="K77" s="373"/>
      <c r="L77" s="373"/>
      <c r="M77" s="373"/>
    </row>
    <row r="78" spans="4:13" ht="24.75" customHeight="1">
      <c r="D78" s="373"/>
      <c r="E78" s="373"/>
      <c r="F78" s="373"/>
      <c r="G78" s="373"/>
      <c r="H78" s="373"/>
      <c r="I78" s="373"/>
      <c r="J78" s="373"/>
      <c r="K78" s="373"/>
      <c r="L78" s="373"/>
      <c r="M78" s="373"/>
    </row>
    <row r="79" spans="4:13" ht="24.75" customHeight="1">
      <c r="D79" s="373"/>
      <c r="E79" s="373"/>
      <c r="F79" s="373"/>
      <c r="G79" s="373"/>
      <c r="H79" s="373"/>
      <c r="I79" s="373"/>
      <c r="J79" s="373"/>
      <c r="K79" s="373"/>
      <c r="L79" s="373"/>
      <c r="M79" s="373"/>
    </row>
    <row r="80" spans="4:13" ht="24.75" customHeight="1">
      <c r="D80" s="373"/>
      <c r="E80" s="373"/>
      <c r="F80" s="373"/>
      <c r="G80" s="373"/>
      <c r="H80" s="373"/>
      <c r="I80" s="373"/>
      <c r="J80" s="373"/>
      <c r="K80" s="373"/>
      <c r="L80" s="373"/>
      <c r="M80" s="373"/>
    </row>
    <row r="81" spans="4:13" ht="24.75" customHeight="1">
      <c r="D81" s="373"/>
      <c r="E81" s="373"/>
      <c r="F81" s="373"/>
      <c r="G81" s="373"/>
      <c r="H81" s="373"/>
      <c r="I81" s="373"/>
      <c r="J81" s="373"/>
      <c r="K81" s="373"/>
      <c r="L81" s="373"/>
      <c r="M81" s="373"/>
    </row>
    <row r="82" spans="4:13" ht="24.75" customHeight="1">
      <c r="D82" s="373"/>
      <c r="E82" s="373"/>
      <c r="F82" s="373"/>
      <c r="G82" s="373"/>
      <c r="H82" s="373"/>
      <c r="I82" s="373"/>
      <c r="J82" s="373"/>
      <c r="K82" s="373"/>
      <c r="L82" s="373"/>
      <c r="M82" s="373"/>
    </row>
    <row r="83" spans="4:13" ht="24.75" customHeight="1">
      <c r="D83" s="373"/>
      <c r="E83" s="373"/>
      <c r="F83" s="373"/>
      <c r="G83" s="373"/>
      <c r="H83" s="373"/>
      <c r="I83" s="373"/>
      <c r="J83" s="373"/>
      <c r="K83" s="373"/>
      <c r="L83" s="373"/>
      <c r="M83" s="373"/>
    </row>
    <row r="84" spans="4:13" ht="24.75" customHeight="1">
      <c r="D84" s="373"/>
      <c r="E84" s="373"/>
      <c r="F84" s="373"/>
      <c r="G84" s="373"/>
      <c r="H84" s="373"/>
      <c r="I84" s="373"/>
      <c r="J84" s="373"/>
      <c r="K84" s="373"/>
      <c r="L84" s="373"/>
      <c r="M84" s="373"/>
    </row>
    <row r="85" spans="4:13" ht="24.75" customHeight="1">
      <c r="D85" s="373"/>
      <c r="E85" s="373"/>
      <c r="F85" s="373"/>
      <c r="G85" s="373"/>
      <c r="H85" s="373"/>
      <c r="I85" s="373"/>
      <c r="J85" s="373"/>
      <c r="K85" s="373"/>
      <c r="L85" s="373"/>
      <c r="M85" s="373"/>
    </row>
    <row r="86" spans="4:13" ht="24.75" customHeight="1">
      <c r="D86" s="373"/>
      <c r="E86" s="373"/>
      <c r="F86" s="373"/>
      <c r="G86" s="373"/>
      <c r="H86" s="373"/>
      <c r="I86" s="373"/>
      <c r="J86" s="373"/>
      <c r="K86" s="373"/>
      <c r="L86" s="373"/>
      <c r="M86" s="373"/>
    </row>
    <row r="87" spans="4:13" ht="24.75" customHeight="1">
      <c r="D87" s="373"/>
      <c r="E87" s="373"/>
      <c r="F87" s="373"/>
      <c r="G87" s="373"/>
      <c r="H87" s="373"/>
      <c r="I87" s="373"/>
      <c r="J87" s="373"/>
      <c r="K87" s="373"/>
      <c r="L87" s="373"/>
      <c r="M87" s="373"/>
    </row>
    <row r="88" spans="4:13" ht="24.75" customHeight="1">
      <c r="D88" s="373"/>
      <c r="E88" s="373"/>
      <c r="F88" s="373"/>
      <c r="G88" s="373"/>
      <c r="H88" s="373"/>
      <c r="I88" s="373"/>
      <c r="J88" s="373"/>
      <c r="K88" s="373"/>
      <c r="L88" s="373"/>
      <c r="M88" s="373"/>
    </row>
    <row r="89" spans="4:13" ht="24.75" customHeight="1">
      <c r="D89" s="373"/>
      <c r="E89" s="373"/>
      <c r="F89" s="373"/>
      <c r="G89" s="373"/>
      <c r="H89" s="373"/>
      <c r="I89" s="373"/>
      <c r="J89" s="373"/>
      <c r="K89" s="373"/>
      <c r="L89" s="373"/>
      <c r="M89" s="373"/>
    </row>
    <row r="90" spans="4:13" ht="24.75" customHeight="1">
      <c r="D90" s="373"/>
      <c r="E90" s="373"/>
      <c r="F90" s="373"/>
      <c r="G90" s="373"/>
      <c r="H90" s="373"/>
      <c r="I90" s="373"/>
      <c r="J90" s="373"/>
      <c r="K90" s="373"/>
      <c r="L90" s="373"/>
      <c r="M90" s="373"/>
    </row>
    <row r="91" spans="4:13" ht="24.75" customHeight="1">
      <c r="D91" s="373"/>
      <c r="E91" s="373"/>
      <c r="F91" s="373"/>
      <c r="G91" s="373"/>
      <c r="H91" s="373"/>
      <c r="I91" s="373"/>
      <c r="J91" s="373"/>
      <c r="K91" s="373"/>
      <c r="L91" s="373"/>
      <c r="M91" s="373"/>
    </row>
    <row r="92" spans="4:13" ht="24.75" customHeight="1">
      <c r="D92" s="373"/>
      <c r="E92" s="373"/>
      <c r="F92" s="373"/>
      <c r="G92" s="373"/>
      <c r="H92" s="373"/>
      <c r="I92" s="373"/>
      <c r="J92" s="373"/>
      <c r="K92" s="373"/>
      <c r="L92" s="373"/>
      <c r="M92" s="373"/>
    </row>
    <row r="93" spans="4:13" ht="24.75" customHeight="1">
      <c r="D93" s="373"/>
      <c r="E93" s="373"/>
      <c r="F93" s="373"/>
      <c r="G93" s="373"/>
      <c r="H93" s="373"/>
      <c r="I93" s="373"/>
      <c r="J93" s="373"/>
      <c r="K93" s="373"/>
      <c r="L93" s="373"/>
      <c r="M93" s="373"/>
    </row>
    <row r="94" spans="4:13" ht="24.75" customHeight="1">
      <c r="D94" s="373"/>
      <c r="E94" s="373"/>
      <c r="F94" s="373"/>
      <c r="G94" s="373"/>
      <c r="H94" s="373"/>
      <c r="I94" s="373"/>
      <c r="J94" s="373"/>
      <c r="K94" s="373"/>
      <c r="L94" s="373"/>
      <c r="M94" s="373"/>
    </row>
    <row r="95" spans="4:13" ht="24.75" customHeight="1">
      <c r="D95" s="373"/>
      <c r="E95" s="373"/>
      <c r="F95" s="373"/>
      <c r="G95" s="373"/>
      <c r="H95" s="373"/>
      <c r="I95" s="373"/>
      <c r="J95" s="373"/>
      <c r="K95" s="373"/>
      <c r="L95" s="373"/>
      <c r="M95" s="373"/>
    </row>
    <row r="96" spans="4:13" ht="24.75" customHeight="1">
      <c r="D96" s="373"/>
      <c r="E96" s="373"/>
      <c r="F96" s="373"/>
      <c r="G96" s="373"/>
      <c r="H96" s="373"/>
      <c r="I96" s="373"/>
      <c r="J96" s="373"/>
      <c r="K96" s="373"/>
      <c r="L96" s="373"/>
      <c r="M96" s="373"/>
    </row>
    <row r="97" spans="4:13" ht="24.75" customHeight="1">
      <c r="D97" s="373"/>
      <c r="E97" s="373"/>
      <c r="F97" s="373"/>
      <c r="G97" s="373"/>
      <c r="H97" s="373"/>
      <c r="I97" s="373"/>
      <c r="J97" s="373"/>
      <c r="K97" s="373"/>
      <c r="L97" s="373"/>
      <c r="M97" s="373"/>
    </row>
    <row r="98" spans="4:13" ht="24.75" customHeight="1">
      <c r="D98" s="373"/>
      <c r="E98" s="373"/>
      <c r="F98" s="373"/>
      <c r="G98" s="373"/>
      <c r="H98" s="373"/>
      <c r="I98" s="373"/>
      <c r="J98" s="373"/>
      <c r="K98" s="373"/>
      <c r="L98" s="373"/>
      <c r="M98" s="373"/>
    </row>
    <row r="99" spans="4:13" ht="24.75" customHeight="1">
      <c r="D99" s="373"/>
      <c r="E99" s="373"/>
      <c r="F99" s="373"/>
      <c r="G99" s="373"/>
      <c r="H99" s="373"/>
      <c r="I99" s="373"/>
      <c r="J99" s="373"/>
      <c r="K99" s="373"/>
      <c r="L99" s="373"/>
      <c r="M99" s="373"/>
    </row>
    <row r="100" spans="4:13" ht="24.75" customHeight="1"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</row>
    <row r="101" spans="4:13" ht="24.75" customHeight="1"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</row>
    <row r="102" spans="4:13" ht="24.75" customHeight="1"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</row>
    <row r="103" spans="4:13" ht="24.75" customHeight="1"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</row>
    <row r="104" spans="4:13" ht="24.75" customHeight="1"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</row>
    <row r="105" spans="4:13" ht="24.75" customHeight="1"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</row>
    <row r="106" spans="4:13" ht="24.75" customHeight="1"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</row>
    <row r="107" spans="4:13" ht="24.75" customHeight="1"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</row>
    <row r="108" spans="4:13" ht="24.75" customHeight="1"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</row>
    <row r="109" spans="4:13" ht="24.75" customHeight="1"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</row>
    <row r="110" spans="4:13" ht="24.75" customHeight="1"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</row>
    <row r="111" spans="4:13" ht="24.75" customHeight="1"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</row>
    <row r="112" spans="4:13" ht="24.75" customHeight="1"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</row>
    <row r="113" spans="4:13" ht="24.75" customHeight="1"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</row>
    <row r="114" spans="4:13" ht="24.75" customHeight="1"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</row>
    <row r="115" spans="4:13" ht="24.75" customHeight="1"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</row>
    <row r="116" spans="4:13" ht="24.75" customHeight="1"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</row>
    <row r="117" spans="4:13" ht="24.75" customHeight="1"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</row>
    <row r="118" spans="4:13" ht="24.75" customHeight="1"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</row>
    <row r="119" spans="4:13" ht="24.75" customHeight="1"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</row>
    <row r="120" spans="4:13" ht="24.75" customHeight="1"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</row>
    <row r="121" spans="4:13" ht="24.75" customHeight="1"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</row>
    <row r="122" spans="4:13" ht="24.75" customHeight="1"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</row>
    <row r="123" spans="4:13" ht="24.75" customHeight="1"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</row>
    <row r="124" spans="4:13" ht="24.75" customHeight="1"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</row>
    <row r="125" spans="4:13" ht="24.75" customHeight="1"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</row>
    <row r="126" spans="4:13" ht="24.75" customHeight="1"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</row>
    <row r="127" spans="4:13" ht="24.75" customHeight="1"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</row>
    <row r="128" spans="4:13" ht="24.75" customHeight="1"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</row>
    <row r="129" spans="4:13" ht="24.75" customHeight="1"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</row>
    <row r="130" spans="4:13" ht="24.75" customHeight="1"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</row>
  </sheetData>
  <sheetProtection/>
  <mergeCells count="13"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  <mergeCell ref="K7:K8"/>
    <mergeCell ref="L7:L8"/>
    <mergeCell ref="M7:M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140625" style="1089" customWidth="1"/>
    <col min="2" max="2" width="23.00390625" style="1089" bestFit="1" customWidth="1"/>
    <col min="3" max="3" width="10.28125" style="1089" customWidth="1"/>
    <col min="4" max="4" width="12.00390625" style="1089" bestFit="1" customWidth="1"/>
    <col min="5" max="5" width="10.28125" style="1089" customWidth="1"/>
    <col min="6" max="6" width="11.140625" style="1089" customWidth="1"/>
    <col min="7" max="7" width="12.57421875" style="1089" customWidth="1"/>
    <col min="8" max="8" width="9.421875" style="1089" customWidth="1"/>
    <col min="9" max="9" width="9.140625" style="1089" customWidth="1"/>
    <col min="10" max="10" width="9.28125" style="1089" customWidth="1"/>
    <col min="11" max="16384" width="9.140625" style="1089" customWidth="1"/>
  </cols>
  <sheetData>
    <row r="1" spans="2:9" ht="12.75">
      <c r="B1" s="1643" t="s">
        <v>901</v>
      </c>
      <c r="C1" s="1643"/>
      <c r="D1" s="1643"/>
      <c r="E1" s="1643"/>
      <c r="F1" s="1643"/>
      <c r="G1" s="1643"/>
      <c r="H1" s="1643"/>
      <c r="I1" s="1643"/>
    </row>
    <row r="2" spans="2:9" ht="15.75">
      <c r="B2" s="1644" t="s">
        <v>902</v>
      </c>
      <c r="C2" s="1644"/>
      <c r="D2" s="1644"/>
      <c r="E2" s="1644"/>
      <c r="F2" s="1644"/>
      <c r="G2" s="1644"/>
      <c r="H2" s="1644"/>
      <c r="I2" s="1644"/>
    </row>
    <row r="3" spans="2:9" ht="15.75" customHeight="1">
      <c r="B3" s="1645" t="s">
        <v>130</v>
      </c>
      <c r="C3" s="1645"/>
      <c r="D3" s="1645"/>
      <c r="E3" s="1645"/>
      <c r="F3" s="1645"/>
      <c r="G3" s="1645"/>
      <c r="H3" s="1645"/>
      <c r="I3" s="1645"/>
    </row>
    <row r="4" spans="2:9" ht="17.25" customHeight="1" thickBot="1">
      <c r="B4" s="1090" t="s">
        <v>33</v>
      </c>
      <c r="C4" s="1090"/>
      <c r="D4" s="1090"/>
      <c r="E4" s="1090"/>
      <c r="F4" s="1091"/>
      <c r="G4" s="1091"/>
      <c r="H4" s="1090"/>
      <c r="I4" s="1092" t="s">
        <v>55</v>
      </c>
    </row>
    <row r="5" spans="2:9" ht="15" customHeight="1" thickTop="1">
      <c r="B5" s="1646"/>
      <c r="C5" s="1648" t="s">
        <v>52</v>
      </c>
      <c r="D5" s="1648"/>
      <c r="E5" s="1649" t="s">
        <v>903</v>
      </c>
      <c r="F5" s="1649"/>
      <c r="G5" s="1093" t="s">
        <v>79</v>
      </c>
      <c r="H5" s="1650" t="s">
        <v>207</v>
      </c>
      <c r="I5" s="1651"/>
    </row>
    <row r="6" spans="2:9" ht="15" customHeight="1">
      <c r="B6" s="1647"/>
      <c r="C6" s="1094" t="s">
        <v>128</v>
      </c>
      <c r="D6" s="1095" t="s">
        <v>130</v>
      </c>
      <c r="E6" s="1094" t="s">
        <v>128</v>
      </c>
      <c r="F6" s="1095" t="s">
        <v>130</v>
      </c>
      <c r="G6" s="1095" t="s">
        <v>130</v>
      </c>
      <c r="H6" s="1096" t="s">
        <v>53</v>
      </c>
      <c r="I6" s="1097" t="s">
        <v>79</v>
      </c>
    </row>
    <row r="7" spans="2:9" ht="15" customHeight="1">
      <c r="B7" s="1098"/>
      <c r="C7" s="1099"/>
      <c r="D7" s="1099"/>
      <c r="E7" s="1099"/>
      <c r="F7" s="1099"/>
      <c r="G7" s="1099"/>
      <c r="H7" s="1100"/>
      <c r="I7" s="1101"/>
    </row>
    <row r="8" spans="2:9" ht="15" customHeight="1">
      <c r="B8" s="1102" t="s">
        <v>904</v>
      </c>
      <c r="C8" s="1103">
        <v>91991.29999999999</v>
      </c>
      <c r="D8" s="1103">
        <v>60895.5158549</v>
      </c>
      <c r="E8" s="1103">
        <v>85319.1</v>
      </c>
      <c r="F8" s="1103">
        <v>56867.47003000001</v>
      </c>
      <c r="G8" s="1103">
        <v>42730.6094179</v>
      </c>
      <c r="H8" s="1104">
        <v>-6.6146838044658125</v>
      </c>
      <c r="I8" s="1105">
        <v>-24.859309908885024</v>
      </c>
    </row>
    <row r="9" spans="2:9" ht="15" customHeight="1">
      <c r="B9" s="1106"/>
      <c r="C9" s="1103"/>
      <c r="D9" s="1104"/>
      <c r="E9" s="1104"/>
      <c r="F9" s="1104"/>
      <c r="G9" s="1104"/>
      <c r="H9" s="1104"/>
      <c r="I9" s="1105"/>
    </row>
    <row r="10" spans="2:9" ht="15" customHeight="1">
      <c r="B10" s="1106" t="s">
        <v>905</v>
      </c>
      <c r="C10" s="1107">
        <v>59613.7</v>
      </c>
      <c r="D10" s="1108">
        <v>40524.0049629</v>
      </c>
      <c r="E10" s="1108">
        <v>55864.6</v>
      </c>
      <c r="F10" s="1108">
        <v>36508.695041000006</v>
      </c>
      <c r="G10" s="1108">
        <v>23910.357204</v>
      </c>
      <c r="H10" s="1108">
        <v>-9.90847258452375</v>
      </c>
      <c r="I10" s="1109">
        <v>-34.50777362174084</v>
      </c>
    </row>
    <row r="11" spans="2:9" ht="15" customHeight="1">
      <c r="B11" s="1106" t="s">
        <v>906</v>
      </c>
      <c r="C11" s="1107">
        <v>2840.7</v>
      </c>
      <c r="D11" s="1108">
        <v>1717.010892</v>
      </c>
      <c r="E11" s="1108">
        <v>2229.9</v>
      </c>
      <c r="F11" s="1108">
        <v>1876.8564099999999</v>
      </c>
      <c r="G11" s="1108">
        <v>1014.606238</v>
      </c>
      <c r="H11" s="1108">
        <v>9.30952265619058</v>
      </c>
      <c r="I11" s="1109">
        <v>-45.94119014144508</v>
      </c>
    </row>
    <row r="12" spans="2:9" ht="15" customHeight="1">
      <c r="B12" s="1110" t="s">
        <v>907</v>
      </c>
      <c r="C12" s="1111">
        <v>29536.9</v>
      </c>
      <c r="D12" s="1112">
        <v>18654.5</v>
      </c>
      <c r="E12" s="1112">
        <v>27224.6</v>
      </c>
      <c r="F12" s="1112">
        <v>18481.918579</v>
      </c>
      <c r="G12" s="1112">
        <v>17805.6459759</v>
      </c>
      <c r="H12" s="1112">
        <v>-0.9251463239432809</v>
      </c>
      <c r="I12" s="1113">
        <v>-3.659103897732848</v>
      </c>
    </row>
    <row r="13" spans="2:9" ht="15" customHeight="1">
      <c r="B13" s="1098"/>
      <c r="C13" s="1107"/>
      <c r="D13" s="1104"/>
      <c r="E13" s="1104"/>
      <c r="F13" s="1104"/>
      <c r="G13" s="1104"/>
      <c r="H13" s="1104"/>
      <c r="I13" s="1105"/>
    </row>
    <row r="14" spans="2:9" ht="15" customHeight="1">
      <c r="B14" s="1102" t="s">
        <v>908</v>
      </c>
      <c r="C14" s="1103">
        <v>714365.8888999999</v>
      </c>
      <c r="D14" s="1103">
        <v>457853.010276</v>
      </c>
      <c r="E14" s="1103">
        <v>774684.2000000001</v>
      </c>
      <c r="F14" s="1103">
        <v>505918.51352100004</v>
      </c>
      <c r="G14" s="1103">
        <v>435801.09805000003</v>
      </c>
      <c r="H14" s="1104">
        <v>10.498020580016615</v>
      </c>
      <c r="I14" s="1105">
        <v>-13.859428662337251</v>
      </c>
    </row>
    <row r="15" spans="2:9" ht="15" customHeight="1">
      <c r="B15" s="1106"/>
      <c r="C15" s="1103"/>
      <c r="D15" s="1104"/>
      <c r="E15" s="1104"/>
      <c r="F15" s="1104"/>
      <c r="G15" s="1104"/>
      <c r="H15" s="1104"/>
      <c r="I15" s="1105"/>
    </row>
    <row r="16" spans="2:9" ht="15" customHeight="1">
      <c r="B16" s="1106" t="s">
        <v>909</v>
      </c>
      <c r="C16" s="1107">
        <v>477947</v>
      </c>
      <c r="D16" s="1108">
        <v>304412.293573</v>
      </c>
      <c r="E16" s="1108">
        <v>491655.9</v>
      </c>
      <c r="F16" s="1108">
        <v>319921.740777</v>
      </c>
      <c r="G16" s="1108">
        <v>258217.579212</v>
      </c>
      <c r="H16" s="1108">
        <v>5.094882017398135</v>
      </c>
      <c r="I16" s="1109">
        <v>-19.28726738456035</v>
      </c>
    </row>
    <row r="17" spans="2:9" ht="15" customHeight="1">
      <c r="B17" s="1106" t="s">
        <v>910</v>
      </c>
      <c r="C17" s="1107">
        <v>73318.6445</v>
      </c>
      <c r="D17" s="1114">
        <v>48250.538993</v>
      </c>
      <c r="E17" s="1114">
        <v>100166.4</v>
      </c>
      <c r="F17" s="1114">
        <v>71701.07524899999</v>
      </c>
      <c r="G17" s="1114">
        <v>70299.81883799999</v>
      </c>
      <c r="H17" s="1108">
        <v>48.60160476010867</v>
      </c>
      <c r="I17" s="1109">
        <v>-1.9543032041483173</v>
      </c>
    </row>
    <row r="18" spans="2:9" ht="15" customHeight="1">
      <c r="B18" s="1110" t="s">
        <v>911</v>
      </c>
      <c r="C18" s="1111">
        <v>163100.2444</v>
      </c>
      <c r="D18" s="1112">
        <v>105190.17771</v>
      </c>
      <c r="E18" s="1112">
        <v>182861.9</v>
      </c>
      <c r="F18" s="1112">
        <v>114295.697495</v>
      </c>
      <c r="G18" s="1112">
        <v>107283.7</v>
      </c>
      <c r="H18" s="1112">
        <v>8.65624527235147</v>
      </c>
      <c r="I18" s="1113">
        <v>-6.134961900299658</v>
      </c>
    </row>
    <row r="19" spans="2:9" ht="15" customHeight="1">
      <c r="B19" s="1098"/>
      <c r="C19" s="1103"/>
      <c r="D19" s="1103"/>
      <c r="E19" s="1103"/>
      <c r="F19" s="1103"/>
      <c r="G19" s="1103"/>
      <c r="H19" s="1104"/>
      <c r="I19" s="1105"/>
    </row>
    <row r="20" spans="2:9" ht="15" customHeight="1">
      <c r="B20" s="1102" t="s">
        <v>912</v>
      </c>
      <c r="C20" s="1103">
        <v>-622374.5888999999</v>
      </c>
      <c r="D20" s="1103">
        <v>-396957.4944211</v>
      </c>
      <c r="E20" s="1103">
        <v>-689365.1000000001</v>
      </c>
      <c r="F20" s="1103">
        <v>-449051.043491</v>
      </c>
      <c r="G20" s="1103">
        <v>-393070.48863210005</v>
      </c>
      <c r="H20" s="1104">
        <v>13.123205834889262</v>
      </c>
      <c r="I20" s="1105">
        <v>-12.466412375683959</v>
      </c>
    </row>
    <row r="21" spans="2:9" ht="15" customHeight="1">
      <c r="B21" s="1106"/>
      <c r="C21" s="1107"/>
      <c r="D21" s="1107"/>
      <c r="E21" s="1107"/>
      <c r="F21" s="1107"/>
      <c r="G21" s="1107"/>
      <c r="H21" s="1104"/>
      <c r="I21" s="1105"/>
    </row>
    <row r="22" spans="2:9" ht="15" customHeight="1">
      <c r="B22" s="1106" t="s">
        <v>913</v>
      </c>
      <c r="C22" s="1107">
        <v>-418333.3</v>
      </c>
      <c r="D22" s="1107">
        <v>-263888.2886101</v>
      </c>
      <c r="E22" s="1107">
        <v>-435791.30000000005</v>
      </c>
      <c r="F22" s="1107">
        <v>-283413.045736</v>
      </c>
      <c r="G22" s="1107">
        <v>-234307.222008</v>
      </c>
      <c r="H22" s="1108">
        <v>7.398872162435438</v>
      </c>
      <c r="I22" s="1109">
        <v>-17.32659257109222</v>
      </c>
    </row>
    <row r="23" spans="2:9" ht="15" customHeight="1">
      <c r="B23" s="1106" t="s">
        <v>914</v>
      </c>
      <c r="C23" s="1107">
        <v>-70477.9445</v>
      </c>
      <c r="D23" s="1107">
        <v>-46533.528101</v>
      </c>
      <c r="E23" s="1107">
        <v>-97936.5</v>
      </c>
      <c r="F23" s="1107">
        <v>-69824.218839</v>
      </c>
      <c r="G23" s="1107">
        <v>-69285.2126</v>
      </c>
      <c r="H23" s="1108">
        <v>50.05141816766624</v>
      </c>
      <c r="I23" s="1109">
        <v>-0.7719473958496081</v>
      </c>
    </row>
    <row r="24" spans="2:9" ht="15" customHeight="1">
      <c r="B24" s="1110" t="s">
        <v>915</v>
      </c>
      <c r="C24" s="1111">
        <v>-133563.3444</v>
      </c>
      <c r="D24" s="1111">
        <v>-86535.67771</v>
      </c>
      <c r="E24" s="1111">
        <v>-155637.3</v>
      </c>
      <c r="F24" s="1111">
        <v>-95813.778916</v>
      </c>
      <c r="G24" s="1111">
        <v>-89478.0540241</v>
      </c>
      <c r="H24" s="1112">
        <v>10.72170629678655</v>
      </c>
      <c r="I24" s="1113">
        <v>-6.612540454598431</v>
      </c>
    </row>
    <row r="25" spans="2:9" ht="15" customHeight="1">
      <c r="B25" s="1098"/>
      <c r="C25" s="1107"/>
      <c r="D25" s="1107"/>
      <c r="E25" s="1107"/>
      <c r="F25" s="1107"/>
      <c r="G25" s="1107"/>
      <c r="H25" s="1104"/>
      <c r="I25" s="1105"/>
    </row>
    <row r="26" spans="2:9" ht="15" customHeight="1">
      <c r="B26" s="1102" t="s">
        <v>916</v>
      </c>
      <c r="C26" s="1103">
        <v>806357.1889</v>
      </c>
      <c r="D26" s="1103">
        <v>518748.5261309</v>
      </c>
      <c r="E26" s="1103">
        <v>860003.3</v>
      </c>
      <c r="F26" s="1103">
        <v>562785.983551</v>
      </c>
      <c r="G26" s="1103">
        <v>478531.7074679</v>
      </c>
      <c r="H26" s="1104">
        <v>8.489172537713912</v>
      </c>
      <c r="I26" s="1105">
        <v>-14.970926523699546</v>
      </c>
    </row>
    <row r="27" spans="2:9" ht="15" customHeight="1">
      <c r="B27" s="1106"/>
      <c r="C27" s="1107"/>
      <c r="D27" s="1107"/>
      <c r="E27" s="1107"/>
      <c r="F27" s="1107"/>
      <c r="G27" s="1107"/>
      <c r="H27" s="1104"/>
      <c r="I27" s="1105"/>
    </row>
    <row r="28" spans="2:9" ht="15" customHeight="1">
      <c r="B28" s="1106" t="s">
        <v>913</v>
      </c>
      <c r="C28" s="1107">
        <v>537560.7</v>
      </c>
      <c r="D28" s="1107">
        <v>344936.2985359</v>
      </c>
      <c r="E28" s="1107">
        <v>547520.5</v>
      </c>
      <c r="F28" s="1107">
        <v>356430.43581800006</v>
      </c>
      <c r="G28" s="1107">
        <v>282128.036416</v>
      </c>
      <c r="H28" s="1108">
        <v>3.332249267730745</v>
      </c>
      <c r="I28" s="1109">
        <v>-20.84625552009264</v>
      </c>
    </row>
    <row r="29" spans="2:9" ht="15" customHeight="1">
      <c r="B29" s="1106" t="s">
        <v>914</v>
      </c>
      <c r="C29" s="1107">
        <v>76159.34449999999</v>
      </c>
      <c r="D29" s="1107">
        <v>49967.549885</v>
      </c>
      <c r="E29" s="1107">
        <v>102396.29999999999</v>
      </c>
      <c r="F29" s="1107">
        <v>73578.03165899999</v>
      </c>
      <c r="G29" s="1107">
        <v>71314.42507599998</v>
      </c>
      <c r="H29" s="1108">
        <v>47.251629964525705</v>
      </c>
      <c r="I29" s="1109">
        <v>-3.076470696431187</v>
      </c>
    </row>
    <row r="30" spans="2:9" ht="15" customHeight="1" thickBot="1">
      <c r="B30" s="1115" t="s">
        <v>915</v>
      </c>
      <c r="C30" s="1116">
        <v>192637.1444</v>
      </c>
      <c r="D30" s="1116">
        <v>123844.67771</v>
      </c>
      <c r="E30" s="1116">
        <v>210086.5</v>
      </c>
      <c r="F30" s="1116">
        <v>132777.616074</v>
      </c>
      <c r="G30" s="1116">
        <v>125089.3459759</v>
      </c>
      <c r="H30" s="1117">
        <v>7.213017571023698</v>
      </c>
      <c r="I30" s="1118">
        <v>-5.790335995952162</v>
      </c>
    </row>
    <row r="31" spans="2:9" ht="13.5" thickTop="1">
      <c r="B31" s="1090"/>
      <c r="C31" s="1119"/>
      <c r="D31" s="1119"/>
      <c r="E31" s="1119"/>
      <c r="F31" s="1119"/>
      <c r="G31" s="1119"/>
      <c r="H31" s="1090"/>
      <c r="I31" s="1090"/>
    </row>
    <row r="32" spans="2:9" ht="12.75">
      <c r="B32" s="1090"/>
      <c r="C32" s="1091"/>
      <c r="D32" s="1091"/>
      <c r="E32" s="1091"/>
      <c r="F32" s="1091"/>
      <c r="G32" s="1091"/>
      <c r="H32" s="1090"/>
      <c r="I32" s="1090"/>
    </row>
    <row r="33" spans="2:10" ht="12.75">
      <c r="B33" s="1090"/>
      <c r="C33" s="1119"/>
      <c r="D33" s="1119"/>
      <c r="E33" s="1119"/>
      <c r="F33" s="1120"/>
      <c r="G33" s="1120"/>
      <c r="H33" s="1090"/>
      <c r="I33" s="1090"/>
      <c r="J33" s="1121"/>
    </row>
    <row r="34" spans="2:10" ht="15" customHeight="1">
      <c r="B34" s="1122" t="s">
        <v>917</v>
      </c>
      <c r="C34" s="1123">
        <v>12.877336590308182</v>
      </c>
      <c r="D34" s="1123">
        <v>13.300232714030066</v>
      </c>
      <c r="E34" s="1123">
        <v>11.013403913491459</v>
      </c>
      <c r="F34" s="1123">
        <v>11.240440606575966</v>
      </c>
      <c r="G34" s="1123">
        <v>9.80507153586783</v>
      </c>
      <c r="H34" s="1090"/>
      <c r="I34" s="1090"/>
      <c r="J34" s="1124"/>
    </row>
    <row r="35" spans="2:10" ht="15" customHeight="1">
      <c r="B35" s="1125" t="s">
        <v>229</v>
      </c>
      <c r="C35" s="1123">
        <v>12.472868330588955</v>
      </c>
      <c r="D35" s="1123">
        <v>13.312210386530293</v>
      </c>
      <c r="E35" s="1123">
        <v>11.362540345798758</v>
      </c>
      <c r="F35" s="1123">
        <v>11.411758060684042</v>
      </c>
      <c r="G35" s="1123">
        <v>9.25977126614191</v>
      </c>
      <c r="H35" s="1090"/>
      <c r="I35" s="1090"/>
      <c r="J35" s="1124"/>
    </row>
    <row r="36" spans="2:10" ht="15" customHeight="1">
      <c r="B36" s="1126" t="s">
        <v>918</v>
      </c>
      <c r="C36" s="1127">
        <v>3.8744578809009487</v>
      </c>
      <c r="D36" s="1127">
        <v>3.5585320451012934</v>
      </c>
      <c r="E36" s="1127">
        <v>2.2261956105041216</v>
      </c>
      <c r="F36" s="1127">
        <v>2.617612641766033</v>
      </c>
      <c r="G36" s="1127">
        <v>1.443255835890665</v>
      </c>
      <c r="H36" s="1090"/>
      <c r="I36" s="1090"/>
      <c r="J36" s="1124"/>
    </row>
    <row r="37" spans="2:10" ht="15" customHeight="1">
      <c r="B37" s="1128" t="s">
        <v>919</v>
      </c>
      <c r="C37" s="1129">
        <v>18.109660171668022</v>
      </c>
      <c r="D37" s="1129">
        <v>17.734070239360943</v>
      </c>
      <c r="E37" s="1129">
        <v>14.888065802663103</v>
      </c>
      <c r="F37" s="1129">
        <v>16.170266234044824</v>
      </c>
      <c r="G37" s="1129">
        <v>16.59678588257116</v>
      </c>
      <c r="H37" s="1090"/>
      <c r="I37" s="1090"/>
      <c r="J37" s="1124"/>
    </row>
    <row r="38" spans="2:9" ht="15" customHeight="1">
      <c r="B38" s="1639" t="s">
        <v>920</v>
      </c>
      <c r="C38" s="1640"/>
      <c r="D38" s="1640"/>
      <c r="E38" s="1640"/>
      <c r="F38" s="1640"/>
      <c r="G38" s="1641"/>
      <c r="H38" s="1090"/>
      <c r="I38" s="1090"/>
    </row>
    <row r="39" spans="2:10" ht="15" customHeight="1">
      <c r="B39" s="1130" t="s">
        <v>229</v>
      </c>
      <c r="C39" s="1123">
        <v>64.80362816918557</v>
      </c>
      <c r="D39" s="1123">
        <v>66.546779995196</v>
      </c>
      <c r="E39" s="1123">
        <v>65.47724952560446</v>
      </c>
      <c r="F39" s="1123">
        <v>64.1996118725523</v>
      </c>
      <c r="G39" s="1123">
        <v>55.95604071582435</v>
      </c>
      <c r="H39" s="1090"/>
      <c r="I39" s="1090"/>
      <c r="J39" s="1124"/>
    </row>
    <row r="40" spans="2:10" ht="15" customHeight="1">
      <c r="B40" s="1126" t="s">
        <v>918</v>
      </c>
      <c r="C40" s="1127">
        <v>3.088009409585472</v>
      </c>
      <c r="D40" s="1127">
        <v>2.8196015222060713</v>
      </c>
      <c r="E40" s="1127">
        <v>2.6136000028129693</v>
      </c>
      <c r="F40" s="1127">
        <v>3.300404271563124</v>
      </c>
      <c r="G40" s="1127">
        <v>2.374424918861508</v>
      </c>
      <c r="H40" s="1090"/>
      <c r="I40" s="1090"/>
      <c r="J40" s="1124"/>
    </row>
    <row r="41" spans="2:10" ht="15" customHeight="1">
      <c r="B41" s="1131" t="s">
        <v>919</v>
      </c>
      <c r="C41" s="1129">
        <v>32.10836242122897</v>
      </c>
      <c r="D41" s="1129">
        <v>30.633618482597935</v>
      </c>
      <c r="E41" s="1129">
        <v>31.90915047158256</v>
      </c>
      <c r="F41" s="1129">
        <v>32.49998385588457</v>
      </c>
      <c r="G41" s="1129">
        <v>41.669534365314135</v>
      </c>
      <c r="H41" s="1090"/>
      <c r="I41" s="1090"/>
      <c r="J41" s="1124"/>
    </row>
    <row r="42" spans="2:9" ht="15" customHeight="1">
      <c r="B42" s="1639" t="s">
        <v>921</v>
      </c>
      <c r="C42" s="1640"/>
      <c r="D42" s="1640"/>
      <c r="E42" s="1640"/>
      <c r="F42" s="1640"/>
      <c r="G42" s="1641"/>
      <c r="H42" s="1090"/>
      <c r="I42" s="1090"/>
    </row>
    <row r="43" spans="2:9" ht="15" customHeight="1">
      <c r="B43" s="1130" t="s">
        <v>229</v>
      </c>
      <c r="C43" s="1132">
        <v>66.90507027651556</v>
      </c>
      <c r="D43" s="1132">
        <v>66.4869044738826</v>
      </c>
      <c r="E43" s="1132">
        <v>63.465332066924816</v>
      </c>
      <c r="F43" s="1132">
        <v>63.23582399672758</v>
      </c>
      <c r="G43" s="1132">
        <v>59.251245663996556</v>
      </c>
      <c r="H43" s="1090"/>
      <c r="I43" s="1090"/>
    </row>
    <row r="44" spans="2:9" ht="15" customHeight="1">
      <c r="B44" s="1133" t="s">
        <v>918</v>
      </c>
      <c r="C44" s="1134">
        <v>10.263458213675074</v>
      </c>
      <c r="D44" s="1134">
        <v>10.53843436868831</v>
      </c>
      <c r="E44" s="1134">
        <v>12.929965526597803</v>
      </c>
      <c r="F44" s="1134">
        <v>14.172455313008378</v>
      </c>
      <c r="G44" s="1134">
        <v>16.131170653896426</v>
      </c>
      <c r="H44" s="1090"/>
      <c r="I44" s="1090"/>
    </row>
    <row r="45" spans="2:9" ht="15" customHeight="1">
      <c r="B45" s="1131" t="s">
        <v>919</v>
      </c>
      <c r="C45" s="1134">
        <v>22.83147150980938</v>
      </c>
      <c r="D45" s="1134">
        <v>22.97466115742909</v>
      </c>
      <c r="E45" s="1134">
        <v>23.604702406477372</v>
      </c>
      <c r="F45" s="1134">
        <v>22.59172069026403</v>
      </c>
      <c r="G45" s="1134">
        <v>24.617583682107014</v>
      </c>
      <c r="H45" s="1090"/>
      <c r="I45" s="1090"/>
    </row>
    <row r="46" spans="2:9" ht="15" customHeight="1">
      <c r="B46" s="1639" t="s">
        <v>922</v>
      </c>
      <c r="C46" s="1640"/>
      <c r="D46" s="1640"/>
      <c r="E46" s="1640"/>
      <c r="F46" s="1640"/>
      <c r="G46" s="1641"/>
      <c r="H46" s="1090"/>
      <c r="I46" s="1090"/>
    </row>
    <row r="47" spans="2:9" ht="15" customHeight="1">
      <c r="B47" s="1130" t="s">
        <v>229</v>
      </c>
      <c r="C47" s="1132">
        <v>67.21567805963488</v>
      </c>
      <c r="D47" s="1132">
        <v>66.47771923161181</v>
      </c>
      <c r="E47" s="1132">
        <v>63.216327603471655</v>
      </c>
      <c r="F47" s="1132">
        <v>63.11377066016778</v>
      </c>
      <c r="G47" s="1132">
        <v>59.60946669473912</v>
      </c>
      <c r="H47" s="1090"/>
      <c r="I47" s="1090"/>
    </row>
    <row r="48" spans="2:9" ht="15" customHeight="1">
      <c r="B48" s="1133" t="s">
        <v>918</v>
      </c>
      <c r="C48" s="1134">
        <v>11.324039534545337</v>
      </c>
      <c r="D48" s="1134">
        <v>11.72254681042408</v>
      </c>
      <c r="E48" s="1134">
        <v>14.206767937628403</v>
      </c>
      <c r="F48" s="1134">
        <v>15.549283283293255</v>
      </c>
      <c r="G48" s="1134">
        <v>17.626663563859786</v>
      </c>
      <c r="H48" s="1090"/>
      <c r="I48" s="1090"/>
    </row>
    <row r="49" spans="2:9" ht="15" customHeight="1">
      <c r="B49" s="1131" t="s">
        <v>919</v>
      </c>
      <c r="C49" s="1135">
        <v>21.460282405819804</v>
      </c>
      <c r="D49" s="1135">
        <v>21.799733957964104</v>
      </c>
      <c r="E49" s="1135">
        <v>22.57690445889993</v>
      </c>
      <c r="F49" s="1135">
        <v>21.336946056538963</v>
      </c>
      <c r="G49" s="1135">
        <v>22.76386974140108</v>
      </c>
      <c r="H49" s="1090"/>
      <c r="I49" s="1090"/>
    </row>
    <row r="50" spans="2:9" ht="15" customHeight="1">
      <c r="B50" s="1639" t="s">
        <v>923</v>
      </c>
      <c r="C50" s="1640"/>
      <c r="D50" s="1640"/>
      <c r="E50" s="1640"/>
      <c r="F50" s="1640"/>
      <c r="G50" s="1641"/>
      <c r="H50" s="1090"/>
      <c r="I50" s="1090"/>
    </row>
    <row r="51" spans="2:9" ht="15" customHeight="1">
      <c r="B51" s="1130" t="s">
        <v>229</v>
      </c>
      <c r="C51" s="1132">
        <v>66.66533236137184</v>
      </c>
      <c r="D51" s="1132">
        <v>66.49393321820435</v>
      </c>
      <c r="E51" s="1132">
        <v>63.66493012294255</v>
      </c>
      <c r="F51" s="1132">
        <v>63.33321124471468</v>
      </c>
      <c r="G51" s="1132">
        <v>58.95702040494886</v>
      </c>
      <c r="H51" s="1090"/>
      <c r="I51" s="1090"/>
    </row>
    <row r="52" spans="2:9" ht="15" customHeight="1">
      <c r="B52" s="1133" t="s">
        <v>918</v>
      </c>
      <c r="C52" s="1134">
        <v>9.444864577184896</v>
      </c>
      <c r="D52" s="1134">
        <v>9.632326140313946</v>
      </c>
      <c r="E52" s="1134">
        <v>11.906500823892186</v>
      </c>
      <c r="F52" s="1134">
        <v>13.073891996162748</v>
      </c>
      <c r="G52" s="1134">
        <v>14.902758576511625</v>
      </c>
      <c r="H52" s="1090"/>
      <c r="I52" s="1090"/>
    </row>
    <row r="53" spans="2:9" ht="15" customHeight="1">
      <c r="B53" s="1131" t="s">
        <v>919</v>
      </c>
      <c r="C53" s="1135">
        <v>23.88980306144326</v>
      </c>
      <c r="D53" s="1135">
        <v>23.873740641481703</v>
      </c>
      <c r="E53" s="1135">
        <v>24.428569053165262</v>
      </c>
      <c r="F53" s="1135">
        <v>23.592914527866455</v>
      </c>
      <c r="G53" s="1135">
        <v>26.140241915796352</v>
      </c>
      <c r="H53" s="1090"/>
      <c r="I53" s="1090"/>
    </row>
    <row r="54" spans="2:9" ht="15" customHeight="1">
      <c r="B54" s="1642" t="s">
        <v>924</v>
      </c>
      <c r="C54" s="1642"/>
      <c r="D54" s="1642"/>
      <c r="E54" s="1642"/>
      <c r="F54" s="1642"/>
      <c r="G54" s="1642"/>
      <c r="H54" s="1090"/>
      <c r="I54" s="1090"/>
    </row>
    <row r="55" spans="2:9" ht="15" customHeight="1">
      <c r="B55" s="1126" t="s">
        <v>925</v>
      </c>
      <c r="C55" s="1136">
        <v>11.408256944480252</v>
      </c>
      <c r="D55" s="1136">
        <v>11.738927975196548</v>
      </c>
      <c r="E55" s="1136">
        <v>9.920787513257217</v>
      </c>
      <c r="F55" s="1136">
        <v>10.104635099684682</v>
      </c>
      <c r="G55" s="1137">
        <v>8.929525201998526</v>
      </c>
      <c r="H55" s="1090"/>
      <c r="I55" s="1090"/>
    </row>
    <row r="56" spans="2:9" ht="15" customHeight="1">
      <c r="B56" s="1128" t="s">
        <v>926</v>
      </c>
      <c r="C56" s="1138">
        <v>88.59174305551974</v>
      </c>
      <c r="D56" s="1138">
        <v>88.26107202480345</v>
      </c>
      <c r="E56" s="1138">
        <v>90.07921248674279</v>
      </c>
      <c r="F56" s="1138">
        <v>89.89536490031533</v>
      </c>
      <c r="G56" s="1139">
        <v>91.07047479800147</v>
      </c>
      <c r="H56" s="1090"/>
      <c r="I56" s="1090"/>
    </row>
    <row r="57" spans="2:9" ht="12.75">
      <c r="B57" s="1140" t="s">
        <v>927</v>
      </c>
      <c r="C57" s="1090"/>
      <c r="D57" s="1090"/>
      <c r="E57" s="1090"/>
      <c r="F57" s="1090"/>
      <c r="G57" s="1090"/>
      <c r="H57" s="1090"/>
      <c r="I57" s="1090"/>
    </row>
    <row r="58" spans="2:9" ht="12.75">
      <c r="B58" s="1090" t="s">
        <v>928</v>
      </c>
      <c r="C58" s="1090"/>
      <c r="D58" s="1090"/>
      <c r="E58" s="1090"/>
      <c r="F58" s="1090"/>
      <c r="G58" s="1090"/>
      <c r="H58" s="1090"/>
      <c r="I58" s="1090"/>
    </row>
    <row r="59" spans="2:9" ht="12.75">
      <c r="B59" s="1090" t="s">
        <v>929</v>
      </c>
      <c r="C59" s="1090"/>
      <c r="D59" s="1090"/>
      <c r="E59" s="1090"/>
      <c r="F59" s="1090"/>
      <c r="G59" s="1090"/>
      <c r="H59" s="1090"/>
      <c r="I59" s="1090"/>
    </row>
  </sheetData>
  <sheetProtection/>
  <mergeCells count="12">
    <mergeCell ref="E5:F5"/>
    <mergeCell ref="H5:I5"/>
    <mergeCell ref="B38:G38"/>
    <mergeCell ref="B42:G42"/>
    <mergeCell ref="B46:G46"/>
    <mergeCell ref="B50:G50"/>
    <mergeCell ref="B54:G54"/>
    <mergeCell ref="B1:I1"/>
    <mergeCell ref="B2:I2"/>
    <mergeCell ref="B3:I3"/>
    <mergeCell ref="B5:B6"/>
    <mergeCell ref="C5:D5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9.140625" style="135" customWidth="1"/>
    <col min="2" max="2" width="5.00390625" style="135" customWidth="1"/>
    <col min="3" max="3" width="20.7109375" style="135" customWidth="1"/>
    <col min="4" max="8" width="10.7109375" style="135" customWidth="1"/>
    <col min="9" max="9" width="8.7109375" style="135" customWidth="1"/>
    <col min="10" max="10" width="9.140625" style="135" customWidth="1"/>
    <col min="11" max="16384" width="9.140625" style="135" customWidth="1"/>
  </cols>
  <sheetData>
    <row r="1" spans="2:8" ht="15" customHeight="1">
      <c r="B1" s="1652" t="s">
        <v>662</v>
      </c>
      <c r="C1" s="1653"/>
      <c r="D1" s="1653"/>
      <c r="E1" s="1653"/>
      <c r="F1" s="1653"/>
      <c r="G1" s="1653"/>
      <c r="H1" s="1654"/>
    </row>
    <row r="2" spans="2:8" ht="15" customHeight="1">
      <c r="B2" s="1655" t="s">
        <v>930</v>
      </c>
      <c r="C2" s="1656"/>
      <c r="D2" s="1656"/>
      <c r="E2" s="1656"/>
      <c r="F2" s="1656"/>
      <c r="G2" s="1656"/>
      <c r="H2" s="1657"/>
    </row>
    <row r="3" spans="2:8" ht="15" customHeight="1" thickBot="1">
      <c r="B3" s="1658" t="s">
        <v>55</v>
      </c>
      <c r="C3" s="1659"/>
      <c r="D3" s="1659"/>
      <c r="E3" s="1659"/>
      <c r="F3" s="1659"/>
      <c r="G3" s="1659"/>
      <c r="H3" s="1660"/>
    </row>
    <row r="4" spans="2:8" ht="15" customHeight="1" thickTop="1">
      <c r="B4" s="1141"/>
      <c r="C4" s="1142"/>
      <c r="D4" s="1661" t="s">
        <v>130</v>
      </c>
      <c r="E4" s="1661"/>
      <c r="F4" s="1661"/>
      <c r="G4" s="1662" t="s">
        <v>207</v>
      </c>
      <c r="H4" s="1663"/>
    </row>
    <row r="5" spans="2:8" ht="15" customHeight="1">
      <c r="B5" s="1143"/>
      <c r="C5" s="1144"/>
      <c r="D5" s="1145" t="s">
        <v>52</v>
      </c>
      <c r="E5" s="1145" t="s">
        <v>931</v>
      </c>
      <c r="F5" s="1146" t="s">
        <v>932</v>
      </c>
      <c r="G5" s="1146" t="s">
        <v>53</v>
      </c>
      <c r="H5" s="1147" t="s">
        <v>932</v>
      </c>
    </row>
    <row r="6" spans="2:8" ht="15" customHeight="1">
      <c r="B6" s="1148"/>
      <c r="C6" s="1149" t="s">
        <v>933</v>
      </c>
      <c r="D6" s="1149">
        <v>33370.86402000001</v>
      </c>
      <c r="E6" s="1149">
        <v>30400.09678799999</v>
      </c>
      <c r="F6" s="1149">
        <v>20738.860542000002</v>
      </c>
      <c r="G6" s="1149">
        <v>-8.902278437320533</v>
      </c>
      <c r="H6" s="1150">
        <v>-31.780281205596765</v>
      </c>
    </row>
    <row r="7" spans="2:8" ht="15" customHeight="1">
      <c r="B7" s="1151">
        <v>1</v>
      </c>
      <c r="C7" s="1152" t="s">
        <v>934</v>
      </c>
      <c r="D7" s="1153">
        <v>237.584399</v>
      </c>
      <c r="E7" s="1153">
        <v>307.094333</v>
      </c>
      <c r="F7" s="1153">
        <v>108.276059</v>
      </c>
      <c r="G7" s="1153">
        <v>29.256943760856956</v>
      </c>
      <c r="H7" s="1154">
        <v>-64.74175933425641</v>
      </c>
    </row>
    <row r="8" spans="2:8" ht="15" customHeight="1">
      <c r="B8" s="1151">
        <v>2</v>
      </c>
      <c r="C8" s="1152" t="s">
        <v>935</v>
      </c>
      <c r="D8" s="1153">
        <v>0.840528</v>
      </c>
      <c r="E8" s="1153">
        <v>2.060094</v>
      </c>
      <c r="F8" s="1153">
        <v>0</v>
      </c>
      <c r="G8" s="1153">
        <v>145.09522585803208</v>
      </c>
      <c r="H8" s="1154" t="s">
        <v>119</v>
      </c>
    </row>
    <row r="9" spans="2:8" ht="15" customHeight="1">
      <c r="B9" s="1151">
        <v>3</v>
      </c>
      <c r="C9" s="1152" t="s">
        <v>936</v>
      </c>
      <c r="D9" s="1153">
        <v>140.668531</v>
      </c>
      <c r="E9" s="1153">
        <v>118.192502</v>
      </c>
      <c r="F9" s="1153">
        <v>51.155226</v>
      </c>
      <c r="G9" s="1153">
        <v>-15.978007902847864</v>
      </c>
      <c r="H9" s="1154">
        <v>-56.71872146339707</v>
      </c>
    </row>
    <row r="10" spans="2:8" ht="15" customHeight="1">
      <c r="B10" s="1151">
        <v>4</v>
      </c>
      <c r="C10" s="1152" t="s">
        <v>937</v>
      </c>
      <c r="D10" s="1153">
        <v>0.643</v>
      </c>
      <c r="E10" s="1153">
        <v>0.816</v>
      </c>
      <c r="F10" s="1153">
        <v>0.45719999999999994</v>
      </c>
      <c r="G10" s="1153">
        <v>26.905132192846025</v>
      </c>
      <c r="H10" s="1154">
        <v>-43.970588235294116</v>
      </c>
    </row>
    <row r="11" spans="2:8" ht="15" customHeight="1">
      <c r="B11" s="1151">
        <v>5</v>
      </c>
      <c r="C11" s="1152" t="s">
        <v>938</v>
      </c>
      <c r="D11" s="1153">
        <v>3338.357265</v>
      </c>
      <c r="E11" s="1153">
        <v>2105.12212</v>
      </c>
      <c r="F11" s="1153">
        <v>3082.0998</v>
      </c>
      <c r="G11" s="1153">
        <v>-36.9413770637877</v>
      </c>
      <c r="H11" s="1154">
        <v>46.40954891491046</v>
      </c>
    </row>
    <row r="12" spans="2:8" ht="15" customHeight="1">
      <c r="B12" s="1151">
        <v>6</v>
      </c>
      <c r="C12" s="1152" t="s">
        <v>939</v>
      </c>
      <c r="D12" s="1153">
        <v>0</v>
      </c>
      <c r="E12" s="1153">
        <v>0</v>
      </c>
      <c r="F12" s="1153">
        <v>0</v>
      </c>
      <c r="G12" s="1153" t="s">
        <v>119</v>
      </c>
      <c r="H12" s="1154" t="s">
        <v>119</v>
      </c>
    </row>
    <row r="13" spans="2:8" ht="15" customHeight="1">
      <c r="B13" s="1151">
        <v>7</v>
      </c>
      <c r="C13" s="1152" t="s">
        <v>940</v>
      </c>
      <c r="D13" s="1153">
        <v>151.503</v>
      </c>
      <c r="E13" s="1153">
        <v>360.647466</v>
      </c>
      <c r="F13" s="1153">
        <v>210.230916</v>
      </c>
      <c r="G13" s="1153">
        <v>138.04641888279443</v>
      </c>
      <c r="H13" s="1154">
        <v>-41.70736361142213</v>
      </c>
    </row>
    <row r="14" spans="2:8" ht="15" customHeight="1">
      <c r="B14" s="1151">
        <v>8</v>
      </c>
      <c r="C14" s="1152" t="s">
        <v>941</v>
      </c>
      <c r="D14" s="1153">
        <v>0</v>
      </c>
      <c r="E14" s="1153">
        <v>13.420655</v>
      </c>
      <c r="F14" s="1153">
        <v>5.084542</v>
      </c>
      <c r="G14" s="1153" t="s">
        <v>119</v>
      </c>
      <c r="H14" s="1154">
        <v>-62.114054790917436</v>
      </c>
    </row>
    <row r="15" spans="2:8" ht="15" customHeight="1">
      <c r="B15" s="1151">
        <v>9</v>
      </c>
      <c r="C15" s="1152" t="s">
        <v>942</v>
      </c>
      <c r="D15" s="1153">
        <v>27.448397999999997</v>
      </c>
      <c r="E15" s="1153">
        <v>45.406553</v>
      </c>
      <c r="F15" s="1153">
        <v>39.718344</v>
      </c>
      <c r="G15" s="1153">
        <v>65.4251479448819</v>
      </c>
      <c r="H15" s="1154">
        <v>-12.527286535051445</v>
      </c>
    </row>
    <row r="16" spans="2:8" ht="15" customHeight="1">
      <c r="B16" s="1151">
        <v>10</v>
      </c>
      <c r="C16" s="1152" t="s">
        <v>943</v>
      </c>
      <c r="D16" s="1153">
        <v>1017.602451</v>
      </c>
      <c r="E16" s="1153">
        <v>811.9852940000001</v>
      </c>
      <c r="F16" s="1153">
        <v>537.27002</v>
      </c>
      <c r="G16" s="1153">
        <v>-20.206039873227454</v>
      </c>
      <c r="H16" s="1154">
        <v>-33.832543031253465</v>
      </c>
    </row>
    <row r="17" spans="2:8" ht="15" customHeight="1">
      <c r="B17" s="1151">
        <v>11</v>
      </c>
      <c r="C17" s="1152" t="s">
        <v>944</v>
      </c>
      <c r="D17" s="1153">
        <v>6.220621</v>
      </c>
      <c r="E17" s="1153">
        <v>6.470639</v>
      </c>
      <c r="F17" s="1153">
        <v>11.727126</v>
      </c>
      <c r="G17" s="1153">
        <v>4.019180721667496</v>
      </c>
      <c r="H17" s="1154">
        <v>81.23597993953919</v>
      </c>
    </row>
    <row r="18" spans="2:8" ht="15" customHeight="1">
      <c r="B18" s="1151">
        <v>12</v>
      </c>
      <c r="C18" s="1152" t="s">
        <v>945</v>
      </c>
      <c r="D18" s="1153">
        <v>1735.856825</v>
      </c>
      <c r="E18" s="1153">
        <v>1927.8648319999998</v>
      </c>
      <c r="F18" s="1153">
        <v>538.0695900000001</v>
      </c>
      <c r="G18" s="1153">
        <v>11.061281335803713</v>
      </c>
      <c r="H18" s="1154">
        <v>-72.08986952462857</v>
      </c>
    </row>
    <row r="19" spans="2:8" ht="15" customHeight="1">
      <c r="B19" s="1151">
        <v>13</v>
      </c>
      <c r="C19" s="1152" t="s">
        <v>946</v>
      </c>
      <c r="D19" s="1153">
        <v>0</v>
      </c>
      <c r="E19" s="1153">
        <v>0</v>
      </c>
      <c r="F19" s="1153">
        <v>0</v>
      </c>
      <c r="G19" s="1153" t="s">
        <v>119</v>
      </c>
      <c r="H19" s="1154" t="s">
        <v>119</v>
      </c>
    </row>
    <row r="20" spans="2:8" ht="15" customHeight="1">
      <c r="B20" s="1151">
        <v>14</v>
      </c>
      <c r="C20" s="1152" t="s">
        <v>947</v>
      </c>
      <c r="D20" s="1153">
        <v>99.766084</v>
      </c>
      <c r="E20" s="1153">
        <v>118.486056</v>
      </c>
      <c r="F20" s="1153">
        <v>88.487616</v>
      </c>
      <c r="G20" s="1153">
        <v>18.76386367936422</v>
      </c>
      <c r="H20" s="1154">
        <v>-25.318118445937642</v>
      </c>
    </row>
    <row r="21" spans="2:8" ht="15" customHeight="1">
      <c r="B21" s="1151">
        <v>15</v>
      </c>
      <c r="C21" s="1152" t="s">
        <v>948</v>
      </c>
      <c r="D21" s="1153">
        <v>339.01380699999993</v>
      </c>
      <c r="E21" s="1153">
        <v>256.417023</v>
      </c>
      <c r="F21" s="1153">
        <v>296.06213099999997</v>
      </c>
      <c r="G21" s="1153">
        <v>-24.363840732893806</v>
      </c>
      <c r="H21" s="1154">
        <v>15.46118410398985</v>
      </c>
    </row>
    <row r="22" spans="2:8" ht="15" customHeight="1">
      <c r="B22" s="1151">
        <v>16</v>
      </c>
      <c r="C22" s="1152" t="s">
        <v>949</v>
      </c>
      <c r="D22" s="1153">
        <v>12.013948</v>
      </c>
      <c r="E22" s="1153">
        <v>13.367155000000002</v>
      </c>
      <c r="F22" s="1153">
        <v>12.645577999999999</v>
      </c>
      <c r="G22" s="1153">
        <v>11.263632904021264</v>
      </c>
      <c r="H22" s="1154">
        <v>-5.398134457182579</v>
      </c>
    </row>
    <row r="23" spans="2:8" ht="15" customHeight="1">
      <c r="B23" s="1151">
        <v>17</v>
      </c>
      <c r="C23" s="1152" t="s">
        <v>950</v>
      </c>
      <c r="D23" s="1153">
        <v>138.120502</v>
      </c>
      <c r="E23" s="1153">
        <v>380.21251399999994</v>
      </c>
      <c r="F23" s="1153">
        <v>199.524672</v>
      </c>
      <c r="G23" s="1153">
        <v>175.27594274165034</v>
      </c>
      <c r="H23" s="1154">
        <v>-47.52285507362337</v>
      </c>
    </row>
    <row r="24" spans="2:8" ht="15" customHeight="1">
      <c r="B24" s="1151">
        <v>18</v>
      </c>
      <c r="C24" s="1152" t="s">
        <v>951</v>
      </c>
      <c r="D24" s="1153">
        <v>2859.1677879999997</v>
      </c>
      <c r="E24" s="1153">
        <v>2667.966023</v>
      </c>
      <c r="F24" s="1153">
        <v>1434.6275020000003</v>
      </c>
      <c r="G24" s="1153">
        <v>-6.687322297155092</v>
      </c>
      <c r="H24" s="1154">
        <v>-46.22766970672174</v>
      </c>
    </row>
    <row r="25" spans="2:8" ht="15" customHeight="1">
      <c r="B25" s="1151">
        <v>19</v>
      </c>
      <c r="C25" s="1152" t="s">
        <v>952</v>
      </c>
      <c r="D25" s="1153">
        <v>2909.04031</v>
      </c>
      <c r="E25" s="1153">
        <v>2673.189126</v>
      </c>
      <c r="F25" s="1153">
        <v>2633.965978</v>
      </c>
      <c r="G25" s="1153">
        <v>-8.107525467737489</v>
      </c>
      <c r="H25" s="1154">
        <v>-1.4672791991598046</v>
      </c>
    </row>
    <row r="26" spans="2:8" ht="15" customHeight="1">
      <c r="B26" s="1151"/>
      <c r="C26" s="1152" t="s">
        <v>953</v>
      </c>
      <c r="D26" s="1153">
        <v>0</v>
      </c>
      <c r="E26" s="1153">
        <v>7.528449999999999</v>
      </c>
      <c r="F26" s="1153">
        <v>42.433513000000005</v>
      </c>
      <c r="G26" s="1153" t="s">
        <v>119</v>
      </c>
      <c r="H26" s="1154">
        <v>463.64209100146786</v>
      </c>
    </row>
    <row r="27" spans="2:8" ht="15" customHeight="1">
      <c r="B27" s="1151"/>
      <c r="C27" s="1152" t="s">
        <v>954</v>
      </c>
      <c r="D27" s="1153">
        <v>2477.120908</v>
      </c>
      <c r="E27" s="1153">
        <v>2369.31111</v>
      </c>
      <c r="F27" s="1153">
        <v>2343.385552</v>
      </c>
      <c r="G27" s="1153">
        <v>-4.3522218738625895</v>
      </c>
      <c r="H27" s="1154">
        <v>-1.0942234597464875</v>
      </c>
    </row>
    <row r="28" spans="2:8" ht="15" customHeight="1">
      <c r="B28" s="1151"/>
      <c r="C28" s="1152" t="s">
        <v>955</v>
      </c>
      <c r="D28" s="1153">
        <v>431.919402</v>
      </c>
      <c r="E28" s="1153">
        <v>296.34956600000004</v>
      </c>
      <c r="F28" s="1153">
        <v>248.14691299999998</v>
      </c>
      <c r="G28" s="1153">
        <v>-31.387762478889513</v>
      </c>
      <c r="H28" s="1154">
        <v>-16.265471095712698</v>
      </c>
    </row>
    <row r="29" spans="2:8" ht="15" customHeight="1">
      <c r="B29" s="1151">
        <v>20</v>
      </c>
      <c r="C29" s="1152" t="s">
        <v>956</v>
      </c>
      <c r="D29" s="1153">
        <v>161.94325600000002</v>
      </c>
      <c r="E29" s="1153">
        <v>122.83225</v>
      </c>
      <c r="F29" s="1153">
        <v>104.6574</v>
      </c>
      <c r="G29" s="1153">
        <v>-24.15105572534617</v>
      </c>
      <c r="H29" s="1154">
        <v>-14.796480565975145</v>
      </c>
    </row>
    <row r="30" spans="2:8" ht="15" customHeight="1">
      <c r="B30" s="1151">
        <v>21</v>
      </c>
      <c r="C30" s="1152" t="s">
        <v>957</v>
      </c>
      <c r="D30" s="1153">
        <v>150.62107600000002</v>
      </c>
      <c r="E30" s="1153">
        <v>124.46095799999998</v>
      </c>
      <c r="F30" s="1153">
        <v>35.192206999999996</v>
      </c>
      <c r="G30" s="1153">
        <v>-17.368165660959704</v>
      </c>
      <c r="H30" s="1154">
        <v>-71.72430008131545</v>
      </c>
    </row>
    <row r="31" spans="2:8" ht="15" customHeight="1">
      <c r="B31" s="1151">
        <v>22</v>
      </c>
      <c r="C31" s="1152" t="s">
        <v>958</v>
      </c>
      <c r="D31" s="1153">
        <v>23.249726000000003</v>
      </c>
      <c r="E31" s="1153">
        <v>0</v>
      </c>
      <c r="F31" s="1153">
        <v>0.0025</v>
      </c>
      <c r="G31" s="1153">
        <v>-100</v>
      </c>
      <c r="H31" s="1154" t="s">
        <v>119</v>
      </c>
    </row>
    <row r="32" spans="2:8" ht="15" customHeight="1">
      <c r="B32" s="1151">
        <v>23</v>
      </c>
      <c r="C32" s="1152" t="s">
        <v>959</v>
      </c>
      <c r="D32" s="1153">
        <v>571.5433199999999</v>
      </c>
      <c r="E32" s="1153">
        <v>593.516396</v>
      </c>
      <c r="F32" s="1153">
        <v>529.704275</v>
      </c>
      <c r="G32" s="1153">
        <v>3.8445162826852908</v>
      </c>
      <c r="H32" s="1154">
        <v>-10.751534655160555</v>
      </c>
    </row>
    <row r="33" spans="2:8" ht="15" customHeight="1">
      <c r="B33" s="1151">
        <v>24</v>
      </c>
      <c r="C33" s="1152" t="s">
        <v>960</v>
      </c>
      <c r="D33" s="1153">
        <v>17.47675</v>
      </c>
      <c r="E33" s="1153">
        <v>41.108491</v>
      </c>
      <c r="F33" s="1153">
        <v>25.036654</v>
      </c>
      <c r="G33" s="1153">
        <v>135.21816699329113</v>
      </c>
      <c r="H33" s="1154">
        <v>-39.09614926025867</v>
      </c>
    </row>
    <row r="34" spans="2:8" ht="15" customHeight="1">
      <c r="B34" s="1151">
        <v>25</v>
      </c>
      <c r="C34" s="1152" t="s">
        <v>961</v>
      </c>
      <c r="D34" s="1153">
        <v>332.49884</v>
      </c>
      <c r="E34" s="1153">
        <v>409.16551400000003</v>
      </c>
      <c r="F34" s="1153">
        <v>209.75487800000002</v>
      </c>
      <c r="G34" s="1153">
        <v>23.0577267577836</v>
      </c>
      <c r="H34" s="1154">
        <v>-48.73593428013094</v>
      </c>
    </row>
    <row r="35" spans="2:8" ht="15" customHeight="1">
      <c r="B35" s="1151">
        <v>26</v>
      </c>
      <c r="C35" s="1152" t="s">
        <v>962</v>
      </c>
      <c r="D35" s="1153">
        <v>461.07877</v>
      </c>
      <c r="E35" s="1153">
        <v>349.973572</v>
      </c>
      <c r="F35" s="1153">
        <v>550.249268</v>
      </c>
      <c r="G35" s="1153">
        <v>-24.096793265931552</v>
      </c>
      <c r="H35" s="1154">
        <v>57.22594847818968</v>
      </c>
    </row>
    <row r="36" spans="2:8" ht="15" customHeight="1">
      <c r="B36" s="1151">
        <v>27</v>
      </c>
      <c r="C36" s="1152" t="s">
        <v>963</v>
      </c>
      <c r="D36" s="1153">
        <v>0.07765999999999999</v>
      </c>
      <c r="E36" s="1153">
        <v>1.08664</v>
      </c>
      <c r="F36" s="1153">
        <v>0.266025</v>
      </c>
      <c r="G36" s="1153" t="s">
        <v>119</v>
      </c>
      <c r="H36" s="1154">
        <v>-75.5185710078775</v>
      </c>
    </row>
    <row r="37" spans="2:8" ht="15" customHeight="1">
      <c r="B37" s="1151">
        <v>28</v>
      </c>
      <c r="C37" s="1152" t="s">
        <v>964</v>
      </c>
      <c r="D37" s="1153">
        <v>97.469089</v>
      </c>
      <c r="E37" s="1153">
        <v>72.72299500000001</v>
      </c>
      <c r="F37" s="1153">
        <v>21.866584999999997</v>
      </c>
      <c r="G37" s="1153">
        <v>-25.388658346852893</v>
      </c>
      <c r="H37" s="1154">
        <v>-69.93167704382913</v>
      </c>
    </row>
    <row r="38" spans="2:8" ht="15" customHeight="1">
      <c r="B38" s="1151">
        <v>29</v>
      </c>
      <c r="C38" s="1152" t="s">
        <v>965</v>
      </c>
      <c r="D38" s="1153">
        <v>39.140246999999995</v>
      </c>
      <c r="E38" s="1153">
        <v>38.628454999999995</v>
      </c>
      <c r="F38" s="1153">
        <v>47.871976999999994</v>
      </c>
      <c r="G38" s="1153">
        <v>-1.3075850032320915</v>
      </c>
      <c r="H38" s="1154">
        <v>23.929308070954434</v>
      </c>
    </row>
    <row r="39" spans="2:8" ht="15" customHeight="1">
      <c r="B39" s="1151">
        <v>30</v>
      </c>
      <c r="C39" s="1152" t="s">
        <v>966</v>
      </c>
      <c r="D39" s="1153">
        <v>262.452751</v>
      </c>
      <c r="E39" s="1153">
        <v>234.88458100000003</v>
      </c>
      <c r="F39" s="1153">
        <v>129.136349</v>
      </c>
      <c r="G39" s="1153">
        <v>-10.504050689108595</v>
      </c>
      <c r="H39" s="1154">
        <v>-45.02135966089661</v>
      </c>
    </row>
    <row r="40" spans="2:8" ht="15" customHeight="1">
      <c r="B40" s="1151">
        <v>31</v>
      </c>
      <c r="C40" s="1152" t="s">
        <v>967</v>
      </c>
      <c r="D40" s="1153">
        <v>3343.333785</v>
      </c>
      <c r="E40" s="1153">
        <v>3259.377081</v>
      </c>
      <c r="F40" s="1153">
        <v>2130.514251</v>
      </c>
      <c r="G40" s="1153">
        <v>-2.5111672779031124</v>
      </c>
      <c r="H40" s="1154">
        <v>-34.63431207700758</v>
      </c>
    </row>
    <row r="41" spans="2:8" ht="15" customHeight="1">
      <c r="B41" s="1151">
        <v>32</v>
      </c>
      <c r="C41" s="1152" t="s">
        <v>968</v>
      </c>
      <c r="D41" s="1153">
        <v>3.836672</v>
      </c>
      <c r="E41" s="1153">
        <v>126.409013</v>
      </c>
      <c r="F41" s="1153">
        <v>0.01225</v>
      </c>
      <c r="G41" s="1153" t="s">
        <v>119</v>
      </c>
      <c r="H41" s="1154">
        <v>-99.99030923530745</v>
      </c>
    </row>
    <row r="42" spans="2:8" ht="15" customHeight="1">
      <c r="B42" s="1151">
        <v>33</v>
      </c>
      <c r="C42" s="1152" t="s">
        <v>969</v>
      </c>
      <c r="D42" s="1153">
        <v>40.71885299999999</v>
      </c>
      <c r="E42" s="1153">
        <v>1.705306</v>
      </c>
      <c r="F42" s="1153">
        <v>3.3138819999999996</v>
      </c>
      <c r="G42" s="1153">
        <v>-95.8119989283588</v>
      </c>
      <c r="H42" s="1154">
        <v>94.32770423607255</v>
      </c>
    </row>
    <row r="43" spans="2:8" ht="15" customHeight="1">
      <c r="B43" s="1151">
        <v>34</v>
      </c>
      <c r="C43" s="1152" t="s">
        <v>970</v>
      </c>
      <c r="D43" s="1153">
        <v>244.11722199999997</v>
      </c>
      <c r="E43" s="1153">
        <v>246.37853499999997</v>
      </c>
      <c r="F43" s="1153">
        <v>143.38978799999998</v>
      </c>
      <c r="G43" s="1153">
        <v>0.9263226008691845</v>
      </c>
      <c r="H43" s="1154">
        <v>-41.80102256067072</v>
      </c>
    </row>
    <row r="44" spans="2:8" ht="15" customHeight="1">
      <c r="B44" s="1151">
        <v>35</v>
      </c>
      <c r="C44" s="1152" t="s">
        <v>971</v>
      </c>
      <c r="D44" s="1153">
        <v>174.756911</v>
      </c>
      <c r="E44" s="1153">
        <v>25.167956999999998</v>
      </c>
      <c r="F44" s="1153">
        <v>6.879238</v>
      </c>
      <c r="G44" s="1153">
        <v>-85.59830517947299</v>
      </c>
      <c r="H44" s="1154">
        <v>-72.66668089110291</v>
      </c>
    </row>
    <row r="45" spans="2:8" ht="15" customHeight="1">
      <c r="B45" s="1151">
        <v>36</v>
      </c>
      <c r="C45" s="1152" t="s">
        <v>972</v>
      </c>
      <c r="D45" s="1153">
        <v>760.622103</v>
      </c>
      <c r="E45" s="1153">
        <v>1100.032966</v>
      </c>
      <c r="F45" s="1153">
        <v>817.818163</v>
      </c>
      <c r="G45" s="1153">
        <v>44.62279779424185</v>
      </c>
      <c r="H45" s="1154">
        <v>-25.655122321125063</v>
      </c>
    </row>
    <row r="46" spans="2:8" ht="15" customHeight="1">
      <c r="B46" s="1151">
        <v>39</v>
      </c>
      <c r="C46" s="1152" t="s">
        <v>973</v>
      </c>
      <c r="D46" s="1153">
        <v>0</v>
      </c>
      <c r="E46" s="1153">
        <v>0</v>
      </c>
      <c r="F46" s="1153">
        <v>0</v>
      </c>
      <c r="G46" s="1153" t="s">
        <v>119</v>
      </c>
      <c r="H46" s="1154" t="s">
        <v>119</v>
      </c>
    </row>
    <row r="47" spans="2:8" ht="15" customHeight="1">
      <c r="B47" s="1151">
        <v>37</v>
      </c>
      <c r="C47" s="1152" t="s">
        <v>974</v>
      </c>
      <c r="D47" s="1153">
        <v>1565.000587</v>
      </c>
      <c r="E47" s="1153">
        <v>1723.0145630000002</v>
      </c>
      <c r="F47" s="1153">
        <v>1103.817174</v>
      </c>
      <c r="G47" s="1153">
        <v>10.096735893428786</v>
      </c>
      <c r="H47" s="1154">
        <v>-35.93686334965702</v>
      </c>
    </row>
    <row r="48" spans="2:8" ht="15" customHeight="1">
      <c r="B48" s="1151">
        <v>38</v>
      </c>
      <c r="C48" s="1152" t="s">
        <v>975</v>
      </c>
      <c r="D48" s="1153">
        <v>136.795813</v>
      </c>
      <c r="E48" s="1153">
        <v>213.671014</v>
      </c>
      <c r="F48" s="1153">
        <v>57.071608</v>
      </c>
      <c r="G48" s="1153">
        <v>56.19704237585108</v>
      </c>
      <c r="H48" s="1154">
        <v>-73.28996248410185</v>
      </c>
    </row>
    <row r="49" spans="2:8" ht="15" customHeight="1">
      <c r="B49" s="1151">
        <v>40</v>
      </c>
      <c r="C49" s="1152" t="s">
        <v>976</v>
      </c>
      <c r="D49" s="1153">
        <v>17.977048</v>
      </c>
      <c r="E49" s="1153">
        <v>15.649465999999999</v>
      </c>
      <c r="F49" s="1153">
        <v>3.8224910000000003</v>
      </c>
      <c r="G49" s="1153">
        <v>-12.947520638538663</v>
      </c>
      <c r="H49" s="1154">
        <v>-75.57430394110571</v>
      </c>
    </row>
    <row r="50" spans="2:8" ht="15" customHeight="1">
      <c r="B50" s="1151">
        <v>41</v>
      </c>
      <c r="C50" s="1152" t="s">
        <v>977</v>
      </c>
      <c r="D50" s="1153">
        <v>739.3187149999999</v>
      </c>
      <c r="E50" s="1153">
        <v>0</v>
      </c>
      <c r="F50" s="1153">
        <v>0</v>
      </c>
      <c r="G50" s="1153">
        <v>-100</v>
      </c>
      <c r="H50" s="1154" t="s">
        <v>119</v>
      </c>
    </row>
    <row r="51" spans="2:8" ht="15" customHeight="1">
      <c r="B51" s="1151">
        <v>42</v>
      </c>
      <c r="C51" s="1152" t="s">
        <v>978</v>
      </c>
      <c r="D51" s="1153">
        <v>151.65528799999998</v>
      </c>
      <c r="E51" s="1153">
        <v>171.414472</v>
      </c>
      <c r="F51" s="1153">
        <v>106.049984</v>
      </c>
      <c r="G51" s="1153">
        <v>13.029010897397782</v>
      </c>
      <c r="H51" s="1154">
        <v>-38.13242093118019</v>
      </c>
    </row>
    <row r="52" spans="2:8" ht="15" customHeight="1">
      <c r="B52" s="1151">
        <v>43</v>
      </c>
      <c r="C52" s="1152" t="s">
        <v>979</v>
      </c>
      <c r="D52" s="1153">
        <v>3883.3923649999997</v>
      </c>
      <c r="E52" s="1153">
        <v>3531.171306</v>
      </c>
      <c r="F52" s="1153">
        <v>2118.8071219999997</v>
      </c>
      <c r="G52" s="1153">
        <v>-9.069932314191988</v>
      </c>
      <c r="H52" s="1154">
        <v>-39.997045218400416</v>
      </c>
    </row>
    <row r="53" spans="2:8" ht="15" customHeight="1">
      <c r="B53" s="1151">
        <v>44</v>
      </c>
      <c r="C53" s="1152" t="s">
        <v>980</v>
      </c>
      <c r="D53" s="1153">
        <v>106.00857299999998</v>
      </c>
      <c r="E53" s="1153">
        <v>70.86659399999999</v>
      </c>
      <c r="F53" s="1153">
        <v>47.801680999999995</v>
      </c>
      <c r="G53" s="1153">
        <v>-33.1501292824685</v>
      </c>
      <c r="H53" s="1154">
        <v>-32.54694729649347</v>
      </c>
    </row>
    <row r="54" spans="2:8" ht="15" customHeight="1">
      <c r="B54" s="1151">
        <v>45</v>
      </c>
      <c r="C54" s="1152" t="s">
        <v>981</v>
      </c>
      <c r="D54" s="1153">
        <v>663.3900440000001</v>
      </c>
      <c r="E54" s="1153">
        <v>557.702467</v>
      </c>
      <c r="F54" s="1153">
        <v>526.575883</v>
      </c>
      <c r="G54" s="1153">
        <v>-15.931438518845198</v>
      </c>
      <c r="H54" s="1154">
        <v>-5.581216839049773</v>
      </c>
    </row>
    <row r="55" spans="2:8" ht="15" customHeight="1">
      <c r="B55" s="1151">
        <v>46</v>
      </c>
      <c r="C55" s="1152" t="s">
        <v>982</v>
      </c>
      <c r="D55" s="1153">
        <v>4.139908</v>
      </c>
      <c r="E55" s="1153">
        <v>0.160151</v>
      </c>
      <c r="F55" s="1153">
        <v>6.820635</v>
      </c>
      <c r="G55" s="1153">
        <v>-96.13153239154107</v>
      </c>
      <c r="H55" s="1154" t="s">
        <v>119</v>
      </c>
    </row>
    <row r="56" spans="2:8" ht="15" customHeight="1">
      <c r="B56" s="1151">
        <v>47</v>
      </c>
      <c r="C56" s="1152" t="s">
        <v>177</v>
      </c>
      <c r="D56" s="1153">
        <v>104.50947500000001</v>
      </c>
      <c r="E56" s="1153">
        <v>219.244692</v>
      </c>
      <c r="F56" s="1153">
        <v>257.741756</v>
      </c>
      <c r="G56" s="1153">
        <v>109.78451188277424</v>
      </c>
      <c r="H56" s="1154">
        <v>17.55894915804849</v>
      </c>
    </row>
    <row r="57" spans="2:8" ht="15" customHeight="1">
      <c r="B57" s="1151">
        <v>48</v>
      </c>
      <c r="C57" s="1152" t="s">
        <v>983</v>
      </c>
      <c r="D57" s="1153">
        <v>1458.4289600000002</v>
      </c>
      <c r="E57" s="1153">
        <v>1563.4103</v>
      </c>
      <c r="F57" s="1153">
        <v>943.9905120000001</v>
      </c>
      <c r="G57" s="1153">
        <v>7.198248449482222</v>
      </c>
      <c r="H57" s="1154">
        <v>-39.61978426264685</v>
      </c>
    </row>
    <row r="58" spans="2:8" ht="15" customHeight="1">
      <c r="B58" s="1151">
        <v>49</v>
      </c>
      <c r="C58" s="1152" t="s">
        <v>984</v>
      </c>
      <c r="D58" s="1153">
        <v>4841.462756</v>
      </c>
      <c r="E58" s="1153">
        <v>3777.622668</v>
      </c>
      <c r="F58" s="1153">
        <v>1561.293706</v>
      </c>
      <c r="G58" s="1153">
        <v>-21.973526217496726</v>
      </c>
      <c r="H58" s="1154">
        <v>-58.66994024507479</v>
      </c>
    </row>
    <row r="59" spans="2:8" ht="15" customHeight="1">
      <c r="B59" s="1155"/>
      <c r="C59" s="1149" t="s">
        <v>985</v>
      </c>
      <c r="D59" s="1149">
        <v>7153.185608999993</v>
      </c>
      <c r="E59" s="1149">
        <v>6108.598253000015</v>
      </c>
      <c r="F59" s="1149">
        <v>3171.4966619999977</v>
      </c>
      <c r="G59" s="1156">
        <v>-14.603107106373699</v>
      </c>
      <c r="H59" s="1157">
        <v>-48.08143324137525</v>
      </c>
    </row>
    <row r="60" spans="2:8" ht="15" customHeight="1" thickBot="1">
      <c r="B60" s="1158"/>
      <c r="C60" s="1159" t="s">
        <v>986</v>
      </c>
      <c r="D60" s="1160">
        <v>40524.049629</v>
      </c>
      <c r="E60" s="1160">
        <v>36508.695041000006</v>
      </c>
      <c r="F60" s="1160">
        <v>23910.357204</v>
      </c>
      <c r="G60" s="1161">
        <v>-9.90857188450019</v>
      </c>
      <c r="H60" s="1162">
        <v>-34.50777362174084</v>
      </c>
    </row>
    <row r="61" spans="2:8" ht="13.5" thickTop="1">
      <c r="B61" s="1163" t="s">
        <v>987</v>
      </c>
      <c r="C61" s="1164"/>
      <c r="D61" s="1165"/>
      <c r="E61" s="1165"/>
      <c r="F61" s="1166"/>
      <c r="G61" s="1167"/>
      <c r="H61" s="1167"/>
    </row>
    <row r="62" spans="2:8" ht="15" customHeight="1">
      <c r="B62" s="135" t="s">
        <v>988</v>
      </c>
      <c r="C62" s="1163"/>
      <c r="D62" s="1163"/>
      <c r="E62" s="1163"/>
      <c r="F62" s="1163"/>
      <c r="G62" s="1163"/>
      <c r="H62" s="1163"/>
    </row>
    <row r="63" spans="2:8" ht="15" customHeight="1">
      <c r="B63" s="1168"/>
      <c r="C63" s="1168"/>
      <c r="D63" s="1168"/>
      <c r="E63" s="1168"/>
      <c r="F63" s="1168"/>
      <c r="G63" s="1168"/>
      <c r="H63" s="116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Pratima Adhikari</cp:lastModifiedBy>
  <cp:lastPrinted>2016-04-17T08:54:37Z</cp:lastPrinted>
  <dcterms:created xsi:type="dcterms:W3CDTF">2015-12-11T05:19:26Z</dcterms:created>
  <dcterms:modified xsi:type="dcterms:W3CDTF">2022-01-30T06:35:43Z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