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75" windowHeight="11190" activeTab="0"/>
  </bookViews>
  <sheets>
    <sheet name="cover" sheetId="1" r:id="rId1"/>
    <sheet name="GDP at Current Prices" sheetId="2" r:id="rId2"/>
    <sheet name="GDP at Constant Prices" sheetId="3" r:id="rId3"/>
    <sheet name="GDP by Expenditure Catagory" sheetId="4" r:id="rId4"/>
    <sheet name="GNI GNDI and Savings" sheetId="5" r:id="rId5"/>
    <sheet name="Summary of Macro Eco. Indicator" sheetId="6" r:id="rId6"/>
    <sheet name="CPI_new" sheetId="7" r:id="rId7"/>
    <sheet name="CPI_Y-O-Y" sheetId="8" r:id="rId8"/>
    <sheet name="CPI_Nep &amp; Ind." sheetId="9" r:id="rId9"/>
    <sheet name="WPI" sheetId="10" r:id="rId10"/>
    <sheet name="WPI YOY" sheetId="11" r:id="rId11"/>
    <sheet name="NSWI" sheetId="12" r:id="rId12"/>
    <sheet name="Direction" sheetId="13" r:id="rId13"/>
    <sheet name="X-India" sheetId="14" r:id="rId14"/>
    <sheet name="X-China" sheetId="15" r:id="rId15"/>
    <sheet name="X-Other" sheetId="16" r:id="rId16"/>
    <sheet name="M-India" sheetId="17" r:id="rId17"/>
    <sheet name="M-China" sheetId="18" r:id="rId18"/>
    <sheet name="M-Other" sheetId="19" r:id="rId19"/>
    <sheet name="Customwise Trade" sheetId="20" r:id="rId20"/>
    <sheet name="M_India$" sheetId="21" r:id="rId21"/>
    <sheet name="X&amp;MPrice Index &amp;TOT" sheetId="22" r:id="rId22"/>
    <sheet name="BOP" sheetId="23" r:id="rId23"/>
    <sheet name="ReserveRs" sheetId="24" r:id="rId24"/>
    <sheet name="Reserves $" sheetId="25" r:id="rId25"/>
    <sheet name="Ex Rate" sheetId="26" r:id="rId26"/>
    <sheet name="GBO" sheetId="27" r:id="rId27"/>
    <sheet name="Revenue" sheetId="28" r:id="rId28"/>
    <sheet name="ODD " sheetId="29" r:id="rId29"/>
    <sheet name="MS" sheetId="30" r:id="rId30"/>
    <sheet name="CBS" sheetId="31" r:id="rId31"/>
    <sheet name="ODCS" sheetId="32" r:id="rId32"/>
    <sheet name="CALCB" sheetId="33" r:id="rId33"/>
    <sheet name="CALDB" sheetId="34" r:id="rId34"/>
    <sheet name="CALFC" sheetId="35" r:id="rId35"/>
    <sheet name="Deposits" sheetId="36" r:id="rId36"/>
    <sheet name="Sect credit" sheetId="37" r:id="rId37"/>
    <sheet name="Secu Credit" sheetId="38" r:id="rId38"/>
    <sheet name="Loan to Gov Ent" sheetId="39" r:id="rId39"/>
    <sheet name="Monetary Operations" sheetId="40" r:id="rId40"/>
    <sheet name="Purchase &amp; Sale of FC" sheetId="41" r:id="rId41"/>
    <sheet name="Inter_Bank" sheetId="42" r:id="rId42"/>
    <sheet name="Int Rate" sheetId="43" r:id="rId43"/>
    <sheet name="TBs 91_364" sheetId="44" r:id="rId44"/>
    <sheet name="Stock Mkt Indicator" sheetId="45" r:id="rId45"/>
    <sheet name="Issue Approval" sheetId="46" r:id="rId46"/>
    <sheet name="Listed Co" sheetId="47" r:id="rId47"/>
    <sheet name="Share Mkt Acti" sheetId="48" r:id="rId48"/>
    <sheet name="Turnover Detail" sheetId="49" r:id="rId49"/>
    <sheet name="Securities List" sheetId="50" r:id="rId50"/>
  </sheets>
  <externalReferences>
    <externalReference r:id="rId53"/>
    <externalReference r:id="rId54"/>
    <externalReference r:id="rId55"/>
  </externalReferences>
  <definedNames>
    <definedName name="a" localSheetId="28">#REF!</definedName>
    <definedName name="a" localSheetId="21">#REF!</definedName>
    <definedName name="a">#REF!</definedName>
    <definedName name="b" localSheetId="28">#REF!</definedName>
    <definedName name="b" localSheetId="21">#REF!</definedName>
    <definedName name="b">#REF!</definedName>
    <definedName name="manoj" localSheetId="28">#REF!</definedName>
    <definedName name="manoj" localSheetId="21">#REF!</definedName>
    <definedName name="manoj">#REF!</definedName>
    <definedName name="_xlnm.Print_Area" localSheetId="22">'BOP'!$A$1:$L$68</definedName>
    <definedName name="_xlnm.Print_Area" localSheetId="0">'cover'!$A$1:$H$62</definedName>
    <definedName name="_xlnm.Print_Area" localSheetId="19">'Customwise Trade'!$B$1:$I$22</definedName>
    <definedName name="_xlnm.Print_Area" localSheetId="12">'Direction'!$B$1:$I$59</definedName>
    <definedName name="_xlnm.Print_Area" localSheetId="25">'Ex Rate'!$B$1:$M$79</definedName>
    <definedName name="_xlnm.Print_Area" localSheetId="1">'GDP at Current Prices'!$A$1:$J$51</definedName>
    <definedName name="_xlnm.Print_Area" localSheetId="41">'Inter_Bank'!$A$1:$I$43</definedName>
    <definedName name="_xlnm.Print_Area" localSheetId="20">'M_India$'!$A$1:$K$19</definedName>
    <definedName name="_xlnm.Print_Area" localSheetId="17">'M-China'!$B$1:$H$49</definedName>
    <definedName name="_xlnm.Print_Area" localSheetId="16">'M-India'!$B$1:$H$58</definedName>
    <definedName name="_xlnm.Print_Area" localSheetId="18">'M-Other'!$B$1:$H$73</definedName>
    <definedName name="_xlnm.Print_Area" localSheetId="28">'ODD '!$A$1:$H$40</definedName>
    <definedName name="_xlnm.Print_Area" localSheetId="23">'ReserveRs'!$B$1:$I$50</definedName>
    <definedName name="_xlnm.Print_Area" localSheetId="24">'Reserves $'!$B$1:$I$49</definedName>
    <definedName name="_xlnm.Print_Area" localSheetId="49">'Securities List'!$A$1:$J$27</definedName>
    <definedName name="_xlnm.Print_Area" localSheetId="47">'Share Mkt Acti'!$A$1:$J$22</definedName>
    <definedName name="_xlnm.Print_Area" localSheetId="44">'Stock Mkt Indicator'!$A$1:$F$25</definedName>
    <definedName name="_xlnm.Print_Area" localSheetId="21">'X&amp;MPrice Index &amp;TOT'!$A$1:$S$20</definedName>
    <definedName name="_xlnm.Print_Area" localSheetId="14">'X-China'!$B$1:$H$28</definedName>
    <definedName name="_xlnm.Print_Area" localSheetId="13">'X-India'!$B$1:$H$62</definedName>
    <definedName name="_xlnm.Print_Area" localSheetId="15">'X-Other'!$B$1:$H$21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J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<sst xmlns="http://schemas.openxmlformats.org/spreadsheetml/2006/main" count="2861" uniqueCount="1400">
  <si>
    <t xml:space="preserve">Current Macroeconomic and Financial Situation </t>
  </si>
  <si>
    <t>Table No.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</si>
  <si>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</si>
  <si>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</si>
  <si>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</si>
  <si>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</si>
  <si>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</si>
  <si>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</si>
  <si>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>National Salary and Wage Rate Index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</si>
  <si>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</si>
  <si>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</si>
  <si>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</si>
  <si>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</si>
  <si>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</si>
  <si>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</si>
  <si>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</si>
  <si>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</si>
  <si>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Summary of Balance of Payments Presentation</t>
  </si>
  <si>
    <t>Imports from India against Payment  in US Dollar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</si>
  <si>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</si>
  <si>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</si>
  <si>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</si>
  <si>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</si>
  <si>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</si>
  <si>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</si>
  <si>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</si>
  <si>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</si>
  <si>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</si>
  <si>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</si>
  <si>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</si>
  <si>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</si>
  <si>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</si>
  <si>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</si>
  <si>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</si>
  <si>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</si>
  <si>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</si>
  <si>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</si>
  <si>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</si>
  <si>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</si>
  <si>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</si>
  <si>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</si>
  <si>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</si>
  <si>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</si>
  <si>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</si>
  <si>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</si>
  <si>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</si>
  <si>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</si>
  <si>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</si>
  <si>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</si>
  <si>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</si>
  <si>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</si>
  <si>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 xml:space="preserve">                                    </t>
  </si>
  <si>
    <t>2013/14</t>
  </si>
  <si>
    <t>2014/15</t>
  </si>
  <si>
    <t>2015/16</t>
  </si>
  <si>
    <t>(Rs. in million)</t>
  </si>
  <si>
    <t>No.</t>
  </si>
  <si>
    <t xml:space="preserve"> Name of Bonds/Ownership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</si>
  <si>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</si>
  <si>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</si>
  <si>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</si>
  <si>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</si>
  <si>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</si>
  <si>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</si>
  <si>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</si>
  <si>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</si>
  <si>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</si>
  <si>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</si>
  <si>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</si>
  <si>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</si>
  <si>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</si>
  <si>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</si>
  <si>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Total Domestic Debt</t>
  </si>
  <si>
    <t>Balance at NRB (Overdraft (+)/Surplus(-)</t>
  </si>
  <si>
    <t>Customs Wise Trade</t>
  </si>
  <si>
    <r>
      <t>(</t>
    </r>
    <r>
      <rPr>
        <b/>
        <i/>
        <sz val="9"/>
        <rFont val="Times New Roman"/>
        <family val="1"/>
      </rPr>
      <t>On Cash Basis)</t>
    </r>
  </si>
  <si>
    <t xml:space="preserve"> (Rs. in million)</t>
  </si>
  <si>
    <t>Heads</t>
  </si>
  <si>
    <t>Amount</t>
  </si>
  <si>
    <r>
      <t>2015/16</t>
    </r>
    <r>
      <rPr>
        <b/>
        <vertAlign val="superscript"/>
        <sz val="10"/>
        <rFont val="Times New Roman"/>
        <family val="1"/>
      </rPr>
      <t>P</t>
    </r>
  </si>
  <si>
    <t>Annual</t>
  </si>
  <si>
    <t>Expenditure of Budget</t>
  </si>
  <si>
    <t xml:space="preserve">  Recurrent</t>
  </si>
  <si>
    <t xml:space="preserve">a.Domestic Resources </t>
  </si>
  <si>
    <t>b.Foreign Loans</t>
  </si>
  <si>
    <t>c.Foreign Grants</t>
  </si>
  <si>
    <t xml:space="preserve">  Capital</t>
  </si>
  <si>
    <t xml:space="preserve">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</si>
  <si>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</si>
  <si>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</si>
  <si>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</si>
  <si>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</si>
  <si>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</si>
  <si>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</si>
  <si>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</si>
  <si>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>Revenue</t>
  </si>
  <si>
    <t>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</si>
  <si>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</si>
  <si>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</si>
  <si>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</si>
  <si>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</si>
  <si>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</si>
  <si>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Local Authorities' Accounts (LAA)#</t>
  </si>
  <si>
    <t>Deficits(-) Surplus(+)</t>
  </si>
  <si>
    <t>Sources of Financing</t>
  </si>
  <si>
    <t>Internal Loans</t>
  </si>
  <si>
    <t>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</si>
  <si>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</si>
  <si>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</si>
  <si>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</si>
  <si>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</si>
  <si>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</si>
  <si>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r>
      <t>Overdrafts</t>
    </r>
    <r>
      <rPr>
        <vertAlign val="superscript"/>
        <sz val="10"/>
        <rFont val="Times New Roman"/>
        <family val="1"/>
      </rPr>
      <t>++</t>
    </r>
  </si>
  <si>
    <t>Others@</t>
  </si>
  <si>
    <t>Principal Refund and Share Divestment</t>
  </si>
  <si>
    <t>Foreign Loans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</si>
  <si>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</si>
  <si>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</si>
  <si>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</si>
  <si>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>-</t>
  </si>
  <si>
    <r>
      <t>Annual</t>
    </r>
    <r>
      <rPr>
        <b/>
        <vertAlign val="superscript"/>
        <sz val="10"/>
        <rFont val="Times New Roman"/>
        <family val="1"/>
      </rPr>
      <t xml:space="preserve">R </t>
    </r>
  </si>
  <si>
    <t>R: Second Revised</t>
  </si>
  <si>
    <t xml:space="preserve"> P :  Provisional</t>
  </si>
  <si>
    <t>Table 22</t>
  </si>
  <si>
    <t>Export and Import Unit Value Price Index and Terms of Trade</t>
  </si>
  <si>
    <t>Government Budgetary Operation*</t>
  </si>
  <si>
    <t>P: Provisional</t>
  </si>
  <si>
    <t>Table 23</t>
  </si>
  <si>
    <t>(2014/15=100)</t>
  </si>
  <si>
    <t>Groups &amp; Sub-Groups</t>
  </si>
  <si>
    <t>Weight %</t>
  </si>
  <si>
    <t>2013/2014</t>
  </si>
  <si>
    <t>2014/2015</t>
  </si>
  <si>
    <r>
      <t xml:space="preserve">2015/2016 </t>
    </r>
    <r>
      <rPr>
        <b/>
        <sz val="5"/>
        <color indexed="8"/>
        <rFont val="Times New Roman"/>
        <family val="1"/>
      </rPr>
      <t>P</t>
    </r>
  </si>
  <si>
    <t>Percentage Change</t>
  </si>
  <si>
    <t>Jan/Feb</t>
  </si>
  <si>
    <t>Feb/March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</si>
  <si>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</si>
  <si>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</si>
  <si>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</si>
  <si>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</si>
  <si>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</si>
  <si>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</si>
  <si>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</si>
  <si>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</si>
  <si>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</si>
  <si>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</si>
  <si>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</si>
  <si>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</si>
  <si>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</si>
  <si>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</si>
  <si>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</si>
  <si>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</si>
  <si>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</si>
  <si>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</si>
  <si>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</si>
  <si>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</si>
  <si>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</si>
  <si>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</si>
  <si>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</si>
  <si>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</si>
  <si>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</si>
  <si>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</si>
  <si>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</si>
  <si>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</si>
  <si>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</si>
  <si>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</si>
  <si>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</si>
  <si>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</si>
  <si>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</si>
  <si>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</si>
  <si>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</si>
  <si>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(2014/15 = 100)</t>
  </si>
  <si>
    <t>(y-o-y)</t>
  </si>
  <si>
    <t>Mid- month</t>
  </si>
  <si>
    <t>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</si>
  <si>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</si>
  <si>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</si>
  <si>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</si>
  <si>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</si>
  <si>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</si>
  <si>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</si>
  <si>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</si>
  <si>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</si>
  <si>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</si>
  <si>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</si>
  <si>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</si>
  <si>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</si>
  <si>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</si>
  <si>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</si>
  <si>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100**</t>
  </si>
  <si>
    <t xml:space="preserve">** Geometric Average </t>
  </si>
  <si>
    <t>(y-o-y changes)</t>
  </si>
  <si>
    <t>Months</t>
  </si>
  <si>
    <t>2012/13 (2069/70)</t>
  </si>
  <si>
    <r>
      <t>2015/16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</si>
  <si>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</si>
  <si>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</si>
  <si>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</si>
  <si>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</si>
  <si>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</si>
  <si>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</si>
  <si>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National Wholesale Price Index</t>
  </si>
  <si>
    <t>(1999/00=100)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</si>
  <si>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</si>
  <si>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</si>
  <si>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</si>
  <si>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</si>
  <si>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</si>
  <si>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</si>
  <si>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</si>
  <si>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</si>
  <si>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</si>
  <si>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</si>
  <si>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</si>
  <si>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</si>
  <si>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</si>
  <si>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</si>
  <si>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</si>
  <si>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</si>
  <si>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</si>
  <si>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</si>
  <si>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</si>
  <si>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</si>
  <si>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</si>
  <si>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</si>
  <si>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</si>
  <si>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</si>
  <si>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(1999/00 = 100)</t>
  </si>
  <si>
    <t>Mid-Months</t>
  </si>
  <si>
    <t xml:space="preserve">     2005/06P</t>
  </si>
  <si>
    <t>INDEX</t>
  </si>
  <si>
    <t>%CHANGES</t>
  </si>
  <si>
    <t>Table 6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</si>
  <si>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</si>
  <si>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</si>
  <si>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</si>
  <si>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</si>
  <si>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</si>
  <si>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</si>
  <si>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</si>
  <si>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</si>
  <si>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</si>
  <si>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</si>
  <si>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</si>
  <si>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</si>
  <si>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</si>
  <si>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</si>
  <si>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</si>
  <si>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</si>
  <si>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</si>
  <si>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</si>
  <si>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</si>
  <si>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</si>
  <si>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</si>
  <si>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</si>
  <si>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</si>
  <si>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</si>
  <si>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</si>
  <si>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</si>
  <si>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</si>
  <si>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</si>
  <si>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</si>
  <si>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</si>
  <si>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Nine Months</t>
  </si>
  <si>
    <t>Percent Change During Nine  Months</t>
  </si>
  <si>
    <t xml:space="preserve">  *  Based on data reported by 8 offices of NRB,  69 branches of Rastriya Banijya Bank Limited, 45 out of 49 branches of Nepal Bank Limited, 22 branches of Agriculture Development Bank,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</si>
  <si>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>Amount Change        Jul-Apr</t>
  </si>
  <si>
    <t>Mid-Apr</t>
  </si>
  <si>
    <t>Mid-April 2016</t>
  </si>
  <si>
    <t>March/April</t>
  </si>
  <si>
    <t>(Based on the Nine Months' Data of 2015/16)</t>
  </si>
  <si>
    <t>Table 25</t>
  </si>
  <si>
    <t>Changes during nine months</t>
  </si>
  <si>
    <t>Monetary Aggregates</t>
  </si>
  <si>
    <t xml:space="preserve">Jul </t>
  </si>
  <si>
    <t>Apr</t>
  </si>
  <si>
    <t>Jul (p)</t>
  </si>
  <si>
    <t>Apr(e)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</si>
  <si>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</si>
  <si>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</si>
  <si>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</si>
  <si>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</si>
  <si>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</si>
  <si>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</si>
  <si>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</si>
  <si>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</si>
  <si>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</si>
  <si>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</si>
  <si>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</si>
  <si>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</si>
  <si>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</si>
  <si>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</si>
  <si>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</si>
  <si>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</si>
  <si>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</si>
  <si>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</si>
  <si>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</si>
  <si>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</si>
  <si>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</si>
  <si>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</si>
  <si>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</si>
  <si>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</si>
  <si>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</si>
  <si>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</si>
  <si>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</si>
  <si>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</si>
  <si>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</si>
  <si>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</si>
  <si>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</si>
  <si>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</si>
  <si>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</si>
  <si>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</si>
  <si>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</si>
  <si>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Table 26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</si>
  <si>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</si>
  <si>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</si>
  <si>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</si>
  <si>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</si>
  <si>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</si>
  <si>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</si>
  <si>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</si>
  <si>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</si>
  <si>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</si>
  <si>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</si>
  <si>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</si>
  <si>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</si>
  <si>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</si>
  <si>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</si>
  <si>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</si>
  <si>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</si>
  <si>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</si>
  <si>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</si>
  <si>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</si>
  <si>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</si>
  <si>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</si>
  <si>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</si>
  <si>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</si>
  <si>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</si>
  <si>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</si>
  <si>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</si>
  <si>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</si>
  <si>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</si>
  <si>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</si>
  <si>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</si>
  <si>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</si>
  <si>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Foreign Liabilities</t>
  </si>
  <si>
    <t xml:space="preserve">     12.1 Foreign Deposits</t>
  </si>
  <si>
    <t xml:space="preserve">     12.2 IMF Trust Fund</t>
  </si>
  <si>
    <t xml:space="preserve">     12.3 Use of Fund Resources</t>
  </si>
  <si>
    <t xml:space="preserve">     12.4 SAF</t>
  </si>
  <si>
    <t xml:space="preserve">     12.5 ESAF</t>
  </si>
  <si>
    <t xml:space="preserve">     12.6 ECF</t>
  </si>
  <si>
    <t xml:space="preserve">     12.7 RCF</t>
  </si>
  <si>
    <t xml:space="preserve">     12.8 CSI </t>
  </si>
  <si>
    <t>13. Capital and Reserve</t>
  </si>
  <si>
    <t>14. Other Liabilities</t>
  </si>
  <si>
    <t>Net Foreign Assets</t>
  </si>
  <si>
    <t>Net Domestic Assets</t>
  </si>
  <si>
    <t>Other Items, Net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</si>
  <si>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</si>
  <si>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</si>
  <si>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Table 27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</si>
  <si>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</si>
  <si>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</si>
  <si>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</si>
  <si>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</si>
  <si>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</si>
  <si>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</si>
  <si>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</si>
  <si>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</si>
  <si>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</si>
  <si>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</si>
  <si>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</si>
  <si>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</si>
  <si>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</si>
  <si>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</si>
  <si>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</si>
  <si>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</si>
  <si>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</si>
  <si>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</si>
  <si>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</si>
  <si>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</si>
  <si>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</si>
  <si>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</si>
  <si>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</si>
  <si>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</si>
  <si>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</si>
  <si>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</si>
  <si>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</si>
  <si>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</si>
  <si>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</si>
  <si>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</si>
  <si>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</si>
  <si>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Table 28</t>
  </si>
  <si>
    <t xml:space="preserve">    5.2 Balance with Nepal Rastra Bank</t>
  </si>
  <si>
    <t>Table 29</t>
  </si>
  <si>
    <t>Table 30</t>
  </si>
  <si>
    <t>Table 31</t>
  </si>
  <si>
    <t xml:space="preserve">Changes during nine months 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</si>
  <si>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</si>
  <si>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</si>
  <si>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</si>
  <si>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</si>
  <si>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</si>
  <si>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</si>
  <si>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</si>
  <si>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</si>
  <si>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</si>
  <si>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</si>
  <si>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</si>
  <si>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</si>
  <si>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</si>
  <si>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</si>
  <si>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</si>
  <si>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</si>
  <si>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</si>
  <si>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</si>
  <si>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</si>
  <si>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</si>
  <si>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</si>
  <si>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</si>
  <si>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Table 32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</si>
  <si>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</si>
  <si>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</si>
  <si>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</si>
  <si>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</si>
  <si>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</si>
  <si>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</si>
  <si>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</si>
  <si>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</si>
  <si>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</si>
  <si>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</si>
  <si>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</si>
  <si>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</si>
  <si>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</si>
  <si>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</si>
  <si>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</si>
  <si>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</si>
  <si>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</si>
  <si>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</si>
  <si>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</si>
  <si>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</si>
  <si>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</si>
  <si>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</si>
  <si>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</si>
  <si>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</si>
  <si>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</si>
  <si>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</si>
  <si>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</si>
  <si>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</si>
  <si>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</si>
  <si>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</si>
  <si>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</si>
  <si>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</si>
  <si>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</si>
  <si>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</si>
  <si>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</si>
  <si>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</si>
  <si>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</si>
  <si>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</si>
  <si>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</si>
  <si>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</si>
  <si>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</si>
  <si>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</si>
  <si>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</si>
  <si>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</si>
  <si>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</si>
  <si>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</si>
  <si>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</si>
  <si>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</si>
  <si>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</si>
  <si>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</si>
  <si>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</si>
  <si>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</si>
  <si>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</si>
  <si>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</si>
  <si>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</si>
  <si>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</si>
  <si>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</si>
  <si>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</si>
  <si>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</si>
  <si>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</si>
  <si>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</si>
  <si>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</si>
  <si>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</si>
  <si>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</si>
  <si>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</si>
  <si>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</si>
  <si>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</si>
  <si>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</si>
  <si>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</si>
  <si>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</si>
  <si>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</si>
  <si>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</si>
  <si>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</si>
  <si>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</si>
  <si>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</si>
  <si>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</si>
  <si>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</si>
  <si>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</si>
  <si>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</si>
  <si>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</si>
  <si>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</si>
  <si>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</si>
  <si>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</si>
  <si>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</si>
  <si>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</si>
  <si>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</si>
  <si>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</si>
  <si>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</si>
  <si>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</si>
  <si>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</si>
  <si>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</si>
  <si>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</si>
  <si>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</si>
  <si>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</si>
  <si>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</si>
  <si>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</si>
  <si>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</si>
  <si>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</si>
  <si>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</si>
  <si>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</si>
  <si>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</si>
  <si>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</si>
  <si>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</si>
  <si>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</si>
  <si>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</si>
  <si>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</si>
  <si>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</si>
  <si>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</si>
  <si>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</si>
  <si>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</si>
  <si>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</si>
  <si>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</si>
  <si>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</si>
  <si>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</si>
  <si>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</si>
  <si>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</si>
  <si>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</si>
  <si>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</si>
  <si>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</si>
  <si>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</si>
  <si>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</si>
  <si>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</si>
  <si>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</si>
  <si>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</si>
  <si>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</si>
  <si>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</si>
  <si>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</si>
  <si>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</si>
  <si>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</si>
  <si>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</si>
  <si>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</si>
  <si>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</si>
  <si>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</si>
  <si>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</si>
  <si>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</si>
  <si>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</si>
  <si>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</si>
  <si>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</si>
  <si>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</si>
  <si>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</si>
  <si>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</si>
  <si>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</si>
  <si>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</si>
  <si>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</si>
  <si>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</si>
  <si>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</si>
  <si>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</si>
  <si>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</si>
  <si>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</si>
  <si>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</si>
  <si>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</si>
  <si>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34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</si>
  <si>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</si>
  <si>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</si>
  <si>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</si>
  <si>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</si>
  <si>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</si>
  <si>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</si>
  <si>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</si>
  <si>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</si>
  <si>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</si>
  <si>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</si>
  <si>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</si>
  <si>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</si>
  <si>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Auction</t>
  </si>
  <si>
    <t>Standing Liquidity Facility</t>
  </si>
  <si>
    <t>Mid-month</t>
  </si>
  <si>
    <t>Interest Rate* (%)</t>
  </si>
  <si>
    <t>Reverse Repo Auction</t>
  </si>
  <si>
    <t>Deposit Auction</t>
  </si>
  <si>
    <t xml:space="preserve"> Interest Rate(%)</t>
  </si>
  <si>
    <t>*Weighted average interest rate.</t>
  </si>
  <si>
    <t>Table 36</t>
  </si>
  <si>
    <t>(First Eleven Months)</t>
  </si>
  <si>
    <t>( Amount in million)</t>
  </si>
  <si>
    <t>Purchase/Sale of Convertible Currency</t>
  </si>
  <si>
    <t>IC Purchase</t>
  </si>
  <si>
    <t>2003/04</t>
  </si>
  <si>
    <t>Purchase</t>
  </si>
  <si>
    <t>Sale</t>
  </si>
  <si>
    <t>Net 
Injection</t>
  </si>
  <si>
    <t>US$</t>
  </si>
  <si>
    <t>Nrs.</t>
  </si>
  <si>
    <t>US$ Sale</t>
  </si>
  <si>
    <t>Table 37</t>
  </si>
  <si>
    <t>Table 17</t>
  </si>
  <si>
    <t xml:space="preserve"> Inter-bank Transaction Amount &amp; Weighted Average Interest Rate</t>
  </si>
  <si>
    <t>Mid-Month</t>
  </si>
  <si>
    <t>A &amp; B</t>
  </si>
  <si>
    <t>B &amp; B</t>
  </si>
  <si>
    <t>B &amp; C</t>
  </si>
  <si>
    <t>C &amp; C</t>
  </si>
  <si>
    <t>Rate (%)</t>
  </si>
  <si>
    <t>August*</t>
  </si>
  <si>
    <t>September</t>
  </si>
  <si>
    <t>Ocotber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</si>
  <si>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</si>
  <si>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</si>
  <si>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</si>
  <si>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</si>
  <si>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</si>
  <si>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</si>
  <si>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</si>
  <si>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</si>
  <si>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</si>
  <si>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Annual Average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</si>
  <si>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</si>
  <si>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</si>
  <si>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</si>
  <si>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</si>
  <si>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</si>
  <si>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8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</si>
  <si>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</si>
  <si>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</si>
  <si>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</si>
  <si>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</si>
  <si>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</si>
  <si>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</si>
  <si>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</si>
  <si>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</si>
  <si>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</si>
  <si>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</si>
  <si>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</si>
  <si>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</si>
  <si>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</si>
  <si>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</si>
  <si>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</si>
  <si>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</si>
  <si>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</si>
  <si>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</si>
  <si>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</si>
  <si>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</si>
  <si>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</si>
  <si>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</si>
  <si>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</si>
  <si>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</si>
  <si>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</si>
  <si>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</si>
  <si>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</si>
  <si>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</si>
  <si>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</si>
  <si>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</si>
  <si>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</si>
  <si>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</si>
  <si>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</si>
  <si>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</si>
  <si>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</si>
  <si>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</si>
  <si>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</si>
  <si>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</si>
  <si>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</si>
  <si>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</si>
  <si>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</si>
  <si>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</si>
  <si>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</si>
  <si>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</si>
  <si>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</si>
  <si>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</si>
  <si>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</si>
  <si>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</si>
  <si>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38</t>
  </si>
  <si>
    <t>Jul</t>
  </si>
  <si>
    <t>Jun</t>
  </si>
  <si>
    <t>Aug</t>
  </si>
  <si>
    <t>Sep</t>
  </si>
  <si>
    <t>Oct</t>
  </si>
  <si>
    <t>Nov</t>
  </si>
  <si>
    <t>Dec</t>
  </si>
  <si>
    <t>Jan</t>
  </si>
  <si>
    <t>Feb</t>
  </si>
  <si>
    <t>Mar</t>
  </si>
  <si>
    <t>A. Policy Rates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</si>
  <si>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</si>
  <si>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</si>
  <si>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</si>
  <si>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</si>
  <si>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</si>
  <si>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</si>
  <si>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</si>
  <si>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</si>
  <si>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</si>
  <si>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</si>
  <si>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</si>
  <si>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</si>
  <si>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</si>
  <si>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</si>
  <si>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</si>
  <si>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</si>
  <si>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</si>
  <si>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</si>
  <si>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</si>
  <si>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</si>
  <si>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2.65-9.5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</si>
  <si>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</si>
  <si>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</si>
  <si>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</si>
  <si>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</si>
  <si>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</si>
  <si>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</si>
  <si>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</si>
  <si>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</si>
  <si>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</si>
  <si>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</si>
  <si>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</si>
  <si>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</si>
  <si>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39</t>
  </si>
  <si>
    <t>(In percent)</t>
  </si>
  <si>
    <t>TRB-91 Days</t>
  </si>
  <si>
    <t>TRB-364 Days</t>
  </si>
  <si>
    <t>2011/12</t>
  </si>
  <si>
    <t>2012/13</t>
  </si>
  <si>
    <t>Annual average</t>
  </si>
  <si>
    <t>Table 24</t>
  </si>
  <si>
    <t>Table 7</t>
  </si>
  <si>
    <t>Direction of Foreign Trade*</t>
  </si>
  <si>
    <r>
      <t>2014/15</t>
    </r>
    <r>
      <rPr>
        <b/>
        <vertAlign val="superscript"/>
        <sz val="10"/>
        <rFont val="Times New Roman"/>
        <family val="1"/>
      </rPr>
      <t>R</t>
    </r>
  </si>
  <si>
    <t xml:space="preserve">Annual </t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</si>
  <si>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</si>
  <si>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</si>
  <si>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</si>
  <si>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</si>
  <si>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</si>
  <si>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</si>
  <si>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</si>
  <si>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</si>
  <si>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</si>
  <si>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</si>
  <si>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</si>
  <si>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</si>
  <si>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</si>
  <si>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</si>
  <si>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</si>
  <si>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</si>
  <si>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</si>
  <si>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</si>
  <si>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</si>
  <si>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</si>
  <si>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</si>
  <si>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</si>
  <si>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</si>
  <si>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</si>
  <si>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</si>
  <si>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</si>
  <si>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 xml:space="preserve"> Exports of Major Commodities to India</t>
  </si>
  <si>
    <r>
      <t>2014/15</t>
    </r>
    <r>
      <rPr>
        <b/>
        <vertAlign val="superscript"/>
        <sz val="9"/>
        <rFont val="Times New Roman"/>
        <family val="1"/>
      </rPr>
      <t>R</t>
    </r>
  </si>
  <si>
    <r>
      <t>2015/16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</si>
  <si>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</si>
  <si>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</si>
  <si>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</si>
  <si>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</si>
  <si>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</si>
  <si>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</si>
  <si>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</si>
  <si>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</si>
  <si>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</si>
  <si>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</si>
  <si>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</si>
  <si>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</si>
  <si>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</si>
  <si>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</si>
  <si>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</si>
  <si>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</si>
  <si>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</si>
  <si>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</si>
  <si>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</si>
  <si>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</si>
  <si>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</si>
  <si>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</si>
  <si>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</si>
  <si>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</si>
  <si>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</si>
  <si>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</si>
  <si>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</si>
  <si>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</si>
  <si>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</si>
  <si>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</si>
  <si>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</si>
  <si>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</si>
  <si>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</si>
  <si>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</si>
  <si>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</si>
  <si>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</si>
  <si>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</si>
  <si>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</si>
  <si>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</si>
  <si>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</si>
  <si>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</si>
  <si>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</si>
  <si>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</si>
  <si>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</si>
  <si>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</si>
  <si>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</si>
  <si>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</si>
  <si>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</si>
  <si>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</si>
  <si>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</si>
  <si>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</si>
  <si>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</si>
  <si>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</si>
  <si>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</si>
  <si>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</si>
  <si>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</si>
  <si>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</si>
  <si>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</si>
  <si>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</si>
  <si>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</si>
  <si>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</si>
  <si>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</si>
  <si>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</si>
  <si>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</si>
  <si>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</si>
  <si>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</si>
  <si>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</si>
  <si>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</si>
  <si>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</si>
  <si>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</si>
  <si>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</si>
  <si>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</si>
  <si>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</si>
  <si>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</si>
  <si>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</si>
  <si>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</si>
  <si>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</si>
  <si>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</si>
  <si>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</si>
  <si>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</si>
  <si>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</si>
  <si>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</si>
  <si>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</si>
  <si>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</si>
  <si>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</si>
  <si>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</si>
  <si>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</si>
  <si>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Hotrolled Sheet in Coil</t>
  </si>
  <si>
    <t>Baby Food &amp; Milk Products</t>
  </si>
  <si>
    <t>Bitumen</t>
  </si>
  <si>
    <t>Coldrolled Sheet in Coil</t>
  </si>
  <si>
    <t>Books and Magazines</t>
  </si>
  <si>
    <t>M.S. Billet</t>
  </si>
  <si>
    <t>Cement</t>
  </si>
  <si>
    <t>M.S. Wires, Rods, Coils, Bars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</si>
  <si>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</si>
  <si>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</si>
  <si>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</si>
  <si>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</si>
  <si>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</si>
  <si>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</si>
  <si>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</si>
  <si>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</si>
  <si>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</si>
  <si>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</si>
  <si>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</si>
  <si>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</si>
  <si>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</si>
  <si>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</si>
  <si>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</si>
  <si>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</si>
  <si>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</si>
  <si>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</si>
  <si>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</si>
  <si>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Rice#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</si>
  <si>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</si>
  <si>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</si>
  <si>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</si>
  <si>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</si>
  <si>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</si>
  <si>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</si>
  <si>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</si>
  <si>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</si>
  <si>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</si>
  <si>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</si>
  <si>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R= Revised, P= Povisional, # includes Paddy from 2015/16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</si>
  <si>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</si>
  <si>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</si>
  <si>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</si>
  <si>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</si>
  <si>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</si>
  <si>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</si>
  <si>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</si>
  <si>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</si>
  <si>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</si>
  <si>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</si>
  <si>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</si>
  <si>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</si>
  <si>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</si>
  <si>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</si>
  <si>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</si>
  <si>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</si>
  <si>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</si>
  <si>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</si>
  <si>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</si>
  <si>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</si>
  <si>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</si>
  <si>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</si>
  <si>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</si>
  <si>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</si>
  <si>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</si>
  <si>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</si>
  <si>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</si>
  <si>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</si>
  <si>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</si>
  <si>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</si>
  <si>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</si>
  <si>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</si>
  <si>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</si>
  <si>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</si>
  <si>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</si>
  <si>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</si>
  <si>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</si>
  <si>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</si>
  <si>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</si>
  <si>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</si>
  <si>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</si>
  <si>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</si>
  <si>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</si>
  <si>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</si>
  <si>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</si>
  <si>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</si>
  <si>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</si>
  <si>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</si>
  <si>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</si>
  <si>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</si>
  <si>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</si>
  <si>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</si>
  <si>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</si>
  <si>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</si>
  <si>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</si>
  <si>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</si>
  <si>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</si>
  <si>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</si>
  <si>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</si>
  <si>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</si>
  <si>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</si>
  <si>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</si>
  <si>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</si>
  <si>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</si>
  <si>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</si>
  <si>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</si>
  <si>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</si>
  <si>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</si>
  <si>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</si>
  <si>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</si>
  <si>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</si>
  <si>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</si>
  <si>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</si>
  <si>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</si>
  <si>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</si>
  <si>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</si>
  <si>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</si>
  <si>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>Composition of Foreign Trade</t>
  </si>
  <si>
    <t>Customwise</t>
  </si>
  <si>
    <t>Nine Months' Data</t>
  </si>
  <si>
    <t>(Rs. in million )</t>
  </si>
  <si>
    <t>SN</t>
  </si>
  <si>
    <t>Customs Points</t>
  </si>
  <si>
    <t>Exports</t>
  </si>
  <si>
    <t xml:space="preserve">Percentage Change </t>
  </si>
  <si>
    <t>Imports</t>
  </si>
  <si>
    <t>Birgunj Customs Offic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</si>
  <si>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</si>
  <si>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</si>
  <si>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</si>
  <si>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</si>
  <si>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</si>
  <si>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</si>
  <si>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</si>
  <si>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</si>
  <si>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</si>
  <si>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</si>
  <si>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</si>
  <si>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</si>
  <si>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Table 15</t>
  </si>
  <si>
    <t>Imports from India against Payment in US Dollar</t>
  </si>
  <si>
    <t>2006/07</t>
  </si>
  <si>
    <t>2007/08</t>
  </si>
  <si>
    <t>2008/09</t>
  </si>
  <si>
    <t>2009/10</t>
  </si>
  <si>
    <t>2010/11</t>
  </si>
  <si>
    <t>* The monthly data are updated based on the latest information from custom office and differ from earlier issues.</t>
  </si>
  <si>
    <t>Table 16</t>
  </si>
  <si>
    <t>(FY 2012/13 = 100)</t>
  </si>
  <si>
    <t>Export Unit Value Price Index</t>
  </si>
  <si>
    <t xml:space="preserve">Import Unit Value Price Index </t>
  </si>
  <si>
    <t xml:space="preserve">Terms of Trade </t>
  </si>
  <si>
    <t>Percent 
Change</t>
  </si>
  <si>
    <t>Percentage 
Change</t>
  </si>
  <si>
    <t>August</t>
  </si>
  <si>
    <t>October</t>
  </si>
  <si>
    <t xml:space="preserve">Summary of Balance of Payments              </t>
  </si>
  <si>
    <t>Particulars</t>
  </si>
  <si>
    <r>
      <t xml:space="preserve">2015/16 </t>
    </r>
    <r>
      <rPr>
        <b/>
        <vertAlign val="superscript"/>
        <sz val="10"/>
        <rFont val="Times New Roman"/>
        <family val="1"/>
      </rPr>
      <t>P</t>
    </r>
  </si>
  <si>
    <t xml:space="preserve">% Change </t>
  </si>
  <si>
    <t xml:space="preserve">2014/15 </t>
  </si>
  <si>
    <t xml:space="preserve">2015/16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</si>
  <si>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</si>
  <si>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</si>
  <si>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</si>
  <si>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</si>
  <si>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</si>
  <si>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</si>
  <si>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</si>
  <si>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</si>
  <si>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</si>
  <si>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</si>
  <si>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</si>
  <si>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</si>
  <si>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</si>
  <si>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</si>
  <si>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</si>
  <si>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</si>
  <si>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</si>
  <si>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</si>
  <si>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</si>
  <si>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</si>
  <si>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</si>
  <si>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</si>
  <si>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</si>
  <si>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</si>
  <si>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</si>
  <si>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</si>
  <si>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</si>
  <si>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</si>
  <si>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</si>
  <si>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</si>
  <si>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</si>
  <si>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</si>
  <si>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</si>
  <si>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</si>
  <si>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</si>
  <si>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</si>
  <si>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</si>
  <si>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</si>
  <si>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</si>
  <si>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</si>
  <si>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</si>
  <si>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</si>
  <si>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</si>
  <si>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</si>
  <si>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</si>
  <si>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</si>
  <si>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</si>
  <si>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</si>
  <si>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</si>
  <si>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</si>
  <si>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</si>
  <si>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</si>
  <si>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</si>
  <si>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</si>
  <si>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</si>
  <si>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18</t>
  </si>
  <si>
    <t>Gross Foreign Assets of the Banking Sector</t>
  </si>
  <si>
    <t>(Rs in million)</t>
  </si>
  <si>
    <t>Mid-Apr.</t>
  </si>
  <si>
    <t>Mid-Jul To Mid-Apr.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</si>
  <si>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</si>
  <si>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</si>
  <si>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</si>
  <si>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</si>
  <si>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</si>
  <si>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</si>
  <si>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</si>
  <si>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</si>
  <si>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</si>
  <si>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</si>
  <si>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</si>
  <si>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</si>
  <si>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</si>
  <si>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</si>
  <si>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</si>
  <si>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</si>
  <si>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</t>
  </si>
  <si>
    <t xml:space="preserve">H. Exchange Valuation </t>
  </si>
  <si>
    <t>I. Change in NFA (6+7)***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</si>
  <si>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</si>
  <si>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</si>
  <si>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</si>
  <si>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</si>
  <si>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</si>
  <si>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19</t>
  </si>
  <si>
    <t>(USD in million)</t>
  </si>
  <si>
    <t>Table 20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</si>
  <si>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</si>
  <si>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</si>
  <si>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</si>
  <si>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</si>
  <si>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</si>
  <si>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</si>
  <si>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</si>
  <si>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 xml:space="preserve">Feburary </t>
  </si>
  <si>
    <t xml:space="preserve">June </t>
  </si>
  <si>
    <t xml:space="preserve">February </t>
  </si>
  <si>
    <t>* As per Nepalese Calendar.</t>
  </si>
  <si>
    <t>Table 21</t>
  </si>
  <si>
    <t>Mid-July</t>
  </si>
  <si>
    <t>Jul-Jul</t>
  </si>
  <si>
    <t>Apr-Apr</t>
  </si>
  <si>
    <t>2013</t>
  </si>
  <si>
    <t>2014</t>
  </si>
  <si>
    <t>2015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</si>
  <si>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</si>
  <si>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</si>
  <si>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</si>
  <si>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</si>
  <si>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</si>
  <si>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</si>
  <si>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Mid-April</t>
  </si>
  <si>
    <t>% Change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</si>
  <si>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</si>
  <si>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</si>
  <si>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</si>
  <si>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</si>
  <si>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</si>
  <si>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</si>
  <si>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</si>
  <si>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</si>
  <si>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</si>
  <si>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</si>
  <si>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</si>
  <si>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</si>
  <si>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</si>
  <si>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</si>
  <si>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(In Percent)</t>
  </si>
  <si>
    <t>Data Source: Nepal Stock Exchange Limited.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</si>
  <si>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</si>
  <si>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</si>
  <si>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</si>
  <si>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</si>
  <si>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Based on the nominal GDP (at producer's price) of 2013/14 and 2014/15 and 2015/16. Data Source: Central Bureau of Statistics.  </t>
  </si>
  <si>
    <t>GDP at Current Price ( Rs. million)</t>
  </si>
  <si>
    <t>(Mid-July 2015 to Mid-April 2016)</t>
  </si>
  <si>
    <t>Types of  Securities</t>
  </si>
  <si>
    <t>Amount (Rs. Million)</t>
  </si>
  <si>
    <t>Approval Date</t>
  </si>
  <si>
    <t>A. Right Share</t>
  </si>
  <si>
    <t>Nagbeli Laghubitta Bikas Bank Ltd</t>
  </si>
  <si>
    <t>Machhapuchchhre Bank Ltd</t>
  </si>
  <si>
    <t>Gaumukhee Bikas Bank Ltd</t>
  </si>
  <si>
    <t>Mission Development Bank Ltd</t>
  </si>
  <si>
    <t>Kakrebihar Bikas Bank Ltd</t>
  </si>
  <si>
    <t>Century Commercial Bank Ltd</t>
  </si>
  <si>
    <t>Kathmandu Finance Ltd</t>
  </si>
  <si>
    <t>ICFC Finance Ltd</t>
  </si>
  <si>
    <t>Sanakisan Bikas Bank Ltd</t>
  </si>
  <si>
    <t>Kanchan Development Bak Ltd</t>
  </si>
  <si>
    <t>Excel Development Bank Ltd</t>
  </si>
  <si>
    <t>Innovative Development Bank Ltd</t>
  </si>
  <si>
    <t>Sunrise Bank Ltd</t>
  </si>
  <si>
    <t>Gandaki Bikas Bank Ltd</t>
  </si>
  <si>
    <t>Prabhu Bank Ltd</t>
  </si>
  <si>
    <t>Shubhechha Bikas Bank</t>
  </si>
  <si>
    <t>Srijana Finance Ltd</t>
  </si>
  <si>
    <t>Shangri-la Development Bank Ltd</t>
  </si>
  <si>
    <t>Tinau Bikas Bank Ltd</t>
  </si>
  <si>
    <t>Jhimruk Bikas Bank Ltd</t>
  </si>
  <si>
    <t>Karnali Development Bank</t>
  </si>
  <si>
    <t>B. Ordinary Share</t>
  </si>
  <si>
    <t>Hydroelectricity Investment &amp; Development Company Ltd</t>
  </si>
  <si>
    <t>Ngadi Groups Power Ltd</t>
  </si>
  <si>
    <t>Khanikhola Hydropower Co. Ltd</t>
  </si>
  <si>
    <t>Shikhar Insurance Co. Ltd (FPO)</t>
  </si>
  <si>
    <t>Reliance Lotus Finance Ltd (FPO)</t>
  </si>
  <si>
    <t>Mero Microfinance Bittya Sanstha Ltd</t>
  </si>
  <si>
    <t>Nepal Investment Bank Ltd (FPO)</t>
  </si>
  <si>
    <t>Global IME Samunnat Scheme-1</t>
  </si>
  <si>
    <t>Dibyashwari Hydropower Ltd</t>
  </si>
  <si>
    <t>C. Debenture</t>
  </si>
  <si>
    <t>Source: Securities Board of Nepal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</si>
  <si>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</si>
  <si>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</si>
  <si>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</si>
  <si>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</si>
  <si>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</si>
  <si>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</si>
  <si>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</si>
  <si>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</si>
  <si>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</si>
  <si>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</si>
  <si>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r>
      <t xml:space="preserve">    Development Banks</t>
    </r>
    <r>
      <rPr>
        <i/>
        <vertAlign val="superscript"/>
        <sz val="10"/>
        <rFont val="Times New Roman"/>
        <family val="1"/>
      </rPr>
      <t>#</t>
    </r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</si>
  <si>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</si>
  <si>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</si>
  <si>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</si>
  <si>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</si>
  <si>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</si>
  <si>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</si>
  <si>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Others</t>
  </si>
  <si>
    <t>Data Source: Nepal Stock Exchange Limited</t>
  </si>
  <si>
    <t xml:space="preserve">#  Including Class "D" Bank and Financial Institutions </t>
  </si>
  <si>
    <t>(Mid-March/Mid-April)</t>
  </si>
  <si>
    <t>Group</t>
  </si>
  <si>
    <t>% change</t>
  </si>
  <si>
    <t>Closing</t>
  </si>
  <si>
    <t>High</t>
  </si>
  <si>
    <t>Low</t>
  </si>
  <si>
    <t>4 over 1</t>
  </si>
  <si>
    <t>7 over 4</t>
  </si>
  <si>
    <r>
      <t>Development Banks</t>
    </r>
    <r>
      <rPr>
        <vertAlign val="superscript"/>
        <sz val="10"/>
        <rFont val="Times New Roman"/>
        <family val="1"/>
      </rPr>
      <t>#</t>
    </r>
  </si>
  <si>
    <t>Insurance Companies</t>
  </si>
  <si>
    <t>Hydro Power</t>
  </si>
  <si>
    <t>NEPSE Overall Index*</t>
  </si>
  <si>
    <t xml:space="preserve"> NEPSE Sensitive Index**</t>
  </si>
  <si>
    <t>NEPSE Float Index***</t>
  </si>
  <si>
    <t xml:space="preserve"># Including Class "D" Bank and Financial Institutions </t>
  </si>
  <si>
    <t xml:space="preserve"> Securities Market Turnover </t>
  </si>
  <si>
    <t>(Mid-March to Mid-April)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</si>
  <si>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</si>
  <si>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</si>
  <si>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</si>
  <si>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</si>
  <si>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</si>
  <si>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</si>
  <si>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</si>
  <si>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Securities Listed  in Nepal Stock Exchange Ltd.</t>
  </si>
  <si>
    <t>(Mid-July to Mid-April)</t>
  </si>
  <si>
    <t>Rs               in million</t>
  </si>
  <si>
    <t>Rs  in              million</t>
  </si>
  <si>
    <t xml:space="preserve">1. Institution-wise listing </t>
  </si>
  <si>
    <t xml:space="preserve">      Commercial Banks</t>
  </si>
  <si>
    <r>
      <t xml:space="preserve">      Development Banks</t>
    </r>
    <r>
      <rPr>
        <vertAlign val="superscript"/>
        <sz val="8"/>
        <rFont val="Times New Roman"/>
        <family val="1"/>
      </rPr>
      <t>#</t>
    </r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</si>
  <si>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</si>
  <si>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</si>
  <si>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</si>
  <si>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</si>
  <si>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</si>
  <si>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</si>
  <si>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</si>
  <si>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</si>
  <si>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</si>
  <si>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</si>
  <si>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</si>
  <si>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</si>
  <si>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</si>
  <si>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</si>
  <si>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</si>
  <si>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</si>
  <si>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</si>
  <si>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>Table 40</t>
  </si>
  <si>
    <t>Table 41</t>
  </si>
  <si>
    <t>Table 42</t>
  </si>
  <si>
    <t>Table 35</t>
  </si>
  <si>
    <t>Government Revenue Collection</t>
  </si>
  <si>
    <t>Amount (Rs. in million)</t>
  </si>
  <si>
    <t>Growth Rate During Nine months</t>
  </si>
  <si>
    <t>Composition During Nine  months</t>
  </si>
  <si>
    <t>2015/16P</t>
  </si>
  <si>
    <t>Nine months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</si>
  <si>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</si>
  <si>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</si>
  <si>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</si>
  <si>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</si>
  <si>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</si>
  <si>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</si>
  <si>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</si>
  <si>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</si>
  <si>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</si>
  <si>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</si>
  <si>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</si>
  <si>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</si>
  <si>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Source: Ministry of Finance</t>
  </si>
  <si>
    <t>Table 43</t>
  </si>
  <si>
    <t>Table 45</t>
  </si>
  <si>
    <t>During Nine months</t>
  </si>
  <si>
    <t xml:space="preserve">NIne Months </t>
  </si>
  <si>
    <t xml:space="preserve">Nine Months </t>
  </si>
  <si>
    <t>Real Sector</t>
  </si>
  <si>
    <t>Table 44</t>
  </si>
  <si>
    <t>Table 46</t>
  </si>
  <si>
    <t>Table 47</t>
  </si>
  <si>
    <t>Table 48</t>
  </si>
  <si>
    <t xml:space="preserve"> Table 49</t>
  </si>
  <si>
    <t>Table 50</t>
  </si>
  <si>
    <t>(at current prices)</t>
  </si>
  <si>
    <t>(Rs. in millions)</t>
  </si>
  <si>
    <t>Industrial Classification</t>
  </si>
  <si>
    <t>2014/15R</t>
  </si>
  <si>
    <t>Agriculture and Forestry</t>
  </si>
  <si>
    <t>Fishing</t>
  </si>
  <si>
    <t>Mining and Quarrying</t>
  </si>
  <si>
    <t>Manufacturing</t>
  </si>
  <si>
    <t>Electricty Gas and Water</t>
  </si>
  <si>
    <t>Construction</t>
  </si>
  <si>
    <t>Wholesale and Retail Trade</t>
  </si>
  <si>
    <t>Hotels and Restaurants</t>
  </si>
  <si>
    <t>Transport, Storage and Communications</t>
  </si>
  <si>
    <t>Financial Intermediation</t>
  </si>
  <si>
    <t>Real Estate, Renting and Business Activities</t>
  </si>
  <si>
    <t>Public Administration and Defence</t>
  </si>
  <si>
    <t>Health and Social work</t>
  </si>
  <si>
    <t>Other Community, Social and Personal Service Activities</t>
  </si>
  <si>
    <t>Total GVA including FISIM</t>
  </si>
  <si>
    <t>Financial Intermediation Services Indirectly Measured (FISIM)</t>
  </si>
  <si>
    <t>Gross Domestic Product  (GDP) at basic prices</t>
  </si>
  <si>
    <t>Taxes less Subsidies on Products</t>
  </si>
  <si>
    <t>Gross Domestic Product (GDP)</t>
  </si>
  <si>
    <t>R = Revised/P = Preliminary</t>
  </si>
  <si>
    <t>(Percentage Change)</t>
  </si>
  <si>
    <t>Taxes on Products</t>
  </si>
  <si>
    <t>Subsidies on Products</t>
  </si>
  <si>
    <t>Soucre: Central Bureau of Statistics</t>
  </si>
  <si>
    <t>(at constant 2000/01 prices)</t>
  </si>
  <si>
    <t>2014/15 R</t>
  </si>
  <si>
    <t>2015/16 P</t>
  </si>
  <si>
    <t>Health and Social Work</t>
  </si>
  <si>
    <t>Agriculture, Forestry and Fishing</t>
  </si>
  <si>
    <t>Non-agriclture</t>
  </si>
  <si>
    <t>Description</t>
  </si>
  <si>
    <t>Gross Domestic Product  (GDP)</t>
  </si>
  <si>
    <t>Final Consumption Expenditure</t>
  </si>
  <si>
    <t xml:space="preserve">    Government Consumption</t>
  </si>
  <si>
    <t xml:space="preserve">        Collective Consumption</t>
  </si>
  <si>
    <t xml:space="preserve">        Individual Consumption </t>
  </si>
  <si>
    <t xml:space="preserve">    Private Consumption</t>
  </si>
  <si>
    <t xml:space="preserve">        Food</t>
  </si>
  <si>
    <t xml:space="preserve">        Non-food</t>
  </si>
  <si>
    <t xml:space="preserve">        Services</t>
  </si>
  <si>
    <t xml:space="preserve">    Nonprofit Institutions Serving Households</t>
  </si>
  <si>
    <t xml:space="preserve">  Actual Final Consumption Expenditure of Household</t>
  </si>
  <si>
    <t>Gross capital formation</t>
  </si>
  <si>
    <t xml:space="preserve">   Gross Fixed Capital Formation(GFCF)</t>
  </si>
  <si>
    <t xml:space="preserve">        Government</t>
  </si>
  <si>
    <t xml:space="preserve">        Private</t>
  </si>
  <si>
    <t xml:space="preserve">   Change in Stock </t>
  </si>
  <si>
    <t>Net exports of goods and services</t>
  </si>
  <si>
    <t xml:space="preserve">   Imports</t>
  </si>
  <si>
    <t xml:space="preserve">       Goods</t>
  </si>
  <si>
    <t xml:space="preserve">       Services</t>
  </si>
  <si>
    <t xml:space="preserve">   Exports</t>
  </si>
  <si>
    <t>Compensation of Employees</t>
  </si>
  <si>
    <t>Taxes less Subsidies on Production and Imports</t>
  </si>
  <si>
    <t xml:space="preserve">Taxes less Subsidies on Production </t>
  </si>
  <si>
    <t>Operating surplus/Mixed income, Gross</t>
  </si>
  <si>
    <t>Factor  Income,  Net</t>
  </si>
  <si>
    <t>Gross National Income (GNI)</t>
  </si>
  <si>
    <t xml:space="preserve">Current Transfers, Net </t>
  </si>
  <si>
    <t>Gross National Disposable Income (GNDI)</t>
  </si>
  <si>
    <t>Gross Domestic Saving</t>
  </si>
  <si>
    <t>Gross National Saving</t>
  </si>
  <si>
    <t>Gross Capital Formation</t>
  </si>
  <si>
    <t>Lending/Borrowing (Resource gap) (+/-)</t>
  </si>
  <si>
    <t>Percapita GDP  (NRs.)</t>
  </si>
  <si>
    <t>Annual Change in Nominal Per Capita  GDP (%)</t>
  </si>
  <si>
    <t>Percapita GNI  (NRs.)</t>
  </si>
  <si>
    <t>Annual Change in Nominal Percapita  GNI (%)</t>
  </si>
  <si>
    <t>Percapita GNDI  (NRs.)</t>
  </si>
  <si>
    <t>Annual Change in Nominal Percapita  GNDI (%)</t>
  </si>
  <si>
    <t>Percapita GDP at constant price (NRs.)</t>
  </si>
  <si>
    <t>Annual Change in Real Percapita  GDP (%)</t>
  </si>
  <si>
    <t>Percapita GNI at constant price (NRs.)</t>
  </si>
  <si>
    <t>Annual Change in Real Percapita  GNI (%)</t>
  </si>
  <si>
    <t>Percapita GNDI at constant price (NRs.)</t>
  </si>
  <si>
    <t>Annual Change in Real Percapita  GNDI (%)</t>
  </si>
  <si>
    <t>Percapita Incomes in US$</t>
  </si>
  <si>
    <t xml:space="preserve">Nominal Percapita GDP (US$) </t>
  </si>
  <si>
    <t>Nominal Percapita GNI (US$)</t>
  </si>
  <si>
    <t>Nominal Percapita GNDI (US$)</t>
  </si>
  <si>
    <t>Final Consumption Expenditure as Percentage of GDP</t>
  </si>
  <si>
    <t>Gross Domestic saving as Percentage of GDP</t>
  </si>
  <si>
    <t>Gross National Saving as Percentage of GDP</t>
  </si>
  <si>
    <t>Exports of Goods and Services as Percentage of GDP</t>
  </si>
  <si>
    <t>Imports  of Goods and Services as Percentage of GDP</t>
  </si>
  <si>
    <t>Gross Fixed Capital Formation as Percentage of GDP</t>
  </si>
  <si>
    <t>Resource Gap as Percentage of GDP( +/-)</t>
  </si>
  <si>
    <t>Workers' Remittances as Percentage of GDP</t>
  </si>
  <si>
    <t xml:space="preserve">   Exchange Rate (US$: NRs)</t>
  </si>
  <si>
    <t xml:space="preserve">   Population (millions)</t>
  </si>
  <si>
    <t xml:space="preserve">Gross Domestic Product  </t>
  </si>
  <si>
    <t>Gross Domestic Product by  Expenditure Category</t>
  </si>
  <si>
    <t>Gross National Disposable Income and Saving</t>
  </si>
  <si>
    <t>Summary of Macro Economic Indicators</t>
  </si>
  <si>
    <t>Gross Domestic Product  at Current Prices</t>
  </si>
  <si>
    <t>Gross Domestic Product  at Constant Prices</t>
  </si>
  <si>
    <t>Table 1</t>
  </si>
  <si>
    <t>Table 2</t>
  </si>
  <si>
    <t>Table 3</t>
  </si>
  <si>
    <t>Table 4</t>
  </si>
  <si>
    <t xml:space="preserve"> Gross National Disposable Income and Saving</t>
  </si>
  <si>
    <t xml:space="preserve">Table 5 </t>
  </si>
  <si>
    <t>Table 33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</si>
</sst>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0_);_(* \(#,##0.00\);_(* \-??_);_(@_)"/>
    <numFmt numFmtId="166" formatCode="0_);[Red]\(0\)"/>
    <numFmt numFmtId="167" formatCode="_(* #,##0_);_(* \(#,##0\);_(* \-??_);_(@_)"/>
    <numFmt numFmtId="168" formatCode="0.0_)"/>
    <numFmt numFmtId="169" formatCode="0.0"/>
    <numFmt numFmtId="170" formatCode="_(* #,##0.0_);_(* \(#,##0.0\);_(* &quot;-&quot;??_);_(@_)"/>
    <numFmt numFmtId="171" formatCode="0.00_)"/>
    <numFmt numFmtId="172" formatCode="0.000_)"/>
    <numFmt numFmtId="173" formatCode="0.0000"/>
    <numFmt numFmtId="174" formatCode="#,##0.0"/>
    <numFmt numFmtId="175" formatCode="0.0_);[Red]\(0.0\)"/>
    <numFmt numFmtId="176" formatCode="0_)"/>
    <numFmt numFmtId="177" formatCode="0.00000"/>
    <numFmt numFmtId="178" formatCode="_-* #,##0.0_-;\-* #,##0.0_-;_-* &quot;-&quot;??_-;_-@_-"/>
    <numFmt numFmtId="179" formatCode="_-* #,##0.00_-;\-* #,##0.00_-;_-* &quot;-&quot;??_-;_-@_-"/>
    <numFmt numFmtId="180" formatCode="_-* #,##0.0000_-;\-* #,##0.0000_-;_-* &quot;-&quot;??_-;_-@_-"/>
    <numFmt numFmtId="181" formatCode="_-* #,##0.000_-;\-* #,##0.000_-;_-* &quot;-&quot;??_-;_-@_-"/>
    <numFmt numFmtId="182" formatCode="0.000000"/>
    <numFmt numFmtId="183" formatCode="[$-409]mmmm\ d\,\ yyyy;@"/>
    <numFmt numFmtId="184" formatCode="0.0000000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  <family val="0"/>
    </font>
    <font>
      <sz val="12"/>
      <name val="Univers (WN)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5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b/>
      <vertAlign val="superscript"/>
      <sz val="9"/>
      <name val="Times New Roman"/>
      <family val="1"/>
    </font>
    <font>
      <b/>
      <sz val="14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sz val="14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9"/>
      <name val="Helv"/>
      <family val="0"/>
    </font>
    <font>
      <b/>
      <sz val="10.5"/>
      <name val="Times New Roman"/>
      <family val="1"/>
    </font>
    <font>
      <sz val="10"/>
      <name val="Helv"/>
      <family val="0"/>
    </font>
    <font>
      <u val="single"/>
      <sz val="10"/>
      <name val="Times New Roman"/>
      <family val="1"/>
    </font>
    <font>
      <sz val="7"/>
      <name val="Arial"/>
      <family val="2"/>
    </font>
    <font>
      <sz val="20"/>
      <name val="Arial"/>
      <family val="2"/>
    </font>
    <font>
      <i/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.5"/>
      <color indexed="8"/>
      <name val="Calibri"/>
      <family val="2"/>
    </font>
    <font>
      <b/>
      <sz val="8"/>
      <color indexed="8"/>
      <name val="Times New Roman"/>
      <family val="1"/>
    </font>
    <font>
      <b/>
      <sz val="10.5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.5"/>
      <color theme="1"/>
      <name val="Calibri"/>
      <family val="2"/>
    </font>
    <font>
      <b/>
      <sz val="8"/>
      <color theme="1"/>
      <name val="Times New Roman"/>
      <family val="1"/>
    </font>
    <font>
      <b/>
      <sz val="10.5"/>
      <color theme="1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0"/>
      <color theme="10"/>
      <name val="Calibri"/>
      <family val="2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double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double"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/>
    </border>
    <border>
      <left/>
      <right style="thin"/>
      <top style="thin"/>
      <bottom style="double"/>
    </border>
    <border>
      <left style="double"/>
      <right style="thin"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/>
      <top/>
      <bottom style="thin"/>
    </border>
    <border>
      <left style="thin"/>
      <right/>
      <top style="thin"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double"/>
      <right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/>
      <top style="double"/>
      <bottom/>
    </border>
    <border>
      <left style="double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/>
    </border>
    <border>
      <left style="double"/>
      <right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9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67" fontId="0" fillId="0" borderId="0">
      <alignment/>
      <protection/>
    </xf>
    <xf numFmtId="0" fontId="7" fillId="0" borderId="0">
      <alignment/>
      <protection/>
    </xf>
    <xf numFmtId="165" fontId="7" fillId="0" borderId="0">
      <alignment/>
      <protection/>
    </xf>
    <xf numFmtId="177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68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/>
      <protection/>
    </xf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2104">
    <xf numFmtId="0" fontId="0" fillId="0" borderId="0" xfId="0" applyFont="1" applyAlignment="1">
      <alignment/>
    </xf>
    <xf numFmtId="0" fontId="4" fillId="0" borderId="0" xfId="191" applyFont="1" applyAlignment="1">
      <alignment horizontal="centerContinuous"/>
      <protection/>
    </xf>
    <xf numFmtId="0" fontId="4" fillId="0" borderId="0" xfId="191" applyFont="1">
      <alignment/>
      <protection/>
    </xf>
    <xf numFmtId="0" fontId="5" fillId="0" borderId="0" xfId="191" applyFont="1" applyAlignment="1">
      <alignment horizontal="centerContinuous"/>
      <protection/>
    </xf>
    <xf numFmtId="0" fontId="5" fillId="0" borderId="0" xfId="191" applyFont="1">
      <alignment/>
      <protection/>
    </xf>
    <xf numFmtId="0" fontId="4" fillId="0" borderId="0" xfId="191" applyFont="1" applyBorder="1">
      <alignment/>
      <protection/>
    </xf>
    <xf numFmtId="0" fontId="4" fillId="0" borderId="0" xfId="191" applyFont="1" applyBorder="1" applyAlignment="1">
      <alignment horizontal="center"/>
      <protection/>
    </xf>
    <xf numFmtId="0" fontId="6" fillId="0" borderId="0" xfId="191" applyFont="1">
      <alignment/>
      <protection/>
    </xf>
    <xf numFmtId="0" fontId="6" fillId="0" borderId="0" xfId="191" applyFont="1" applyAlignment="1">
      <alignment wrapText="1"/>
      <protection/>
    </xf>
    <xf numFmtId="164" fontId="4" fillId="0" borderId="0" xfId="248" applyNumberFormat="1" applyFont="1" applyAlignment="1" applyProtection="1">
      <alignment/>
      <protection/>
    </xf>
    <xf numFmtId="164" fontId="6" fillId="0" borderId="0" xfId="248" applyNumberFormat="1" applyFont="1" applyAlignment="1" applyProtection="1">
      <alignment/>
      <protection/>
    </xf>
    <xf numFmtId="0" fontId="6" fillId="0" borderId="0" xfId="191" applyFont="1" applyBorder="1">
      <alignment/>
      <protection/>
    </xf>
    <xf numFmtId="0" fontId="4" fillId="0" borderId="0" xfId="191" applyFont="1" applyFill="1" applyBorder="1">
      <alignment/>
      <protection/>
    </xf>
    <xf numFmtId="0" fontId="6" fillId="0" borderId="0" xfId="191" applyFont="1" applyBorder="1" applyAlignment="1">
      <alignment horizontal="left"/>
      <protection/>
    </xf>
    <xf numFmtId="0" fontId="2" fillId="0" borderId="0" xfId="202">
      <alignment/>
      <protection/>
    </xf>
    <xf numFmtId="0" fontId="13" fillId="0" borderId="0" xfId="138" applyFont="1" applyFill="1" applyBorder="1" applyAlignment="1">
      <alignment horizontal="center" vertical="center"/>
      <protection/>
    </xf>
    <xf numFmtId="49" fontId="13" fillId="33" borderId="10" xfId="150" applyNumberFormat="1" applyFont="1" applyFill="1" applyBorder="1" applyAlignment="1">
      <alignment horizontal="center" vertical="center"/>
      <protection/>
    </xf>
    <xf numFmtId="0" fontId="13" fillId="33" borderId="11" xfId="150" applyFont="1" applyFill="1" applyBorder="1" applyAlignment="1" applyProtection="1">
      <alignment horizontal="center" vertical="center"/>
      <protection/>
    </xf>
    <xf numFmtId="2" fontId="13" fillId="33" borderId="12" xfId="150" applyNumberFormat="1" applyFont="1" applyFill="1" applyBorder="1" applyAlignment="1">
      <alignment horizontal="center" vertical="center"/>
      <protection/>
    </xf>
    <xf numFmtId="49" fontId="13" fillId="33" borderId="12" xfId="150" applyNumberFormat="1" applyFont="1" applyFill="1" applyBorder="1" applyAlignment="1">
      <alignment horizontal="center" vertical="center"/>
      <protection/>
    </xf>
    <xf numFmtId="49" fontId="13" fillId="33" borderId="13" xfId="150" applyNumberFormat="1" applyFont="1" applyFill="1" applyBorder="1" applyAlignment="1">
      <alignment horizontal="center" vertical="center"/>
      <protection/>
    </xf>
    <xf numFmtId="0" fontId="13" fillId="0" borderId="14" xfId="150" applyFont="1" applyBorder="1" applyAlignment="1" applyProtection="1">
      <alignment horizontal="justify" vertical="center"/>
      <protection/>
    </xf>
    <xf numFmtId="169" fontId="13" fillId="0" borderId="15" xfId="150" applyNumberFormat="1" applyFont="1" applyBorder="1" applyAlignment="1" applyProtection="1">
      <alignment horizontal="right" vertical="center"/>
      <protection/>
    </xf>
    <xf numFmtId="169" fontId="13" fillId="0" borderId="15" xfId="150" applyNumberFormat="1" applyFont="1" applyBorder="1" applyAlignment="1">
      <alignment horizontal="center" vertical="center"/>
      <protection/>
    </xf>
    <xf numFmtId="169" fontId="13" fillId="0" borderId="16" xfId="150" applyNumberFormat="1" applyFont="1" applyBorder="1" applyAlignment="1">
      <alignment horizontal="center" vertical="center"/>
      <protection/>
    </xf>
    <xf numFmtId="169" fontId="13" fillId="0" borderId="15" xfId="150" applyNumberFormat="1" applyFont="1" applyFill="1" applyBorder="1" applyAlignment="1">
      <alignment horizontal="right" vertical="center"/>
      <protection/>
    </xf>
    <xf numFmtId="0" fontId="8" fillId="0" borderId="14" xfId="150" applyFont="1" applyBorder="1" applyAlignment="1" applyProtection="1">
      <alignment horizontal="left" vertical="center" indent="2"/>
      <protection/>
    </xf>
    <xf numFmtId="169" fontId="8" fillId="0" borderId="15" xfId="150" applyNumberFormat="1" applyFont="1" applyFill="1" applyBorder="1" applyAlignment="1">
      <alignment horizontal="right" vertical="center"/>
      <protection/>
    </xf>
    <xf numFmtId="169" fontId="8" fillId="0" borderId="15" xfId="150" applyNumberFormat="1" applyFont="1" applyBorder="1" applyAlignment="1">
      <alignment horizontal="center" vertical="center"/>
      <protection/>
    </xf>
    <xf numFmtId="169" fontId="8" fillId="0" borderId="16" xfId="150" applyNumberFormat="1" applyFont="1" applyBorder="1" applyAlignment="1">
      <alignment horizontal="center" vertical="center"/>
      <protection/>
    </xf>
    <xf numFmtId="0" fontId="13" fillId="0" borderId="17" xfId="150" applyFont="1" applyBorder="1" applyAlignment="1" applyProtection="1">
      <alignment horizontal="justify" vertical="center"/>
      <protection/>
    </xf>
    <xf numFmtId="169" fontId="8" fillId="34" borderId="15" xfId="150" applyNumberFormat="1" applyFont="1" applyFill="1" applyBorder="1" applyAlignment="1">
      <alignment horizontal="right" vertical="center"/>
      <protection/>
    </xf>
    <xf numFmtId="0" fontId="8" fillId="0" borderId="11" xfId="150" applyFont="1" applyBorder="1" applyAlignment="1" applyProtection="1">
      <alignment horizontal="left" vertical="center" indent="2"/>
      <protection/>
    </xf>
    <xf numFmtId="169" fontId="8" fillId="0" borderId="10" xfId="150" applyNumberFormat="1" applyFont="1" applyFill="1" applyBorder="1" applyAlignment="1">
      <alignment horizontal="right" vertical="center"/>
      <protection/>
    </xf>
    <xf numFmtId="169" fontId="8" fillId="0" borderId="10" xfId="150" applyNumberFormat="1" applyFont="1" applyBorder="1" applyAlignment="1">
      <alignment horizontal="center" vertical="center"/>
      <protection/>
    </xf>
    <xf numFmtId="169" fontId="8" fillId="0" borderId="18" xfId="150" applyNumberFormat="1" applyFont="1" applyBorder="1" applyAlignment="1">
      <alignment horizontal="center" vertical="center"/>
      <protection/>
    </xf>
    <xf numFmtId="0" fontId="13" fillId="0" borderId="14" xfId="150" applyFont="1" applyBorder="1" applyAlignment="1" applyProtection="1">
      <alignment horizontal="left" vertical="center"/>
      <protection/>
    </xf>
    <xf numFmtId="169" fontId="13" fillId="0" borderId="15" xfId="190" applyNumberFormat="1" applyFont="1" applyBorder="1" applyAlignment="1">
      <alignment horizontal="right" vertical="center"/>
      <protection/>
    </xf>
    <xf numFmtId="169" fontId="13" fillId="0" borderId="15" xfId="150" applyNumberFormat="1" applyFont="1" applyBorder="1" applyAlignment="1">
      <alignment horizontal="right" vertical="center"/>
      <protection/>
    </xf>
    <xf numFmtId="0" fontId="8" fillId="0" borderId="14" xfId="150" applyFont="1" applyBorder="1" applyAlignment="1" applyProtection="1">
      <alignment horizontal="left" vertical="center"/>
      <protection/>
    </xf>
    <xf numFmtId="169" fontId="8" fillId="0" borderId="15" xfId="190" applyNumberFormat="1" applyFont="1" applyFill="1" applyBorder="1" applyAlignment="1">
      <alignment horizontal="right" vertical="center"/>
      <protection/>
    </xf>
    <xf numFmtId="169" fontId="8" fillId="0" borderId="15" xfId="150" applyNumberFormat="1" applyFont="1" applyBorder="1" applyAlignment="1">
      <alignment horizontal="right" vertical="center"/>
      <protection/>
    </xf>
    <xf numFmtId="169" fontId="8" fillId="0" borderId="16" xfId="150" applyNumberFormat="1" applyFont="1" applyBorder="1" applyAlignment="1" quotePrefix="1">
      <alignment horizontal="center" vertical="center"/>
      <protection/>
    </xf>
    <xf numFmtId="0" fontId="8" fillId="0" borderId="11" xfId="150" applyFont="1" applyBorder="1" applyAlignment="1" applyProtection="1">
      <alignment horizontal="left" vertical="center"/>
      <protection/>
    </xf>
    <xf numFmtId="169" fontId="8" fillId="0" borderId="10" xfId="150" applyNumberFormat="1" applyFont="1" applyBorder="1" applyAlignment="1" applyProtection="1">
      <alignment horizontal="right" vertical="center"/>
      <protection/>
    </xf>
    <xf numFmtId="169" fontId="8" fillId="0" borderId="18" xfId="150" applyNumberFormat="1" applyFont="1" applyBorder="1" applyAlignment="1" quotePrefix="1">
      <alignment horizontal="center" vertical="center"/>
      <protection/>
    </xf>
    <xf numFmtId="0" fontId="13" fillId="0" borderId="19" xfId="150" applyFont="1" applyBorder="1" applyAlignment="1" applyProtection="1">
      <alignment horizontal="justify" vertical="center"/>
      <protection/>
    </xf>
    <xf numFmtId="169" fontId="13" fillId="0" borderId="20" xfId="150" applyNumberFormat="1" applyFont="1" applyBorder="1" applyAlignment="1" applyProtection="1">
      <alignment horizontal="right" vertical="center"/>
      <protection/>
    </xf>
    <xf numFmtId="169" fontId="13" fillId="0" borderId="20" xfId="150" applyNumberFormat="1" applyFont="1" applyBorder="1" applyAlignment="1">
      <alignment horizontal="center" vertical="center"/>
      <protection/>
    </xf>
    <xf numFmtId="169" fontId="13" fillId="0" borderId="21" xfId="150" applyNumberFormat="1" applyFont="1" applyBorder="1" applyAlignment="1">
      <alignment horizontal="center" vertical="center"/>
      <protection/>
    </xf>
    <xf numFmtId="169" fontId="13" fillId="0" borderId="20" xfId="150" applyNumberFormat="1" applyFont="1" applyFill="1" applyBorder="1" applyAlignment="1" applyProtection="1">
      <alignment horizontal="right" vertical="center"/>
      <protection/>
    </xf>
    <xf numFmtId="169" fontId="8" fillId="0" borderId="15" xfId="150" applyNumberFormat="1" applyFont="1" applyFill="1" applyBorder="1" applyAlignment="1" applyProtection="1">
      <alignment horizontal="right" vertical="center"/>
      <protection/>
    </xf>
    <xf numFmtId="0" fontId="15" fillId="0" borderId="14" xfId="150" applyFont="1" applyBorder="1" applyAlignment="1" applyProtection="1">
      <alignment horizontal="left" vertical="center" indent="2"/>
      <protection/>
    </xf>
    <xf numFmtId="169" fontId="15" fillId="0" borderId="15" xfId="150" applyNumberFormat="1" applyFont="1" applyFill="1" applyBorder="1" applyAlignment="1">
      <alignment horizontal="right" vertical="center"/>
      <protection/>
    </xf>
    <xf numFmtId="169" fontId="15" fillId="0" borderId="15" xfId="190" applyNumberFormat="1" applyFont="1" applyFill="1" applyBorder="1" applyAlignment="1">
      <alignment horizontal="right" vertical="center"/>
      <protection/>
    </xf>
    <xf numFmtId="169" fontId="15" fillId="0" borderId="15" xfId="150" applyNumberFormat="1" applyFont="1" applyBorder="1" applyAlignment="1">
      <alignment horizontal="center" vertical="center"/>
      <protection/>
    </xf>
    <xf numFmtId="169" fontId="15" fillId="0" borderId="16" xfId="150" applyNumberFormat="1" applyFont="1" applyBorder="1" applyAlignment="1">
      <alignment horizontal="center" vertical="center"/>
      <protection/>
    </xf>
    <xf numFmtId="0" fontId="8" fillId="0" borderId="15" xfId="150" applyFont="1" applyBorder="1" applyAlignment="1">
      <alignment horizontal="right" vertical="center"/>
      <protection/>
    </xf>
    <xf numFmtId="0" fontId="13" fillId="0" borderId="22" xfId="150" applyFont="1" applyBorder="1" applyAlignment="1" applyProtection="1">
      <alignment horizontal="justify" vertical="center"/>
      <protection/>
    </xf>
    <xf numFmtId="169" fontId="13" fillId="0" borderId="20" xfId="190" applyNumberFormat="1" applyFont="1" applyFill="1" applyBorder="1" applyAlignment="1">
      <alignment horizontal="right" vertical="center"/>
      <protection/>
    </xf>
    <xf numFmtId="169" fontId="13" fillId="0" borderId="20" xfId="150" applyNumberFormat="1" applyFont="1" applyFill="1" applyBorder="1" applyAlignment="1">
      <alignment horizontal="right" vertical="center"/>
      <protection/>
    </xf>
    <xf numFmtId="0" fontId="8" fillId="0" borderId="14" xfId="150" applyFont="1" applyBorder="1" applyAlignment="1" applyProtection="1">
      <alignment horizontal="justify" vertical="center"/>
      <protection/>
    </xf>
    <xf numFmtId="169" fontId="8" fillId="0" borderId="15" xfId="190" applyNumberFormat="1" applyFont="1" applyFill="1" applyBorder="1" applyAlignment="1" applyProtection="1">
      <alignment horizontal="right" vertical="center"/>
      <protection/>
    </xf>
    <xf numFmtId="0" fontId="8" fillId="0" borderId="14" xfId="150" applyFont="1" applyBorder="1" applyAlignment="1" applyProtection="1">
      <alignment horizontal="left" vertical="center" indent="1"/>
      <protection/>
    </xf>
    <xf numFmtId="169" fontId="8" fillId="0" borderId="15" xfId="150" applyNumberFormat="1" applyFont="1" applyBorder="1" applyAlignment="1" quotePrefix="1">
      <alignment horizontal="center" vertical="center"/>
      <protection/>
    </xf>
    <xf numFmtId="169" fontId="8" fillId="0" borderId="0" xfId="150" applyNumberFormat="1" applyFont="1" applyAlignment="1">
      <alignment horizontal="right" vertical="center"/>
      <protection/>
    </xf>
    <xf numFmtId="169" fontId="8" fillId="0" borderId="15" xfId="190" applyNumberFormat="1" applyFont="1" applyBorder="1" applyAlignment="1" applyProtection="1">
      <alignment horizontal="right" vertical="center"/>
      <protection/>
    </xf>
    <xf numFmtId="169" fontId="8" fillId="0" borderId="15" xfId="150" applyNumberFormat="1" applyFont="1" applyBorder="1" applyAlignment="1" applyProtection="1">
      <alignment horizontal="right" vertical="center"/>
      <protection/>
    </xf>
    <xf numFmtId="169" fontId="8" fillId="0" borderId="15" xfId="150" applyNumberFormat="1" applyFont="1" applyBorder="1" applyAlignment="1" applyProtection="1">
      <alignment horizontal="center" vertical="center"/>
      <protection/>
    </xf>
    <xf numFmtId="0" fontId="100" fillId="0" borderId="14" xfId="150" applyFont="1" applyBorder="1" applyAlignment="1" quotePrefix="1">
      <alignment horizontal="left" indent="1"/>
      <protection/>
    </xf>
    <xf numFmtId="0" fontId="8" fillId="0" borderId="23" xfId="150" applyFont="1" applyBorder="1" applyAlignment="1" applyProtection="1">
      <alignment horizontal="justify" vertical="center"/>
      <protection/>
    </xf>
    <xf numFmtId="169" fontId="8" fillId="0" borderId="24" xfId="150" applyNumberFormat="1" applyFont="1" applyFill="1" applyBorder="1" applyAlignment="1" applyProtection="1">
      <alignment horizontal="right" vertical="center"/>
      <protection/>
    </xf>
    <xf numFmtId="169" fontId="8" fillId="0" borderId="24" xfId="190" applyNumberFormat="1" applyFont="1" applyFill="1" applyBorder="1" applyAlignment="1" applyProtection="1">
      <alignment horizontal="right" vertical="center"/>
      <protection/>
    </xf>
    <xf numFmtId="169" fontId="8" fillId="0" borderId="24" xfId="150" applyNumberFormat="1" applyFont="1" applyBorder="1" applyAlignment="1" applyProtection="1">
      <alignment horizontal="center" vertical="center"/>
      <protection/>
    </xf>
    <xf numFmtId="169" fontId="8" fillId="0" borderId="25" xfId="150" applyNumberFormat="1" applyFont="1" applyBorder="1" applyAlignment="1">
      <alignment horizontal="center" vertical="center"/>
      <protection/>
    </xf>
    <xf numFmtId="0" fontId="13" fillId="35" borderId="26" xfId="138" applyFont="1" applyFill="1" applyBorder="1" applyAlignment="1">
      <alignment horizontal="center" vertical="center"/>
      <protection/>
    </xf>
    <xf numFmtId="0" fontId="13" fillId="35" borderId="12" xfId="138" applyFont="1" applyFill="1" applyBorder="1" applyAlignment="1">
      <alignment horizontal="center" vertical="center"/>
      <protection/>
    </xf>
    <xf numFmtId="169" fontId="13" fillId="0" borderId="15" xfId="150" applyNumberFormat="1" applyFont="1" applyBorder="1" applyAlignment="1" quotePrefix="1">
      <alignment horizontal="center" vertical="center"/>
      <protection/>
    </xf>
    <xf numFmtId="0" fontId="2" fillId="0" borderId="0" xfId="204">
      <alignment/>
      <protection/>
    </xf>
    <xf numFmtId="0" fontId="18" fillId="0" borderId="0" xfId="150" applyFont="1" applyBorder="1" applyAlignment="1">
      <alignment horizontal="center" vertical="center"/>
      <protection/>
    </xf>
    <xf numFmtId="0" fontId="13" fillId="0" borderId="0" xfId="202" applyFont="1" applyFill="1" applyAlignment="1">
      <alignment horizontal="center"/>
      <protection/>
    </xf>
    <xf numFmtId="0" fontId="6" fillId="0" borderId="0" xfId="202" applyFont="1" applyFill="1" applyAlignment="1">
      <alignment horizontal="center"/>
      <protection/>
    </xf>
    <xf numFmtId="0" fontId="14" fillId="0" borderId="0" xfId="202" applyFont="1" applyFill="1" applyBorder="1" applyAlignment="1">
      <alignment horizontal="right"/>
      <protection/>
    </xf>
    <xf numFmtId="0" fontId="13" fillId="0" borderId="0" xfId="202" applyFont="1" applyFill="1" applyBorder="1" applyAlignment="1">
      <alignment horizontal="center" vertical="center"/>
      <protection/>
    </xf>
    <xf numFmtId="1" fontId="13" fillId="0" borderId="27" xfId="202" applyNumberFormat="1" applyFont="1" applyBorder="1" applyAlignment="1" applyProtection="1">
      <alignment horizontal="center"/>
      <protection locked="0"/>
    </xf>
    <xf numFmtId="0" fontId="13" fillId="0" borderId="28" xfId="202" applyFont="1" applyBorder="1" applyAlignment="1" applyProtection="1">
      <alignment horizontal="left"/>
      <protection locked="0"/>
    </xf>
    <xf numFmtId="168" fontId="13" fillId="0" borderId="28" xfId="202" applyNumberFormat="1" applyFont="1" applyBorder="1" applyAlignment="1" applyProtection="1">
      <alignment horizontal="right"/>
      <protection locked="0"/>
    </xf>
    <xf numFmtId="168" fontId="13" fillId="0" borderId="29" xfId="202" applyNumberFormat="1" applyFont="1" applyBorder="1" applyAlignment="1" applyProtection="1">
      <alignment horizontal="right"/>
      <protection locked="0"/>
    </xf>
    <xf numFmtId="168" fontId="13" fillId="0" borderId="0" xfId="202" applyNumberFormat="1" applyFont="1" applyFill="1" applyBorder="1" applyAlignment="1" applyProtection="1">
      <alignment horizontal="right"/>
      <protection locked="0"/>
    </xf>
    <xf numFmtId="169" fontId="2" fillId="0" borderId="0" xfId="202" applyNumberFormat="1">
      <alignment/>
      <protection/>
    </xf>
    <xf numFmtId="1" fontId="15" fillId="0" borderId="14" xfId="202" applyNumberFormat="1" applyFont="1" applyBorder="1" applyAlignment="1" applyProtection="1">
      <alignment horizontal="center"/>
      <protection locked="0"/>
    </xf>
    <xf numFmtId="0" fontId="8" fillId="0" borderId="15" xfId="202" applyFont="1" applyBorder="1" applyAlignment="1" applyProtection="1">
      <alignment horizontal="left"/>
      <protection locked="0"/>
    </xf>
    <xf numFmtId="168" fontId="8" fillId="0" borderId="15" xfId="202" applyNumberFormat="1" applyFont="1" applyBorder="1" applyAlignment="1">
      <alignment horizontal="right"/>
      <protection/>
    </xf>
    <xf numFmtId="168" fontId="8" fillId="0" borderId="15" xfId="202" applyNumberFormat="1" applyFont="1" applyBorder="1" applyAlignment="1" applyProtection="1">
      <alignment horizontal="right"/>
      <protection locked="0"/>
    </xf>
    <xf numFmtId="168" fontId="8" fillId="0" borderId="16" xfId="202" applyNumberFormat="1" applyFont="1" applyBorder="1" applyAlignment="1" applyProtection="1">
      <alignment horizontal="right"/>
      <protection locked="0"/>
    </xf>
    <xf numFmtId="168" fontId="8" fillId="0" borderId="0" xfId="202" applyNumberFormat="1" applyFont="1" applyFill="1" applyBorder="1" applyAlignment="1" applyProtection="1">
      <alignment horizontal="right"/>
      <protection locked="0"/>
    </xf>
    <xf numFmtId="1" fontId="13" fillId="0" borderId="14" xfId="202" applyNumberFormat="1" applyFont="1" applyBorder="1" applyAlignment="1" applyProtection="1">
      <alignment horizontal="center"/>
      <protection locked="0"/>
    </xf>
    <xf numFmtId="1" fontId="8" fillId="0" borderId="14" xfId="202" applyNumberFormat="1" applyFont="1" applyBorder="1" applyAlignment="1" applyProtection="1">
      <alignment horizontal="center"/>
      <protection locked="0"/>
    </xf>
    <xf numFmtId="1" fontId="16" fillId="0" borderId="14" xfId="202" applyNumberFormat="1" applyFont="1" applyBorder="1" applyAlignment="1" applyProtection="1">
      <alignment horizontal="center"/>
      <protection locked="0"/>
    </xf>
    <xf numFmtId="0" fontId="13" fillId="0" borderId="15" xfId="202" applyFont="1" applyBorder="1" applyAlignment="1" applyProtection="1">
      <alignment horizontal="left"/>
      <protection locked="0"/>
    </xf>
    <xf numFmtId="168" fontId="13" fillId="0" borderId="15" xfId="202" applyNumberFormat="1" applyFont="1" applyBorder="1" applyAlignment="1" applyProtection="1">
      <alignment horizontal="right"/>
      <protection locked="0"/>
    </xf>
    <xf numFmtId="168" fontId="13" fillId="0" borderId="16" xfId="202" applyNumberFormat="1" applyFont="1" applyBorder="1" applyAlignment="1" applyProtection="1">
      <alignment horizontal="right"/>
      <protection locked="0"/>
    </xf>
    <xf numFmtId="168" fontId="8" fillId="0" borderId="15" xfId="202" applyNumberFormat="1" applyFont="1" applyBorder="1" applyAlignment="1" applyProtection="1">
      <alignment horizontal="right"/>
      <protection/>
    </xf>
    <xf numFmtId="168" fontId="15" fillId="0" borderId="15" xfId="202" applyNumberFormat="1" applyFont="1" applyBorder="1" applyAlignment="1" applyProtection="1">
      <alignment horizontal="right"/>
      <protection locked="0"/>
    </xf>
    <xf numFmtId="1" fontId="8" fillId="0" borderId="14" xfId="202" applyNumberFormat="1" applyFont="1" applyBorder="1" applyProtection="1">
      <alignment/>
      <protection locked="0"/>
    </xf>
    <xf numFmtId="1" fontId="15" fillId="0" borderId="14" xfId="202" applyNumberFormat="1" applyFont="1" applyBorder="1" applyProtection="1">
      <alignment/>
      <protection locked="0"/>
    </xf>
    <xf numFmtId="1" fontId="16" fillId="0" borderId="14" xfId="202" applyNumberFormat="1" applyFont="1" applyBorder="1" applyProtection="1">
      <alignment/>
      <protection locked="0"/>
    </xf>
    <xf numFmtId="0" fontId="13" fillId="0" borderId="15" xfId="202" applyFont="1" applyFill="1" applyBorder="1" applyAlignment="1" applyProtection="1">
      <alignment horizontal="left"/>
      <protection locked="0"/>
    </xf>
    <xf numFmtId="168" fontId="13" fillId="0" borderId="15" xfId="202" applyNumberFormat="1" applyFont="1" applyFill="1" applyBorder="1" applyAlignment="1">
      <alignment horizontal="right"/>
      <protection/>
    </xf>
    <xf numFmtId="0" fontId="8" fillId="0" borderId="15" xfId="202" applyFont="1" applyFill="1" applyBorder="1" applyAlignment="1" applyProtection="1">
      <alignment horizontal="left" indent="1"/>
      <protection locked="0"/>
    </xf>
    <xf numFmtId="171" fontId="8" fillId="0" borderId="15" xfId="202" applyNumberFormat="1" applyFont="1" applyFill="1" applyBorder="1" applyAlignment="1">
      <alignment horizontal="right"/>
      <protection/>
    </xf>
    <xf numFmtId="172" fontId="8" fillId="0" borderId="15" xfId="202" applyNumberFormat="1" applyFont="1" applyBorder="1" applyAlignment="1">
      <alignment horizontal="right"/>
      <protection/>
    </xf>
    <xf numFmtId="171" fontId="8" fillId="0" borderId="15" xfId="202" applyNumberFormat="1" applyFont="1" applyBorder="1" applyAlignment="1" applyProtection="1">
      <alignment horizontal="right"/>
      <protection locked="0"/>
    </xf>
    <xf numFmtId="171" fontId="8" fillId="0" borderId="16" xfId="202" applyNumberFormat="1" applyFont="1" applyBorder="1" applyAlignment="1" applyProtection="1">
      <alignment horizontal="right"/>
      <protection locked="0"/>
    </xf>
    <xf numFmtId="171" fontId="8" fillId="0" borderId="0" xfId="202" applyNumberFormat="1" applyFont="1" applyFill="1" applyBorder="1" applyAlignment="1" applyProtection="1">
      <alignment horizontal="right"/>
      <protection locked="0"/>
    </xf>
    <xf numFmtId="168" fontId="8" fillId="0" borderId="15" xfId="202" applyNumberFormat="1" applyFont="1" applyFill="1" applyBorder="1" applyAlignment="1">
      <alignment horizontal="right"/>
      <protection/>
    </xf>
    <xf numFmtId="0" fontId="13" fillId="0" borderId="14" xfId="202" applyFont="1" applyBorder="1">
      <alignment/>
      <protection/>
    </xf>
    <xf numFmtId="0" fontId="13" fillId="0" borderId="15" xfId="202" applyFont="1" applyBorder="1">
      <alignment/>
      <protection/>
    </xf>
    <xf numFmtId="0" fontId="8" fillId="0" borderId="14" xfId="202" applyFont="1" applyBorder="1">
      <alignment/>
      <protection/>
    </xf>
    <xf numFmtId="0" fontId="8" fillId="0" borderId="15" xfId="202" applyFont="1" applyBorder="1">
      <alignment/>
      <protection/>
    </xf>
    <xf numFmtId="0" fontId="13" fillId="0" borderId="23" xfId="202" applyFont="1" applyBorder="1">
      <alignment/>
      <protection/>
    </xf>
    <xf numFmtId="0" fontId="13" fillId="0" borderId="24" xfId="202" applyFont="1" applyBorder="1">
      <alignment/>
      <protection/>
    </xf>
    <xf numFmtId="168" fontId="13" fillId="0" borderId="24" xfId="202" applyNumberFormat="1" applyFont="1" applyFill="1" applyBorder="1" applyAlignment="1" applyProtection="1">
      <alignment horizontal="right"/>
      <protection locked="0"/>
    </xf>
    <xf numFmtId="168" fontId="13" fillId="0" borderId="24" xfId="202" applyNumberFormat="1" applyFont="1" applyFill="1" applyBorder="1" applyAlignment="1">
      <alignment horizontal="right"/>
      <protection/>
    </xf>
    <xf numFmtId="168" fontId="13" fillId="0" borderId="25" xfId="202" applyNumberFormat="1" applyFont="1" applyFill="1" applyBorder="1" applyAlignment="1" applyProtection="1">
      <alignment horizontal="right"/>
      <protection locked="0"/>
    </xf>
    <xf numFmtId="0" fontId="2" fillId="0" borderId="0" xfId="202" applyFont="1" applyFill="1">
      <alignment/>
      <protection/>
    </xf>
    <xf numFmtId="0" fontId="2" fillId="0" borderId="0" xfId="202" applyFont="1">
      <alignment/>
      <protection/>
    </xf>
    <xf numFmtId="0" fontId="2" fillId="0" borderId="0" xfId="202" applyFill="1">
      <alignment/>
      <protection/>
    </xf>
    <xf numFmtId="2" fontId="2" fillId="0" borderId="0" xfId="202" applyNumberFormat="1" applyFont="1">
      <alignment/>
      <protection/>
    </xf>
    <xf numFmtId="2" fontId="2" fillId="0" borderId="0" xfId="202" applyNumberFormat="1" applyFont="1" applyFill="1">
      <alignment/>
      <protection/>
    </xf>
    <xf numFmtId="0" fontId="18" fillId="0" borderId="0" xfId="202" applyFont="1">
      <alignment/>
      <protection/>
    </xf>
    <xf numFmtId="0" fontId="18" fillId="0" borderId="0" xfId="202" applyFont="1" applyFill="1">
      <alignment/>
      <protection/>
    </xf>
    <xf numFmtId="0" fontId="101" fillId="0" borderId="0" xfId="150" applyFont="1">
      <alignment/>
      <protection/>
    </xf>
    <xf numFmtId="0" fontId="102" fillId="35" borderId="30" xfId="0" applyFont="1" applyFill="1" applyBorder="1" applyAlignment="1">
      <alignment horizontal="center" wrapText="1"/>
    </xf>
    <xf numFmtId="0" fontId="102" fillId="35" borderId="12" xfId="150" applyFont="1" applyFill="1" applyBorder="1" applyAlignment="1">
      <alignment horizontal="center"/>
      <protection/>
    </xf>
    <xf numFmtId="0" fontId="102" fillId="35" borderId="12" xfId="150" applyFont="1" applyFill="1" applyBorder="1" applyAlignment="1">
      <alignment horizontal="center" vertical="center"/>
      <protection/>
    </xf>
    <xf numFmtId="0" fontId="101" fillId="0" borderId="12" xfId="150" applyFont="1" applyBorder="1" applyAlignment="1">
      <alignment/>
      <protection/>
    </xf>
    <xf numFmtId="0" fontId="101" fillId="0" borderId="12" xfId="150" applyFont="1" applyBorder="1">
      <alignment/>
      <protection/>
    </xf>
    <xf numFmtId="0" fontId="103" fillId="0" borderId="12" xfId="150" applyFont="1" applyBorder="1" applyAlignment="1">
      <alignment/>
      <protection/>
    </xf>
    <xf numFmtId="0" fontId="103" fillId="0" borderId="12" xfId="150" applyFont="1" applyBorder="1">
      <alignment/>
      <protection/>
    </xf>
    <xf numFmtId="169" fontId="103" fillId="0" borderId="12" xfId="150" applyNumberFormat="1" applyFont="1" applyBorder="1">
      <alignment/>
      <protection/>
    </xf>
    <xf numFmtId="169" fontId="101" fillId="0" borderId="12" xfId="150" applyNumberFormat="1" applyFont="1" applyBorder="1">
      <alignment/>
      <protection/>
    </xf>
    <xf numFmtId="0" fontId="101" fillId="0" borderId="30" xfId="150" applyFont="1" applyBorder="1" applyAlignment="1">
      <alignment/>
      <protection/>
    </xf>
    <xf numFmtId="0" fontId="101" fillId="0" borderId="31" xfId="150" applyFont="1" applyBorder="1" applyAlignment="1">
      <alignment/>
      <protection/>
    </xf>
    <xf numFmtId="0" fontId="101" fillId="0" borderId="32" xfId="150" applyFont="1" applyBorder="1" applyAlignment="1">
      <alignment/>
      <protection/>
    </xf>
    <xf numFmtId="169" fontId="101" fillId="0" borderId="12" xfId="150" applyNumberFormat="1" applyFont="1" applyBorder="1" applyAlignment="1">
      <alignment/>
      <protection/>
    </xf>
    <xf numFmtId="0" fontId="101" fillId="0" borderId="0" xfId="150" applyFont="1" applyAlignment="1">
      <alignment/>
      <protection/>
    </xf>
    <xf numFmtId="0" fontId="0" fillId="0" borderId="0" xfId="150">
      <alignment/>
      <protection/>
    </xf>
    <xf numFmtId="169" fontId="8" fillId="0" borderId="15" xfId="49" applyNumberFormat="1" applyFont="1" applyBorder="1" applyAlignment="1" applyProtection="1">
      <alignment horizontal="center" vertical="center"/>
      <protection/>
    </xf>
    <xf numFmtId="169" fontId="8" fillId="0" borderId="15" xfId="49" applyNumberFormat="1" applyFont="1" applyFill="1" applyBorder="1" applyAlignment="1" applyProtection="1">
      <alignment horizontal="center" vertical="center"/>
      <protection/>
    </xf>
    <xf numFmtId="169" fontId="8" fillId="0" borderId="15" xfId="49" applyNumberFormat="1" applyFont="1" applyBorder="1" applyAlignment="1">
      <alignment horizontal="center" vertical="center"/>
    </xf>
    <xf numFmtId="169" fontId="8" fillId="0" borderId="15" xfId="150" applyNumberFormat="1" applyFont="1" applyBorder="1" applyAlignment="1">
      <alignment horizontal="center" vertical="center" wrapText="1"/>
      <protection/>
    </xf>
    <xf numFmtId="0" fontId="0" fillId="0" borderId="0" xfId="150" applyAlignment="1">
      <alignment horizontal="center"/>
      <protection/>
    </xf>
    <xf numFmtId="0" fontId="2" fillId="0" borderId="0" xfId="138">
      <alignment/>
      <protection/>
    </xf>
    <xf numFmtId="169" fontId="104" fillId="0" borderId="0" xfId="196" applyNumberFormat="1" applyFont="1" applyBorder="1" applyAlignment="1">
      <alignment horizontal="center"/>
      <protection/>
    </xf>
    <xf numFmtId="169" fontId="104" fillId="0" borderId="0" xfId="196" applyNumberFormat="1" applyFont="1" applyAlignment="1">
      <alignment horizontal="center"/>
      <protection/>
    </xf>
    <xf numFmtId="169" fontId="8" fillId="0" borderId="28" xfId="196" applyNumberFormat="1" applyFont="1" applyBorder="1" applyAlignment="1">
      <alignment horizontal="center"/>
      <protection/>
    </xf>
    <xf numFmtId="169" fontId="104" fillId="0" borderId="28" xfId="196" applyNumberFormat="1" applyFont="1" applyBorder="1" applyAlignment="1">
      <alignment horizontal="center"/>
      <protection/>
    </xf>
    <xf numFmtId="169" fontId="8" fillId="0" borderId="15" xfId="196" applyNumberFormat="1" applyFont="1" applyBorder="1" applyAlignment="1">
      <alignment horizontal="center"/>
      <protection/>
    </xf>
    <xf numFmtId="169" fontId="104" fillId="0" borderId="15" xfId="196" applyNumberFormat="1" applyFont="1" applyBorder="1" applyAlignment="1">
      <alignment horizontal="center"/>
      <protection/>
    </xf>
    <xf numFmtId="169" fontId="2" fillId="0" borderId="0" xfId="138" applyNumberFormat="1">
      <alignment/>
      <protection/>
    </xf>
    <xf numFmtId="169" fontId="8" fillId="0" borderId="15" xfId="200" applyNumberFormat="1" applyFont="1" applyBorder="1" applyAlignment="1">
      <alignment horizontal="center" vertical="center" wrapText="1"/>
      <protection/>
    </xf>
    <xf numFmtId="169" fontId="104" fillId="0" borderId="10" xfId="196" applyNumberFormat="1" applyFont="1" applyBorder="1" applyAlignment="1">
      <alignment horizontal="center"/>
      <protection/>
    </xf>
    <xf numFmtId="0" fontId="104" fillId="0" borderId="0" xfId="196" applyFont="1">
      <alignment/>
      <protection/>
    </xf>
    <xf numFmtId="0" fontId="105" fillId="0" borderId="0" xfId="196" applyFont="1">
      <alignment/>
      <protection/>
    </xf>
    <xf numFmtId="0" fontId="104" fillId="0" borderId="0" xfId="196" applyFont="1" quotePrefix="1">
      <alignment/>
      <protection/>
    </xf>
    <xf numFmtId="0" fontId="13" fillId="0" borderId="0" xfId="192" applyFont="1" applyBorder="1" applyAlignment="1">
      <alignment horizontal="center" vertical="center"/>
      <protection/>
    </xf>
    <xf numFmtId="0" fontId="8" fillId="0" borderId="0" xfId="253" applyFont="1">
      <alignment/>
      <protection/>
    </xf>
    <xf numFmtId="0" fontId="13" fillId="33" borderId="33" xfId="192" applyFont="1" applyFill="1" applyBorder="1" applyAlignment="1" applyProtection="1" quotePrefix="1">
      <alignment horizontal="center" vertical="center"/>
      <protection/>
    </xf>
    <xf numFmtId="16" fontId="22" fillId="33" borderId="34" xfId="192" applyNumberFormat="1" applyFont="1" applyFill="1" applyBorder="1" applyAlignment="1">
      <alignment horizontal="center" wrapText="1"/>
      <protection/>
    </xf>
    <xf numFmtId="0" fontId="13" fillId="33" borderId="35" xfId="253" applyFont="1" applyFill="1" applyBorder="1" applyAlignment="1">
      <alignment horizontal="center"/>
      <protection/>
    </xf>
    <xf numFmtId="0" fontId="13" fillId="33" borderId="28" xfId="253" applyFont="1" applyFill="1" applyBorder="1" applyAlignment="1">
      <alignment horizontal="center"/>
      <protection/>
    </xf>
    <xf numFmtId="0" fontId="13" fillId="33" borderId="36" xfId="253" applyFont="1" applyFill="1" applyBorder="1" applyAlignment="1">
      <alignment horizontal="center"/>
      <protection/>
    </xf>
    <xf numFmtId="0" fontId="13" fillId="33" borderId="29" xfId="253" applyFont="1" applyFill="1" applyBorder="1" applyAlignment="1">
      <alignment horizontal="center"/>
      <protection/>
    </xf>
    <xf numFmtId="0" fontId="8" fillId="33" borderId="37" xfId="253" applyNumberFormat="1" applyFont="1" applyFill="1" applyBorder="1" applyAlignment="1">
      <alignment horizontal="center"/>
      <protection/>
    </xf>
    <xf numFmtId="0" fontId="13" fillId="33" borderId="12" xfId="253" applyFont="1" applyFill="1" applyBorder="1" applyAlignment="1">
      <alignment horizontal="center"/>
      <protection/>
    </xf>
    <xf numFmtId="0" fontId="13" fillId="33" borderId="30" xfId="253" applyFont="1" applyFill="1" applyBorder="1" applyAlignment="1">
      <alignment horizontal="center"/>
      <protection/>
    </xf>
    <xf numFmtId="0" fontId="13" fillId="33" borderId="32" xfId="253" applyFont="1" applyFill="1" applyBorder="1" applyAlignment="1">
      <alignment horizontal="center"/>
      <protection/>
    </xf>
    <xf numFmtId="0" fontId="13" fillId="33" borderId="38" xfId="253" applyFont="1" applyFill="1" applyBorder="1" applyAlignment="1">
      <alignment horizontal="center"/>
      <protection/>
    </xf>
    <xf numFmtId="0" fontId="13" fillId="33" borderId="10" xfId="253" applyFont="1" applyFill="1" applyBorder="1" applyAlignment="1">
      <alignment horizontal="center"/>
      <protection/>
    </xf>
    <xf numFmtId="0" fontId="13" fillId="33" borderId="39" xfId="253" applyFont="1" applyFill="1" applyBorder="1" applyAlignment="1">
      <alignment horizontal="center"/>
      <protection/>
    </xf>
    <xf numFmtId="0" fontId="13" fillId="33" borderId="18" xfId="253" applyFont="1" applyFill="1" applyBorder="1" applyAlignment="1">
      <alignment horizontal="center"/>
      <protection/>
    </xf>
    <xf numFmtId="0" fontId="13" fillId="0" borderId="17" xfId="253" applyFont="1" applyBorder="1">
      <alignment/>
      <protection/>
    </xf>
    <xf numFmtId="2" fontId="13" fillId="0" borderId="15" xfId="253" applyNumberFormat="1" applyFont="1" applyBorder="1" applyAlignment="1">
      <alignment horizontal="center" vertical="center"/>
      <protection/>
    </xf>
    <xf numFmtId="169" fontId="13" fillId="0" borderId="0" xfId="192" applyNumberFormat="1" applyFont="1" applyBorder="1" applyAlignment="1">
      <alignment horizontal="right" vertical="center"/>
      <protection/>
    </xf>
    <xf numFmtId="169" fontId="13" fillId="0" borderId="31" xfId="245" applyNumberFormat="1" applyFont="1" applyBorder="1" applyAlignment="1">
      <alignment horizontal="right" vertical="center"/>
      <protection/>
    </xf>
    <xf numFmtId="169" fontId="13" fillId="0" borderId="32" xfId="245" applyNumberFormat="1" applyFont="1" applyBorder="1" applyAlignment="1">
      <alignment horizontal="right" vertical="center"/>
      <protection/>
    </xf>
    <xf numFmtId="169" fontId="13" fillId="0" borderId="35" xfId="245" applyNumberFormat="1" applyFont="1" applyBorder="1" applyAlignment="1">
      <alignment horizontal="right" vertical="center"/>
      <protection/>
    </xf>
    <xf numFmtId="169" fontId="13" fillId="0" borderId="36" xfId="245" applyNumberFormat="1" applyFont="1" applyBorder="1" applyAlignment="1">
      <alignment horizontal="right" vertical="center"/>
      <protection/>
    </xf>
    <xf numFmtId="169" fontId="13" fillId="0" borderId="36" xfId="245" applyNumberFormat="1" applyFont="1" applyFill="1" applyBorder="1" applyAlignment="1">
      <alignment horizontal="right" vertical="center"/>
      <protection/>
    </xf>
    <xf numFmtId="169" fontId="13" fillId="0" borderId="40" xfId="245" applyNumberFormat="1" applyFont="1" applyBorder="1" applyAlignment="1">
      <alignment horizontal="center" vertical="center"/>
      <protection/>
    </xf>
    <xf numFmtId="0" fontId="13" fillId="0" borderId="37" xfId="253" applyFont="1" applyBorder="1">
      <alignment/>
      <protection/>
    </xf>
    <xf numFmtId="2" fontId="13" fillId="0" borderId="30" xfId="253" applyNumberFormat="1" applyFont="1" applyBorder="1" applyAlignment="1">
      <alignment horizontal="center" vertical="center"/>
      <protection/>
    </xf>
    <xf numFmtId="169" fontId="13" fillId="0" borderId="30" xfId="192" applyNumberFormat="1" applyFont="1" applyBorder="1" applyAlignment="1">
      <alignment horizontal="right" vertical="center"/>
      <protection/>
    </xf>
    <xf numFmtId="169" fontId="13" fillId="0" borderId="31" xfId="192" applyNumberFormat="1" applyFont="1" applyBorder="1" applyAlignment="1">
      <alignment horizontal="right" vertical="center"/>
      <protection/>
    </xf>
    <xf numFmtId="169" fontId="13" fillId="0" borderId="30" xfId="245" applyNumberFormat="1" applyFont="1" applyBorder="1" applyAlignment="1">
      <alignment horizontal="right" vertical="center"/>
      <protection/>
    </xf>
    <xf numFmtId="169" fontId="13" fillId="0" borderId="31" xfId="245" applyNumberFormat="1" applyFont="1" applyFill="1" applyBorder="1" applyAlignment="1">
      <alignment horizontal="right" vertical="center"/>
      <protection/>
    </xf>
    <xf numFmtId="169" fontId="13" fillId="0" borderId="13" xfId="245" applyNumberFormat="1" applyFont="1" applyBorder="1" applyAlignment="1">
      <alignment horizontal="center" vertical="center"/>
      <protection/>
    </xf>
    <xf numFmtId="0" fontId="8" fillId="0" borderId="17" xfId="253" applyFont="1" applyBorder="1">
      <alignment/>
      <protection/>
    </xf>
    <xf numFmtId="2" fontId="8" fillId="0" borderId="15" xfId="253" applyNumberFormat="1" applyFont="1" applyBorder="1" applyAlignment="1">
      <alignment horizontal="center" vertical="center"/>
      <protection/>
    </xf>
    <xf numFmtId="169" fontId="8" fillId="0" borderId="0" xfId="192" applyNumberFormat="1" applyFont="1" applyBorder="1" applyAlignment="1">
      <alignment horizontal="right" vertical="center"/>
      <protection/>
    </xf>
    <xf numFmtId="169" fontId="8" fillId="0" borderId="36" xfId="245" applyNumberFormat="1" applyFont="1" applyBorder="1" applyAlignment="1">
      <alignment horizontal="right" vertical="center"/>
      <protection/>
    </xf>
    <xf numFmtId="169" fontId="8" fillId="0" borderId="41" xfId="245" applyNumberFormat="1" applyFont="1" applyBorder="1" applyAlignment="1">
      <alignment horizontal="right" vertical="center"/>
      <protection/>
    </xf>
    <xf numFmtId="169" fontId="8" fillId="0" borderId="42" xfId="245" applyNumberFormat="1" applyFont="1" applyBorder="1" applyAlignment="1">
      <alignment horizontal="right" vertical="center"/>
      <protection/>
    </xf>
    <xf numFmtId="169" fontId="8" fillId="0" borderId="0" xfId="245" applyNumberFormat="1" applyFont="1" applyBorder="1" applyAlignment="1">
      <alignment horizontal="right" vertical="center"/>
      <protection/>
    </xf>
    <xf numFmtId="169" fontId="8" fillId="0" borderId="0" xfId="245" applyNumberFormat="1" applyFont="1" applyFill="1" applyBorder="1" applyAlignment="1">
      <alignment horizontal="right" vertical="center"/>
      <protection/>
    </xf>
    <xf numFmtId="169" fontId="8" fillId="0" borderId="43" xfId="245" applyNumberFormat="1" applyFont="1" applyBorder="1" applyAlignment="1">
      <alignment horizontal="center" vertical="center"/>
      <protection/>
    </xf>
    <xf numFmtId="169" fontId="8" fillId="0" borderId="44" xfId="245" applyNumberFormat="1" applyFont="1" applyBorder="1" applyAlignment="1">
      <alignment horizontal="right" vertical="center"/>
      <protection/>
    </xf>
    <xf numFmtId="169" fontId="8" fillId="0" borderId="39" xfId="245" applyNumberFormat="1" applyFont="1" applyBorder="1" applyAlignment="1">
      <alignment horizontal="right" vertical="center"/>
      <protection/>
    </xf>
    <xf numFmtId="169" fontId="8" fillId="0" borderId="45" xfId="245" applyNumberFormat="1" applyFont="1" applyBorder="1" applyAlignment="1">
      <alignment horizontal="right" vertical="center"/>
      <protection/>
    </xf>
    <xf numFmtId="2" fontId="13" fillId="0" borderId="12" xfId="253" applyNumberFormat="1" applyFont="1" applyBorder="1" applyAlignment="1">
      <alignment horizontal="center" vertical="center"/>
      <protection/>
    </xf>
    <xf numFmtId="169" fontId="8" fillId="0" borderId="35" xfId="245" applyNumberFormat="1" applyFont="1" applyBorder="1" applyAlignment="1">
      <alignment horizontal="right" vertical="center"/>
      <protection/>
    </xf>
    <xf numFmtId="169" fontId="8" fillId="0" borderId="36" xfId="245" applyNumberFormat="1" applyFont="1" applyFill="1" applyBorder="1" applyAlignment="1">
      <alignment horizontal="right" vertical="center"/>
      <protection/>
    </xf>
    <xf numFmtId="169" fontId="8" fillId="0" borderId="40" xfId="245" applyNumberFormat="1" applyFont="1" applyBorder="1" applyAlignment="1">
      <alignment horizontal="center" vertical="center"/>
      <protection/>
    </xf>
    <xf numFmtId="169" fontId="8" fillId="0" borderId="38" xfId="245" applyNumberFormat="1" applyFont="1" applyBorder="1" applyAlignment="1">
      <alignment horizontal="right" vertical="center"/>
      <protection/>
    </xf>
    <xf numFmtId="169" fontId="8" fillId="0" borderId="39" xfId="245" applyNumberFormat="1" applyFont="1" applyFill="1" applyBorder="1" applyAlignment="1">
      <alignment horizontal="right" vertical="center"/>
      <protection/>
    </xf>
    <xf numFmtId="169" fontId="8" fillId="0" borderId="46" xfId="245" applyNumberFormat="1" applyFont="1" applyBorder="1" applyAlignment="1">
      <alignment horizontal="center" vertical="center"/>
      <protection/>
    </xf>
    <xf numFmtId="169" fontId="13" fillId="0" borderId="31" xfId="245" applyNumberFormat="1" applyFont="1" applyBorder="1" applyAlignment="1">
      <alignment vertical="center"/>
      <protection/>
    </xf>
    <xf numFmtId="169" fontId="13" fillId="0" borderId="32" xfId="245" applyNumberFormat="1" applyFont="1" applyBorder="1" applyAlignment="1">
      <alignment vertical="center"/>
      <protection/>
    </xf>
    <xf numFmtId="169" fontId="13" fillId="0" borderId="42" xfId="245" applyNumberFormat="1" applyFont="1" applyBorder="1" applyAlignment="1">
      <alignment horizontal="right" vertical="center"/>
      <protection/>
    </xf>
    <xf numFmtId="169" fontId="13" fillId="0" borderId="0" xfId="245" applyNumberFormat="1" applyFont="1" applyBorder="1" applyAlignment="1">
      <alignment horizontal="right" vertical="center"/>
      <protection/>
    </xf>
    <xf numFmtId="169" fontId="13" fillId="0" borderId="0" xfId="245" applyNumberFormat="1" applyFont="1" applyFill="1" applyBorder="1" applyAlignment="1">
      <alignment horizontal="right" vertical="center"/>
      <protection/>
    </xf>
    <xf numFmtId="169" fontId="13" fillId="0" borderId="43" xfId="245" applyNumberFormat="1" applyFont="1" applyBorder="1" applyAlignment="1">
      <alignment horizontal="center" vertical="center"/>
      <protection/>
    </xf>
    <xf numFmtId="0" fontId="13" fillId="0" borderId="0" xfId="253" applyFont="1">
      <alignment/>
      <protection/>
    </xf>
    <xf numFmtId="169" fontId="8" fillId="0" borderId="36" xfId="245" applyNumberFormat="1" applyFont="1" applyBorder="1" applyAlignment="1">
      <alignment vertical="center"/>
      <protection/>
    </xf>
    <xf numFmtId="169" fontId="8" fillId="0" borderId="41" xfId="245" applyNumberFormat="1" applyFont="1" applyBorder="1" applyAlignment="1">
      <alignment vertical="center"/>
      <protection/>
    </xf>
    <xf numFmtId="169" fontId="8" fillId="0" borderId="0" xfId="245" applyNumberFormat="1" applyFont="1" applyBorder="1" applyAlignment="1">
      <alignment vertical="center"/>
      <protection/>
    </xf>
    <xf numFmtId="169" fontId="8" fillId="0" borderId="44" xfId="245" applyNumberFormat="1" applyFont="1" applyBorder="1" applyAlignment="1">
      <alignment vertical="center"/>
      <protection/>
    </xf>
    <xf numFmtId="0" fontId="8" fillId="0" borderId="47" xfId="253" applyFont="1" applyBorder="1">
      <alignment/>
      <protection/>
    </xf>
    <xf numFmtId="2" fontId="8" fillId="0" borderId="24" xfId="253" applyNumberFormat="1" applyFont="1" applyBorder="1" applyAlignment="1">
      <alignment horizontal="center" vertical="center"/>
      <protection/>
    </xf>
    <xf numFmtId="169" fontId="8" fillId="0" borderId="48" xfId="192" applyNumberFormat="1" applyFont="1" applyBorder="1" applyAlignment="1">
      <alignment horizontal="right" vertical="center"/>
      <protection/>
    </xf>
    <xf numFmtId="169" fontId="8" fillId="0" borderId="48" xfId="245" applyNumberFormat="1" applyFont="1" applyBorder="1" applyAlignment="1">
      <alignment horizontal="right" vertical="center"/>
      <protection/>
    </xf>
    <xf numFmtId="169" fontId="8" fillId="0" borderId="48" xfId="245" applyNumberFormat="1" applyFont="1" applyBorder="1" applyAlignment="1">
      <alignment vertical="center"/>
      <protection/>
    </xf>
    <xf numFmtId="169" fontId="8" fillId="0" borderId="49" xfId="245" applyNumberFormat="1" applyFont="1" applyBorder="1" applyAlignment="1">
      <alignment vertical="center"/>
      <protection/>
    </xf>
    <xf numFmtId="169" fontId="8" fillId="0" borderId="50" xfId="245" applyNumberFormat="1" applyFont="1" applyBorder="1" applyAlignment="1">
      <alignment horizontal="right" vertical="center"/>
      <protection/>
    </xf>
    <xf numFmtId="169" fontId="8" fillId="0" borderId="48" xfId="245" applyNumberFormat="1" applyFont="1" applyFill="1" applyBorder="1" applyAlignment="1">
      <alignment horizontal="right" vertical="center"/>
      <protection/>
    </xf>
    <xf numFmtId="169" fontId="8" fillId="0" borderId="51" xfId="245" applyNumberFormat="1" applyFont="1" applyBorder="1" applyAlignment="1">
      <alignment horizontal="center" vertical="center"/>
      <protection/>
    </xf>
    <xf numFmtId="0" fontId="8" fillId="0" borderId="0" xfId="253" applyFont="1" applyBorder="1">
      <alignment/>
      <protection/>
    </xf>
    <xf numFmtId="0" fontId="13" fillId="0" borderId="0" xfId="253" applyFont="1" applyAlignment="1">
      <alignment horizontal="center"/>
      <protection/>
    </xf>
    <xf numFmtId="0" fontId="13" fillId="33" borderId="52" xfId="253" applyFont="1" applyFill="1" applyBorder="1" applyAlignment="1">
      <alignment horizontal="center"/>
      <protection/>
    </xf>
    <xf numFmtId="16" fontId="13" fillId="33" borderId="34" xfId="192" applyNumberFormat="1" applyFont="1" applyFill="1" applyBorder="1" applyAlignment="1">
      <alignment horizontal="center" wrapText="1"/>
      <protection/>
    </xf>
    <xf numFmtId="1" fontId="13" fillId="33" borderId="12" xfId="253" applyNumberFormat="1" applyFont="1" applyFill="1" applyBorder="1" applyAlignment="1" quotePrefix="1">
      <alignment horizontal="center"/>
      <protection/>
    </xf>
    <xf numFmtId="0" fontId="13" fillId="0" borderId="11" xfId="253" applyFont="1" applyBorder="1" applyAlignment="1">
      <alignment horizontal="center" vertical="center"/>
      <protection/>
    </xf>
    <xf numFmtId="0" fontId="13" fillId="0" borderId="39" xfId="253" applyFont="1" applyBorder="1" applyAlignment="1">
      <alignment vertical="center"/>
      <protection/>
    </xf>
    <xf numFmtId="169" fontId="13" fillId="0" borderId="10" xfId="253" applyNumberFormat="1" applyFont="1" applyBorder="1" applyAlignment="1">
      <alignment vertical="center"/>
      <protection/>
    </xf>
    <xf numFmtId="169" fontId="13" fillId="0" borderId="12" xfId="192" applyNumberFormat="1" applyFont="1" applyBorder="1" applyAlignment="1">
      <alignment horizontal="center" vertical="center"/>
      <protection/>
    </xf>
    <xf numFmtId="169" fontId="13" fillId="0" borderId="53" xfId="253" applyNumberFormat="1" applyFont="1" applyBorder="1" applyAlignment="1">
      <alignment horizontal="center" vertical="center"/>
      <protection/>
    </xf>
    <xf numFmtId="169" fontId="13" fillId="0" borderId="54" xfId="253" applyNumberFormat="1" applyFont="1" applyBorder="1" applyAlignment="1">
      <alignment horizontal="center" vertical="center"/>
      <protection/>
    </xf>
    <xf numFmtId="169" fontId="13" fillId="0" borderId="55" xfId="253" applyNumberFormat="1" applyFont="1" applyBorder="1" applyAlignment="1">
      <alignment horizontal="center" vertical="center"/>
      <protection/>
    </xf>
    <xf numFmtId="0" fontId="13" fillId="0" borderId="14" xfId="253" applyFont="1" applyBorder="1" applyAlignment="1">
      <alignment horizontal="center" vertical="center"/>
      <protection/>
    </xf>
    <xf numFmtId="0" fontId="13" fillId="0" borderId="0" xfId="253" applyFont="1" applyBorder="1" applyAlignment="1">
      <alignment vertical="center"/>
      <protection/>
    </xf>
    <xf numFmtId="169" fontId="13" fillId="0" borderId="15" xfId="253" applyNumberFormat="1" applyFont="1" applyBorder="1" applyAlignment="1">
      <alignment vertical="center"/>
      <protection/>
    </xf>
    <xf numFmtId="169" fontId="13" fillId="0" borderId="15" xfId="192" applyNumberFormat="1" applyFont="1" applyBorder="1" applyAlignment="1">
      <alignment horizontal="center" vertical="center"/>
      <protection/>
    </xf>
    <xf numFmtId="169" fontId="13" fillId="0" borderId="0" xfId="253" applyNumberFormat="1" applyFont="1" applyBorder="1" applyAlignment="1">
      <alignment horizontal="center" vertical="center"/>
      <protection/>
    </xf>
    <xf numFmtId="169" fontId="13" fillId="0" borderId="43" xfId="253" applyNumberFormat="1" applyFont="1" applyBorder="1" applyAlignment="1">
      <alignment horizontal="center" vertical="center"/>
      <protection/>
    </xf>
    <xf numFmtId="0" fontId="13" fillId="0" borderId="14" xfId="253" applyFont="1" applyBorder="1" applyAlignment="1">
      <alignment vertical="center"/>
      <protection/>
    </xf>
    <xf numFmtId="0" fontId="8" fillId="0" borderId="0" xfId="253" applyFont="1" applyBorder="1" applyAlignment="1">
      <alignment vertical="center"/>
      <protection/>
    </xf>
    <xf numFmtId="169" fontId="8" fillId="0" borderId="15" xfId="253" applyNumberFormat="1" applyFont="1" applyBorder="1" applyAlignment="1">
      <alignment vertical="center"/>
      <protection/>
    </xf>
    <xf numFmtId="169" fontId="8" fillId="0" borderId="15" xfId="192" applyNumberFormat="1" applyFont="1" applyBorder="1" applyAlignment="1">
      <alignment horizontal="center" vertical="center"/>
      <protection/>
    </xf>
    <xf numFmtId="169" fontId="8" fillId="0" borderId="0" xfId="253" applyNumberFormat="1" applyFont="1" applyBorder="1" applyAlignment="1">
      <alignment horizontal="center" vertical="center"/>
      <protection/>
    </xf>
    <xf numFmtId="169" fontId="8" fillId="0" borderId="43" xfId="253" applyNumberFormat="1" applyFont="1" applyBorder="1" applyAlignment="1">
      <alignment horizontal="center" vertical="center"/>
      <protection/>
    </xf>
    <xf numFmtId="169" fontId="13" fillId="0" borderId="15" xfId="254" applyNumberFormat="1" applyFont="1" applyBorder="1" applyAlignment="1">
      <alignment vertical="center"/>
      <protection/>
    </xf>
    <xf numFmtId="169" fontId="8" fillId="0" borderId="15" xfId="254" applyNumberFormat="1" applyFont="1" applyBorder="1" applyAlignment="1">
      <alignment vertical="center"/>
      <protection/>
    </xf>
    <xf numFmtId="2" fontId="8" fillId="0" borderId="0" xfId="253" applyNumberFormat="1" applyFont="1">
      <alignment/>
      <protection/>
    </xf>
    <xf numFmtId="169" fontId="13" fillId="0" borderId="0" xfId="253" applyNumberFormat="1" applyFont="1" applyFill="1" applyBorder="1" applyAlignment="1">
      <alignment horizontal="center" vertical="center"/>
      <protection/>
    </xf>
    <xf numFmtId="169" fontId="13" fillId="0" borderId="43" xfId="253" applyNumberFormat="1" applyFont="1" applyFill="1" applyBorder="1" applyAlignment="1">
      <alignment horizontal="center" vertical="center"/>
      <protection/>
    </xf>
    <xf numFmtId="169" fontId="106" fillId="0" borderId="43" xfId="253" applyNumberFormat="1" applyFont="1" applyBorder="1" applyAlignment="1">
      <alignment horizontal="center" vertical="center"/>
      <protection/>
    </xf>
    <xf numFmtId="0" fontId="13" fillId="0" borderId="14" xfId="253" applyFont="1" applyBorder="1" applyAlignment="1">
      <alignment horizontal="center"/>
      <protection/>
    </xf>
    <xf numFmtId="0" fontId="8" fillId="0" borderId="14" xfId="253" applyFont="1" applyBorder="1" applyAlignment="1">
      <alignment horizontal="center"/>
      <protection/>
    </xf>
    <xf numFmtId="0" fontId="13" fillId="0" borderId="23" xfId="253" applyFont="1" applyBorder="1">
      <alignment/>
      <protection/>
    </xf>
    <xf numFmtId="0" fontId="8" fillId="0" borderId="50" xfId="253" applyFont="1" applyBorder="1" applyAlignment="1">
      <alignment vertical="center"/>
      <protection/>
    </xf>
    <xf numFmtId="169" fontId="8" fillId="0" borderId="24" xfId="253" applyNumberFormat="1" applyFont="1" applyBorder="1" applyAlignment="1">
      <alignment vertical="center"/>
      <protection/>
    </xf>
    <xf numFmtId="169" fontId="8" fillId="0" borderId="24" xfId="192" applyNumberFormat="1" applyFont="1" applyBorder="1" applyAlignment="1">
      <alignment horizontal="center" vertical="center"/>
      <protection/>
    </xf>
    <xf numFmtId="169" fontId="8" fillId="0" borderId="48" xfId="253" applyNumberFormat="1" applyFont="1" applyBorder="1" applyAlignment="1">
      <alignment horizontal="center" vertical="center"/>
      <protection/>
    </xf>
    <xf numFmtId="169" fontId="8" fillId="0" borderId="51" xfId="253" applyNumberFormat="1" applyFont="1" applyBorder="1" applyAlignment="1">
      <alignment horizontal="center" vertical="center"/>
      <protection/>
    </xf>
    <xf numFmtId="0" fontId="8" fillId="0" borderId="0" xfId="253" applyFont="1" applyAlignment="1">
      <alignment horizontal="center"/>
      <protection/>
    </xf>
    <xf numFmtId="169" fontId="2" fillId="0" borderId="0" xfId="204" applyNumberFormat="1">
      <alignment/>
      <protection/>
    </xf>
    <xf numFmtId="0" fontId="102" fillId="35" borderId="12" xfId="0" applyFont="1" applyFill="1" applyBorder="1" applyAlignment="1">
      <alignment horizontal="center" wrapText="1"/>
    </xf>
    <xf numFmtId="0" fontId="13" fillId="35" borderId="10" xfId="202" applyFont="1" applyFill="1" applyBorder="1" applyAlignment="1" applyProtection="1">
      <alignment horizontal="center" vertical="center" wrapText="1"/>
      <protection locked="0"/>
    </xf>
    <xf numFmtId="43" fontId="8" fillId="0" borderId="15" xfId="108" applyFont="1" applyFill="1" applyBorder="1" applyAlignment="1">
      <alignment horizontal="right" vertical="center"/>
    </xf>
    <xf numFmtId="170" fontId="8" fillId="0" borderId="15" xfId="78" applyNumberFormat="1" applyFont="1" applyBorder="1" applyAlignment="1">
      <alignment horizontal="right" vertical="center"/>
    </xf>
    <xf numFmtId="164" fontId="13" fillId="33" borderId="10" xfId="251" applyNumberFormat="1" applyFont="1" applyFill="1" applyBorder="1" applyAlignment="1" applyProtection="1">
      <alignment horizontal="center" vertical="center"/>
      <protection/>
    </xf>
    <xf numFmtId="164" fontId="13" fillId="33" borderId="12" xfId="251" applyNumberFormat="1" applyFont="1" applyFill="1" applyBorder="1" applyAlignment="1" applyProtection="1">
      <alignment horizontal="center" vertical="center"/>
      <protection/>
    </xf>
    <xf numFmtId="164" fontId="13" fillId="33" borderId="26" xfId="251" applyNumberFormat="1" applyFont="1" applyFill="1" applyBorder="1" applyAlignment="1" applyProtection="1">
      <alignment horizontal="center" vertical="center"/>
      <protection/>
    </xf>
    <xf numFmtId="164" fontId="8" fillId="0" borderId="14" xfId="251" applyNumberFormat="1" applyFont="1" applyBorder="1" applyAlignment="1" applyProtection="1">
      <alignment horizontal="left" vertical="center"/>
      <protection/>
    </xf>
    <xf numFmtId="169" fontId="8" fillId="0" borderId="15" xfId="251" applyNumberFormat="1" applyFont="1" applyBorder="1" applyAlignment="1">
      <alignment horizontal="center" vertical="center"/>
      <protection/>
    </xf>
    <xf numFmtId="168" fontId="8" fillId="0" borderId="15" xfId="251" applyNumberFormat="1" applyFont="1" applyBorder="1" applyAlignment="1" applyProtection="1">
      <alignment horizontal="center" vertical="center"/>
      <protection/>
    </xf>
    <xf numFmtId="168" fontId="8" fillId="0" borderId="16" xfId="251" applyNumberFormat="1" applyFont="1" applyBorder="1" applyAlignment="1" applyProtection="1">
      <alignment horizontal="center" vertical="center"/>
      <protection/>
    </xf>
    <xf numFmtId="164" fontId="8" fillId="0" borderId="15" xfId="251" applyNumberFormat="1" applyFont="1" applyFill="1" applyBorder="1" applyAlignment="1" applyProtection="1">
      <alignment horizontal="center" vertical="center"/>
      <protection/>
    </xf>
    <xf numFmtId="169" fontId="8" fillId="0" borderId="15" xfId="251" applyNumberFormat="1" applyFont="1" applyFill="1" applyBorder="1" applyAlignment="1" applyProtection="1">
      <alignment horizontal="center" vertical="center"/>
      <protection/>
    </xf>
    <xf numFmtId="164" fontId="8" fillId="0" borderId="16" xfId="251" applyNumberFormat="1" applyFont="1" applyFill="1" applyBorder="1" applyAlignment="1" applyProtection="1">
      <alignment horizontal="center" vertical="center"/>
      <protection/>
    </xf>
    <xf numFmtId="169" fontId="8" fillId="0" borderId="16" xfId="251" applyNumberFormat="1" applyFont="1" applyBorder="1" applyAlignment="1">
      <alignment horizontal="center" vertical="center"/>
      <protection/>
    </xf>
    <xf numFmtId="164" fontId="13" fillId="0" borderId="56" xfId="251" applyNumberFormat="1" applyFont="1" applyBorder="1" applyAlignment="1" applyProtection="1">
      <alignment horizontal="center" vertical="center"/>
      <protection/>
    </xf>
    <xf numFmtId="169" fontId="13" fillId="0" borderId="57" xfId="251" applyNumberFormat="1" applyFont="1" applyBorder="1" applyAlignment="1">
      <alignment horizontal="center" vertical="center"/>
      <protection/>
    </xf>
    <xf numFmtId="169" fontId="13" fillId="0" borderId="58" xfId="251" applyNumberFormat="1" applyFont="1" applyBorder="1" applyAlignment="1">
      <alignment horizontal="center" vertical="center"/>
      <protection/>
    </xf>
    <xf numFmtId="164" fontId="24" fillId="0" borderId="59" xfId="251" applyNumberFormat="1" applyFont="1" applyFill="1" applyBorder="1" applyAlignment="1" applyProtection="1">
      <alignment horizontal="left" vertical="center"/>
      <protection/>
    </xf>
    <xf numFmtId="164" fontId="24" fillId="0" borderId="0" xfId="251" applyNumberFormat="1" applyFont="1" applyFill="1" applyBorder="1" applyAlignment="1" applyProtection="1">
      <alignment horizontal="left" vertical="center"/>
      <protection/>
    </xf>
    <xf numFmtId="168" fontId="0" fillId="0" borderId="0" xfId="150" applyNumberFormat="1">
      <alignment/>
      <protection/>
    </xf>
    <xf numFmtId="164" fontId="13" fillId="0" borderId="0" xfId="250" applyNumberFormat="1" applyFont="1" applyBorder="1" applyAlignment="1" quotePrefix="1">
      <alignment horizontal="center"/>
      <protection/>
    </xf>
    <xf numFmtId="164" fontId="13" fillId="33" borderId="12" xfId="250" applyNumberFormat="1" applyFont="1" applyFill="1" applyBorder="1" applyAlignment="1" applyProtection="1">
      <alignment horizontal="center" vertical="center"/>
      <protection/>
    </xf>
    <xf numFmtId="164" fontId="8" fillId="0" borderId="15" xfId="250" applyNumberFormat="1" applyFont="1" applyBorder="1" applyAlignment="1" applyProtection="1">
      <alignment horizontal="left" vertical="center"/>
      <protection/>
    </xf>
    <xf numFmtId="168" fontId="8" fillId="0" borderId="44" xfId="250" applyNumberFormat="1" applyFont="1" applyBorder="1" applyAlignment="1" applyProtection="1">
      <alignment horizontal="center" vertical="center"/>
      <protection/>
    </xf>
    <xf numFmtId="175" fontId="13" fillId="0" borderId="28" xfId="250" applyNumberFormat="1" applyFont="1" applyFill="1" applyBorder="1" applyAlignment="1" applyProtection="1">
      <alignment horizontal="center" vertical="center"/>
      <protection/>
    </xf>
    <xf numFmtId="169" fontId="104" fillId="0" borderId="15" xfId="250" applyNumberFormat="1" applyFont="1" applyFill="1" applyBorder="1" applyAlignment="1" applyProtection="1">
      <alignment horizontal="center" vertical="center"/>
      <protection/>
    </xf>
    <xf numFmtId="168" fontId="8" fillId="0" borderId="0" xfId="250" applyNumberFormat="1" applyFont="1" applyBorder="1" applyAlignment="1" applyProtection="1">
      <alignment horizontal="center" vertical="center"/>
      <protection/>
    </xf>
    <xf numFmtId="169" fontId="8" fillId="0" borderId="28" xfId="250" applyNumberFormat="1" applyFont="1" applyFill="1" applyBorder="1" applyAlignment="1" applyProtection="1">
      <alignment horizontal="center" vertical="center"/>
      <protection/>
    </xf>
    <xf numFmtId="175" fontId="8" fillId="0" borderId="28" xfId="250" applyNumberFormat="1" applyFont="1" applyFill="1" applyBorder="1" applyAlignment="1" applyProtection="1">
      <alignment horizontal="center" vertical="center"/>
      <protection/>
    </xf>
    <xf numFmtId="175" fontId="13" fillId="0" borderId="15" xfId="250" applyNumberFormat="1" applyFont="1" applyFill="1" applyBorder="1" applyAlignment="1" applyProtection="1">
      <alignment horizontal="center" vertical="center"/>
      <protection/>
    </xf>
    <xf numFmtId="164" fontId="8" fillId="0" borderId="42" xfId="250" applyNumberFormat="1" applyFont="1" applyFill="1" applyBorder="1" applyAlignment="1" applyProtection="1">
      <alignment horizontal="center" vertical="center"/>
      <protection/>
    </xf>
    <xf numFmtId="169" fontId="8" fillId="0" borderId="15" xfId="250" applyNumberFormat="1" applyFont="1" applyFill="1" applyBorder="1" applyAlignment="1" applyProtection="1">
      <alignment horizontal="center" vertical="center"/>
      <protection/>
    </xf>
    <xf numFmtId="175" fontId="8" fillId="0" borderId="15" xfId="250" applyNumberFormat="1" applyFont="1" applyFill="1" applyBorder="1" applyAlignment="1" applyProtection="1">
      <alignment horizontal="center" vertical="center"/>
      <protection/>
    </xf>
    <xf numFmtId="168" fontId="8" fillId="0" borderId="42" xfId="250" applyNumberFormat="1" applyFont="1" applyBorder="1" applyAlignment="1" applyProtection="1">
      <alignment horizontal="center" vertical="center"/>
      <protection/>
    </xf>
    <xf numFmtId="169" fontId="8" fillId="0" borderId="42" xfId="250" applyNumberFormat="1" applyFont="1" applyBorder="1" applyAlignment="1">
      <alignment horizontal="center" vertical="center"/>
      <protection/>
    </xf>
    <xf numFmtId="164" fontId="13" fillId="0" borderId="12" xfId="250" applyNumberFormat="1" applyFont="1" applyBorder="1" applyAlignment="1" applyProtection="1">
      <alignment horizontal="center" vertical="center"/>
      <protection/>
    </xf>
    <xf numFmtId="169" fontId="13" fillId="0" borderId="12" xfId="250" applyNumberFormat="1" applyFont="1" applyBorder="1" applyAlignment="1">
      <alignment horizontal="center" vertical="center"/>
      <protection/>
    </xf>
    <xf numFmtId="175" fontId="13" fillId="0" borderId="12" xfId="250" applyNumberFormat="1" applyFont="1" applyFill="1" applyBorder="1" applyAlignment="1">
      <alignment horizontal="center" vertical="center"/>
      <protection/>
    </xf>
    <xf numFmtId="170" fontId="2" fillId="0" borderId="0" xfId="78" applyNumberFormat="1" applyFont="1" applyAlignment="1">
      <alignment/>
    </xf>
    <xf numFmtId="164" fontId="8" fillId="0" borderId="0" xfId="255" applyNumberFormat="1" applyFont="1">
      <alignment/>
      <protection/>
    </xf>
    <xf numFmtId="164" fontId="8" fillId="0" borderId="0" xfId="252" applyNumberFormat="1" applyFont="1">
      <alignment/>
      <protection/>
    </xf>
    <xf numFmtId="164" fontId="8" fillId="0" borderId="0" xfId="252" applyNumberFormat="1" applyFont="1" applyFill="1">
      <alignment/>
      <protection/>
    </xf>
    <xf numFmtId="164" fontId="8" fillId="0" borderId="31" xfId="252" applyNumberFormat="1" applyFont="1" applyBorder="1" applyAlignment="1" applyProtection="1">
      <alignment horizontal="centerContinuous"/>
      <protection/>
    </xf>
    <xf numFmtId="164" fontId="8" fillId="0" borderId="32" xfId="252" applyNumberFormat="1" applyFont="1" applyBorder="1" applyAlignment="1">
      <alignment horizontal="centerContinuous"/>
      <protection/>
    </xf>
    <xf numFmtId="169" fontId="8" fillId="0" borderId="0" xfId="252" applyNumberFormat="1" applyFont="1">
      <alignment/>
      <protection/>
    </xf>
    <xf numFmtId="164" fontId="22" fillId="33" borderId="12" xfId="252" applyNumberFormat="1" applyFont="1" applyFill="1" applyBorder="1" applyAlignment="1" applyProtection="1">
      <alignment horizontal="center" vertical="center"/>
      <protection/>
    </xf>
    <xf numFmtId="164" fontId="22" fillId="33" borderId="10" xfId="252" applyNumberFormat="1" applyFont="1" applyFill="1" applyBorder="1" applyAlignment="1" applyProtection="1">
      <alignment horizontal="center" vertical="center"/>
      <protection/>
    </xf>
    <xf numFmtId="164" fontId="22" fillId="33" borderId="32" xfId="252" applyNumberFormat="1" applyFont="1" applyFill="1" applyBorder="1" applyAlignment="1" applyProtection="1">
      <alignment horizontal="center" vertical="center"/>
      <protection/>
    </xf>
    <xf numFmtId="164" fontId="22" fillId="33" borderId="18" xfId="252" applyNumberFormat="1" applyFont="1" applyFill="1" applyBorder="1" applyAlignment="1" applyProtection="1">
      <alignment horizontal="center" vertical="center"/>
      <protection/>
    </xf>
    <xf numFmtId="164" fontId="8" fillId="0" borderId="45" xfId="252" applyNumberFormat="1" applyFont="1" applyBorder="1" applyAlignment="1" applyProtection="1">
      <alignment horizontal="center"/>
      <protection/>
    </xf>
    <xf numFmtId="164" fontId="26" fillId="0" borderId="14" xfId="252" applyNumberFormat="1" applyFont="1" applyBorder="1" applyAlignment="1" applyProtection="1">
      <alignment horizontal="left" vertical="center"/>
      <protection/>
    </xf>
    <xf numFmtId="169" fontId="26" fillId="0" borderId="15" xfId="252" applyNumberFormat="1" applyFont="1" applyBorder="1" applyAlignment="1">
      <alignment horizontal="center" vertical="center"/>
      <protection/>
    </xf>
    <xf numFmtId="169" fontId="26" fillId="0" borderId="44" xfId="252" applyNumberFormat="1" applyFont="1" applyBorder="1" applyAlignment="1">
      <alignment horizontal="center" vertical="center"/>
      <protection/>
    </xf>
    <xf numFmtId="169" fontId="26" fillId="0" borderId="16" xfId="252" applyNumberFormat="1" applyFont="1" applyBorder="1" applyAlignment="1">
      <alignment horizontal="center" vertical="center"/>
      <protection/>
    </xf>
    <xf numFmtId="164" fontId="22" fillId="0" borderId="56" xfId="252" applyNumberFormat="1" applyFont="1" applyBorder="1" applyAlignment="1" applyProtection="1">
      <alignment horizontal="center" vertical="center"/>
      <protection/>
    </xf>
    <xf numFmtId="169" fontId="22" fillId="0" borderId="57" xfId="252" applyNumberFormat="1" applyFont="1" applyBorder="1" applyAlignment="1">
      <alignment horizontal="center" vertical="center"/>
      <protection/>
    </xf>
    <xf numFmtId="169" fontId="22" fillId="0" borderId="60" xfId="252" applyNumberFormat="1" applyFont="1" applyBorder="1" applyAlignment="1">
      <alignment horizontal="center" vertical="center"/>
      <protection/>
    </xf>
    <xf numFmtId="169" fontId="22" fillId="0" borderId="58" xfId="252" applyNumberFormat="1" applyFont="1" applyBorder="1" applyAlignment="1">
      <alignment horizontal="center" vertical="center"/>
      <protection/>
    </xf>
    <xf numFmtId="164" fontId="8" fillId="0" borderId="0" xfId="252" applyNumberFormat="1" applyFont="1" applyAlignment="1" applyProtection="1">
      <alignment horizontal="left"/>
      <protection/>
    </xf>
    <xf numFmtId="164" fontId="8" fillId="0" borderId="0" xfId="252" applyNumberFormat="1" applyFont="1" applyBorder="1">
      <alignment/>
      <protection/>
    </xf>
    <xf numFmtId="164" fontId="8" fillId="0" borderId="0" xfId="252" applyNumberFormat="1" applyFont="1" applyBorder="1" applyAlignment="1" applyProtection="1">
      <alignment horizontal="center" vertical="center"/>
      <protection/>
    </xf>
    <xf numFmtId="0" fontId="8" fillId="0" borderId="0" xfId="204" applyFont="1">
      <alignment/>
      <protection/>
    </xf>
    <xf numFmtId="0" fontId="8" fillId="0" borderId="0" xfId="204" applyFont="1" applyFill="1" applyBorder="1">
      <alignment/>
      <protection/>
    </xf>
    <xf numFmtId="0" fontId="13" fillId="0" borderId="0" xfId="204" applyFont="1" applyFill="1" applyBorder="1" applyAlignment="1">
      <alignment horizontal="center"/>
      <protection/>
    </xf>
    <xf numFmtId="0" fontId="13" fillId="0" borderId="61" xfId="204" applyFont="1" applyFill="1" applyBorder="1">
      <alignment/>
      <protection/>
    </xf>
    <xf numFmtId="0" fontId="13" fillId="0" borderId="59" xfId="204" applyFont="1" applyFill="1" applyBorder="1" applyAlignment="1" applyProtection="1">
      <alignment horizontal="center"/>
      <protection/>
    </xf>
    <xf numFmtId="176" fontId="13" fillId="0" borderId="59" xfId="204" applyNumberFormat="1" applyFont="1" applyFill="1" applyBorder="1" applyAlignment="1">
      <alignment horizontal="center"/>
      <protection/>
    </xf>
    <xf numFmtId="176" fontId="13" fillId="0" borderId="62" xfId="204" applyNumberFormat="1" applyFont="1" applyFill="1" applyBorder="1" applyAlignment="1">
      <alignment horizontal="center"/>
      <protection/>
    </xf>
    <xf numFmtId="0" fontId="13" fillId="0" borderId="14" xfId="204" applyFont="1" applyFill="1" applyBorder="1" applyAlignment="1" quotePrefix="1">
      <alignment horizontal="left"/>
      <protection/>
    </xf>
    <xf numFmtId="176" fontId="13" fillId="0" borderId="0" xfId="204" applyNumberFormat="1" applyFont="1" applyFill="1" applyBorder="1" applyAlignment="1">
      <alignment horizontal="center"/>
      <protection/>
    </xf>
    <xf numFmtId="176" fontId="13" fillId="0" borderId="44" xfId="204" applyNumberFormat="1" applyFont="1" applyFill="1" applyBorder="1" applyAlignment="1">
      <alignment horizontal="center"/>
      <protection/>
    </xf>
    <xf numFmtId="176" fontId="13" fillId="0" borderId="31" xfId="204" applyNumberFormat="1" applyFont="1" applyFill="1" applyBorder="1" applyAlignment="1" applyProtection="1" quotePrefix="1">
      <alignment horizontal="center"/>
      <protection/>
    </xf>
    <xf numFmtId="0" fontId="13" fillId="0" borderId="11" xfId="204" applyFont="1" applyFill="1" applyBorder="1">
      <alignment/>
      <protection/>
    </xf>
    <xf numFmtId="0" fontId="13" fillId="0" borderId="38" xfId="204" applyFont="1" applyFill="1" applyBorder="1" applyAlignment="1" applyProtection="1">
      <alignment horizontal="center"/>
      <protection/>
    </xf>
    <xf numFmtId="0" fontId="13" fillId="0" borderId="39" xfId="204" applyFont="1" applyFill="1" applyBorder="1" applyAlignment="1" applyProtection="1">
      <alignment horizontal="center"/>
      <protection/>
    </xf>
    <xf numFmtId="0" fontId="13" fillId="0" borderId="45" xfId="204" applyFont="1" applyFill="1" applyBorder="1" applyAlignment="1" applyProtection="1" quotePrefix="1">
      <alignment horizontal="center"/>
      <protection/>
    </xf>
    <xf numFmtId="176" fontId="13" fillId="0" borderId="32" xfId="204" applyNumberFormat="1" applyFont="1" applyFill="1" applyBorder="1" applyAlignment="1" applyProtection="1">
      <alignment horizontal="right"/>
      <protection/>
    </xf>
    <xf numFmtId="176" fontId="13" fillId="0" borderId="45" xfId="204" applyNumberFormat="1" applyFont="1" applyFill="1" applyBorder="1" applyAlignment="1" applyProtection="1">
      <alignment horizontal="center"/>
      <protection/>
    </xf>
    <xf numFmtId="176" fontId="13" fillId="0" borderId="46" xfId="204" applyNumberFormat="1" applyFont="1" applyFill="1" applyBorder="1" applyAlignment="1" applyProtection="1">
      <alignment horizontal="center"/>
      <protection/>
    </xf>
    <xf numFmtId="171" fontId="8" fillId="0" borderId="63" xfId="204" applyNumberFormat="1" applyFont="1" applyFill="1" applyBorder="1" applyAlignment="1" applyProtection="1">
      <alignment horizontal="left"/>
      <protection/>
    </xf>
    <xf numFmtId="168" fontId="8" fillId="0" borderId="31" xfId="204" applyNumberFormat="1" applyFont="1" applyFill="1" applyBorder="1" applyProtection="1">
      <alignment/>
      <protection/>
    </xf>
    <xf numFmtId="168" fontId="8" fillId="0" borderId="32" xfId="204" applyNumberFormat="1" applyFont="1" applyFill="1" applyBorder="1" applyProtection="1">
      <alignment/>
      <protection/>
    </xf>
    <xf numFmtId="168" fontId="8" fillId="0" borderId="30" xfId="204" applyNumberFormat="1" applyFont="1" applyFill="1" applyBorder="1" applyProtection="1">
      <alignment/>
      <protection/>
    </xf>
    <xf numFmtId="176" fontId="25" fillId="0" borderId="32" xfId="204" applyNumberFormat="1" applyFont="1" applyFill="1" applyBorder="1" applyAlignment="1" applyProtection="1">
      <alignment horizontal="left"/>
      <protection/>
    </xf>
    <xf numFmtId="176" fontId="25" fillId="0" borderId="32" xfId="204" applyNumberFormat="1" applyFont="1" applyFill="1" applyBorder="1" applyAlignment="1" applyProtection="1" quotePrefix="1">
      <alignment/>
      <protection/>
    </xf>
    <xf numFmtId="168" fontId="8" fillId="0" borderId="13" xfId="204" applyNumberFormat="1" applyFont="1" applyFill="1" applyBorder="1" applyProtection="1">
      <alignment/>
      <protection/>
    </xf>
    <xf numFmtId="171" fontId="8" fillId="0" borderId="14" xfId="204" applyNumberFormat="1" applyFont="1" applyFill="1" applyBorder="1" applyAlignment="1" applyProtection="1" quotePrefix="1">
      <alignment horizontal="left"/>
      <protection/>
    </xf>
    <xf numFmtId="168" fontId="8" fillId="0" borderId="0" xfId="204" applyNumberFormat="1" applyFont="1" applyFill="1" applyBorder="1" applyProtection="1">
      <alignment/>
      <protection/>
    </xf>
    <xf numFmtId="168" fontId="8" fillId="0" borderId="44" xfId="204" applyNumberFormat="1" applyFont="1" applyFill="1" applyBorder="1" applyProtection="1">
      <alignment/>
      <protection/>
    </xf>
    <xf numFmtId="168" fontId="8" fillId="0" borderId="42" xfId="204" applyNumberFormat="1" applyFont="1" applyFill="1" applyBorder="1" applyProtection="1">
      <alignment/>
      <protection/>
    </xf>
    <xf numFmtId="176" fontId="8" fillId="0" borderId="44" xfId="204" applyNumberFormat="1" applyFont="1" applyFill="1" applyBorder="1" applyProtection="1">
      <alignment/>
      <protection/>
    </xf>
    <xf numFmtId="168" fontId="8" fillId="0" borderId="43" xfId="204" applyNumberFormat="1" applyFont="1" applyFill="1" applyBorder="1" applyProtection="1">
      <alignment/>
      <protection/>
    </xf>
    <xf numFmtId="171" fontId="8" fillId="0" borderId="14" xfId="204" applyNumberFormat="1" applyFont="1" applyFill="1" applyBorder="1" applyAlignment="1" applyProtection="1">
      <alignment horizontal="left"/>
      <protection/>
    </xf>
    <xf numFmtId="0" fontId="8" fillId="0" borderId="0" xfId="204" applyFont="1" applyBorder="1">
      <alignment/>
      <protection/>
    </xf>
    <xf numFmtId="176" fontId="25" fillId="0" borderId="32" xfId="204" applyNumberFormat="1" applyFont="1" applyFill="1" applyBorder="1" applyAlignment="1" applyProtection="1" quotePrefix="1">
      <alignment horizontal="left"/>
      <protection/>
    </xf>
    <xf numFmtId="168" fontId="10" fillId="0" borderId="0" xfId="204" applyNumberFormat="1" applyFont="1" applyFill="1" applyBorder="1" applyProtection="1">
      <alignment/>
      <protection/>
    </xf>
    <xf numFmtId="168" fontId="10" fillId="0" borderId="44" xfId="204" applyNumberFormat="1" applyFont="1" applyFill="1" applyBorder="1" applyProtection="1">
      <alignment/>
      <protection/>
    </xf>
    <xf numFmtId="168" fontId="10" fillId="0" borderId="43" xfId="204" applyNumberFormat="1" applyFont="1" applyFill="1" applyBorder="1" applyProtection="1">
      <alignment/>
      <protection/>
    </xf>
    <xf numFmtId="0" fontId="8" fillId="0" borderId="44" xfId="204" applyFont="1" applyFill="1" applyBorder="1">
      <alignment/>
      <protection/>
    </xf>
    <xf numFmtId="176" fontId="20" fillId="0" borderId="44" xfId="204" applyNumberFormat="1" applyFont="1" applyFill="1" applyBorder="1" applyAlignment="1" applyProtection="1" quotePrefix="1">
      <alignment horizontal="left"/>
      <protection/>
    </xf>
    <xf numFmtId="176" fontId="25" fillId="0" borderId="44" xfId="204" applyNumberFormat="1" applyFont="1" applyFill="1" applyBorder="1" applyAlignment="1" applyProtection="1">
      <alignment horizontal="left"/>
      <protection/>
    </xf>
    <xf numFmtId="176" fontId="25" fillId="0" borderId="44" xfId="204" applyNumberFormat="1" applyFont="1" applyFill="1" applyBorder="1" applyAlignment="1" applyProtection="1" quotePrefix="1">
      <alignment horizontal="left"/>
      <protection/>
    </xf>
    <xf numFmtId="176" fontId="8" fillId="0" borderId="32" xfId="204" applyNumberFormat="1" applyFont="1" applyFill="1" applyBorder="1" applyProtection="1">
      <alignment/>
      <protection/>
    </xf>
    <xf numFmtId="169" fontId="8" fillId="0" borderId="43" xfId="204" applyNumberFormat="1" applyFont="1" applyFill="1" applyBorder="1" applyProtection="1">
      <alignment/>
      <protection/>
    </xf>
    <xf numFmtId="171" fontId="8" fillId="0" borderId="11" xfId="204" applyNumberFormat="1" applyFont="1" applyFill="1" applyBorder="1" applyAlignment="1" applyProtection="1" quotePrefix="1">
      <alignment horizontal="left"/>
      <protection/>
    </xf>
    <xf numFmtId="168" fontId="8" fillId="0" borderId="39" xfId="204" applyNumberFormat="1" applyFont="1" applyFill="1" applyBorder="1" applyProtection="1">
      <alignment/>
      <protection/>
    </xf>
    <xf numFmtId="168" fontId="8" fillId="0" borderId="45" xfId="204" applyNumberFormat="1" applyFont="1" applyFill="1" applyBorder="1" applyProtection="1">
      <alignment/>
      <protection/>
    </xf>
    <xf numFmtId="168" fontId="8" fillId="0" borderId="38" xfId="204" applyNumberFormat="1" applyFont="1" applyFill="1" applyBorder="1" applyProtection="1">
      <alignment/>
      <protection/>
    </xf>
    <xf numFmtId="168" fontId="8" fillId="0" borderId="46" xfId="204" applyNumberFormat="1" applyFont="1" applyFill="1" applyBorder="1" applyProtection="1">
      <alignment/>
      <protection/>
    </xf>
    <xf numFmtId="171" fontId="8" fillId="0" borderId="23" xfId="204" applyNumberFormat="1" applyFont="1" applyFill="1" applyBorder="1" applyAlignment="1" applyProtection="1">
      <alignment horizontal="left"/>
      <protection/>
    </xf>
    <xf numFmtId="168" fontId="8" fillId="0" borderId="48" xfId="204" applyNumberFormat="1" applyFont="1" applyFill="1" applyBorder="1" applyProtection="1">
      <alignment/>
      <protection/>
    </xf>
    <xf numFmtId="168" fontId="8" fillId="0" borderId="49" xfId="204" applyNumberFormat="1" applyFont="1" applyFill="1" applyBorder="1" applyProtection="1">
      <alignment/>
      <protection/>
    </xf>
    <xf numFmtId="168" fontId="8" fillId="0" borderId="50" xfId="204" applyNumberFormat="1" applyFont="1" applyFill="1" applyBorder="1" applyProtection="1">
      <alignment/>
      <protection/>
    </xf>
    <xf numFmtId="168" fontId="8" fillId="0" borderId="51" xfId="204" applyNumberFormat="1" applyFont="1" applyFill="1" applyBorder="1" applyProtection="1">
      <alignment/>
      <protection/>
    </xf>
    <xf numFmtId="0" fontId="8" fillId="0" borderId="0" xfId="204" applyFont="1" applyFill="1" applyBorder="1" applyAlignment="1" quotePrefix="1">
      <alignment horizontal="left"/>
      <protection/>
    </xf>
    <xf numFmtId="168" fontId="8" fillId="0" borderId="0" xfId="204" applyNumberFormat="1" applyFont="1" applyFill="1" applyBorder="1" applyAlignment="1">
      <alignment horizontal="right"/>
      <protection/>
    </xf>
    <xf numFmtId="168" fontId="27" fillId="0" borderId="0" xfId="204" applyNumberFormat="1" applyFont="1" applyFill="1" applyBorder="1" applyProtection="1">
      <alignment/>
      <protection/>
    </xf>
    <xf numFmtId="176" fontId="27" fillId="0" borderId="0" xfId="204" applyNumberFormat="1" applyFont="1" applyFill="1" applyBorder="1" applyAlignment="1" applyProtection="1">
      <alignment horizontal="left"/>
      <protection/>
    </xf>
    <xf numFmtId="0" fontId="27" fillId="0" borderId="0" xfId="204" applyFont="1" applyFill="1" applyBorder="1" applyAlignment="1" applyProtection="1">
      <alignment horizontal="left"/>
      <protection/>
    </xf>
    <xf numFmtId="0" fontId="28" fillId="0" borderId="0" xfId="204" applyFont="1" applyFill="1" applyBorder="1" applyAlignment="1" applyProtection="1">
      <alignment horizontal="left"/>
      <protection/>
    </xf>
    <xf numFmtId="0" fontId="29" fillId="0" borderId="0" xfId="204" applyFont="1" applyFill="1" applyBorder="1" applyAlignment="1" quotePrefix="1">
      <alignment horizontal="left"/>
      <protection/>
    </xf>
    <xf numFmtId="171" fontId="8" fillId="0" borderId="0" xfId="204" applyNumberFormat="1" applyFont="1" applyFill="1" applyBorder="1" applyAlignment="1" applyProtection="1">
      <alignment horizontal="left"/>
      <protection/>
    </xf>
    <xf numFmtId="171" fontId="16" fillId="0" borderId="0" xfId="204" applyNumberFormat="1" applyFont="1" applyFill="1" applyBorder="1" applyAlignment="1" applyProtection="1" quotePrefix="1">
      <alignment horizontal="left"/>
      <protection/>
    </xf>
    <xf numFmtId="0" fontId="15" fillId="0" borderId="0" xfId="204" applyFont="1" applyFill="1" applyBorder="1">
      <alignment/>
      <protection/>
    </xf>
    <xf numFmtId="172" fontId="15" fillId="0" borderId="0" xfId="204" applyNumberFormat="1" applyFont="1" applyFill="1" applyBorder="1" applyAlignment="1" applyProtection="1">
      <alignment horizontal="right"/>
      <protection/>
    </xf>
    <xf numFmtId="172" fontId="15" fillId="0" borderId="0" xfId="204" applyNumberFormat="1" applyFont="1" applyFill="1" applyBorder="1" applyProtection="1">
      <alignment/>
      <protection/>
    </xf>
    <xf numFmtId="168" fontId="15" fillId="0" borderId="0" xfId="204" applyNumberFormat="1" applyFont="1" applyFill="1" applyBorder="1" applyProtection="1">
      <alignment/>
      <protection/>
    </xf>
    <xf numFmtId="176" fontId="15" fillId="0" borderId="0" xfId="204" applyNumberFormat="1" applyFont="1" applyFill="1" applyBorder="1" applyProtection="1">
      <alignment/>
      <protection/>
    </xf>
    <xf numFmtId="172" fontId="15" fillId="0" borderId="0" xfId="204" applyNumberFormat="1" applyFont="1" applyFill="1" applyBorder="1" applyAlignment="1">
      <alignment horizontal="right"/>
      <protection/>
    </xf>
    <xf numFmtId="172" fontId="15" fillId="0" borderId="0" xfId="204" applyNumberFormat="1" applyFont="1" applyFill="1" applyBorder="1">
      <alignment/>
      <protection/>
    </xf>
    <xf numFmtId="171" fontId="15" fillId="0" borderId="0" xfId="204" applyNumberFormat="1" applyFont="1" applyFill="1" applyBorder="1" applyAlignment="1" applyProtection="1">
      <alignment horizontal="left"/>
      <protection/>
    </xf>
    <xf numFmtId="0" fontId="8" fillId="0" borderId="0" xfId="204" applyFont="1" applyFill="1">
      <alignment/>
      <protection/>
    </xf>
    <xf numFmtId="169" fontId="8" fillId="0" borderId="0" xfId="204" applyNumberFormat="1" applyFont="1" applyFill="1">
      <alignment/>
      <protection/>
    </xf>
    <xf numFmtId="176" fontId="13" fillId="0" borderId="59" xfId="204" applyNumberFormat="1" applyFont="1" applyFill="1" applyBorder="1" applyAlignment="1" applyProtection="1">
      <alignment horizontal="center"/>
      <protection/>
    </xf>
    <xf numFmtId="176" fontId="13" fillId="0" borderId="62" xfId="204" applyNumberFormat="1" applyFont="1" applyFill="1" applyBorder="1" applyAlignment="1" applyProtection="1">
      <alignment horizontal="center"/>
      <protection/>
    </xf>
    <xf numFmtId="0" fontId="13" fillId="0" borderId="14" xfId="204" applyFont="1" applyFill="1" applyBorder="1">
      <alignment/>
      <protection/>
    </xf>
    <xf numFmtId="176" fontId="13" fillId="0" borderId="0" xfId="204" applyNumberFormat="1" applyFont="1" applyFill="1" applyBorder="1" applyAlignment="1" applyProtection="1" quotePrefix="1">
      <alignment horizontal="center"/>
      <protection/>
    </xf>
    <xf numFmtId="0" fontId="13" fillId="0" borderId="0" xfId="204" applyFont="1" applyFill="1" applyBorder="1" applyAlignment="1" applyProtection="1">
      <alignment horizontal="center"/>
      <protection/>
    </xf>
    <xf numFmtId="0" fontId="13" fillId="0" borderId="0" xfId="204" applyFont="1" applyFill="1" applyBorder="1" applyAlignment="1" applyProtection="1" quotePrefix="1">
      <alignment horizontal="center"/>
      <protection/>
    </xf>
    <xf numFmtId="0" fontId="13" fillId="0" borderId="44" xfId="204" applyFont="1" applyFill="1" applyBorder="1" applyAlignment="1" applyProtection="1" quotePrefix="1">
      <alignment horizontal="center"/>
      <protection/>
    </xf>
    <xf numFmtId="0" fontId="13" fillId="0" borderId="42" xfId="204" applyFont="1" applyFill="1" applyBorder="1" applyAlignment="1" applyProtection="1">
      <alignment horizontal="center"/>
      <protection/>
    </xf>
    <xf numFmtId="176" fontId="13" fillId="0" borderId="41" xfId="204" applyNumberFormat="1" applyFont="1" applyFill="1" applyBorder="1" applyAlignment="1" applyProtection="1">
      <alignment horizontal="right"/>
      <protection/>
    </xf>
    <xf numFmtId="176" fontId="13" fillId="0" borderId="44" xfId="204" applyNumberFormat="1" applyFont="1" applyFill="1" applyBorder="1" applyAlignment="1" applyProtection="1">
      <alignment horizontal="center"/>
      <protection/>
    </xf>
    <xf numFmtId="176" fontId="13" fillId="0" borderId="43" xfId="204" applyNumberFormat="1" applyFont="1" applyFill="1" applyBorder="1" applyAlignment="1" applyProtection="1">
      <alignment horizontal="center"/>
      <protection/>
    </xf>
    <xf numFmtId="176" fontId="20" fillId="0" borderId="32" xfId="204" applyNumberFormat="1" applyFont="1" applyFill="1" applyBorder="1" applyProtection="1">
      <alignment/>
      <protection/>
    </xf>
    <xf numFmtId="176" fontId="20" fillId="0" borderId="32" xfId="204" applyNumberFormat="1" applyFont="1" applyFill="1" applyBorder="1" applyAlignment="1" applyProtection="1" quotePrefix="1">
      <alignment horizontal="left"/>
      <protection/>
    </xf>
    <xf numFmtId="176" fontId="20" fillId="0" borderId="44" xfId="204" applyNumberFormat="1" applyFont="1" applyFill="1" applyBorder="1" applyProtection="1">
      <alignment/>
      <protection/>
    </xf>
    <xf numFmtId="171" fontId="8" fillId="0" borderId="63" xfId="204" applyNumberFormat="1" applyFont="1" applyFill="1" applyBorder="1" applyAlignment="1" applyProtection="1" quotePrefix="1">
      <alignment horizontal="left"/>
      <protection/>
    </xf>
    <xf numFmtId="171" fontId="13" fillId="0" borderId="14" xfId="204" applyNumberFormat="1" applyFont="1" applyFill="1" applyBorder="1" applyAlignment="1" applyProtection="1">
      <alignment horizontal="left"/>
      <protection/>
    </xf>
    <xf numFmtId="168" fontId="13" fillId="0" borderId="0" xfId="204" applyNumberFormat="1" applyFont="1" applyFill="1" applyBorder="1" applyProtection="1">
      <alignment/>
      <protection/>
    </xf>
    <xf numFmtId="168" fontId="13" fillId="0" borderId="44" xfId="204" applyNumberFormat="1" applyFont="1" applyFill="1" applyBorder="1" applyProtection="1">
      <alignment/>
      <protection/>
    </xf>
    <xf numFmtId="168" fontId="13" fillId="0" borderId="42" xfId="204" applyNumberFormat="1" applyFont="1" applyFill="1" applyBorder="1" applyProtection="1">
      <alignment/>
      <protection/>
    </xf>
    <xf numFmtId="176" fontId="19" fillId="0" borderId="44" xfId="204" applyNumberFormat="1" applyFont="1" applyFill="1" applyBorder="1" applyProtection="1">
      <alignment/>
      <protection/>
    </xf>
    <xf numFmtId="168" fontId="13" fillId="0" borderId="43" xfId="204" applyNumberFormat="1" applyFont="1" applyFill="1" applyBorder="1" applyProtection="1">
      <alignment/>
      <protection/>
    </xf>
    <xf numFmtId="0" fontId="8" fillId="0" borderId="32" xfId="204" applyFont="1" applyFill="1" applyBorder="1">
      <alignment/>
      <protection/>
    </xf>
    <xf numFmtId="176" fontId="20" fillId="0" borderId="49" xfId="204" applyNumberFormat="1" applyFont="1" applyFill="1" applyBorder="1" applyProtection="1">
      <alignment/>
      <protection/>
    </xf>
    <xf numFmtId="0" fontId="8" fillId="0" borderId="49" xfId="204" applyFont="1" applyFill="1" applyBorder="1">
      <alignment/>
      <protection/>
    </xf>
    <xf numFmtId="171" fontId="16" fillId="0" borderId="0" xfId="204" applyNumberFormat="1" applyFont="1" applyFill="1" applyBorder="1" applyAlignment="1" applyProtection="1">
      <alignment horizontal="left"/>
      <protection/>
    </xf>
    <xf numFmtId="168" fontId="30" fillId="0" borderId="0" xfId="204" applyNumberFormat="1" applyFont="1" applyFill="1" applyBorder="1" applyProtection="1">
      <alignment/>
      <protection/>
    </xf>
    <xf numFmtId="168" fontId="8" fillId="0" borderId="0" xfId="204" applyNumberFormat="1" applyFont="1">
      <alignment/>
      <protection/>
    </xf>
    <xf numFmtId="0" fontId="16" fillId="0" borderId="0" xfId="204" applyFont="1" applyFill="1" applyBorder="1" applyAlignment="1" quotePrefix="1">
      <alignment/>
      <protection/>
    </xf>
    <xf numFmtId="168" fontId="15" fillId="0" borderId="0" xfId="204" applyNumberFormat="1" applyFont="1" applyFill="1" applyBorder="1" applyAlignment="1">
      <alignment horizontal="right"/>
      <protection/>
    </xf>
    <xf numFmtId="168" fontId="15" fillId="0" borderId="0" xfId="204" applyNumberFormat="1" applyFont="1" applyFill="1" applyBorder="1">
      <alignment/>
      <protection/>
    </xf>
    <xf numFmtId="0" fontId="15" fillId="0" borderId="0" xfId="204" applyFont="1" applyFill="1" applyBorder="1" applyAlignment="1" quotePrefix="1">
      <alignment horizontal="left"/>
      <protection/>
    </xf>
    <xf numFmtId="176" fontId="13" fillId="0" borderId="0" xfId="204" applyNumberFormat="1" applyFont="1" applyFill="1" applyBorder="1" applyAlignment="1">
      <alignment horizontal="centerContinuous"/>
      <protection/>
    </xf>
    <xf numFmtId="176" fontId="13" fillId="0" borderId="44" xfId="204" applyNumberFormat="1" applyFont="1" applyFill="1" applyBorder="1" applyAlignment="1">
      <alignment horizontal="centerContinuous"/>
      <protection/>
    </xf>
    <xf numFmtId="176" fontId="13" fillId="0" borderId="31" xfId="204" applyNumberFormat="1" applyFont="1" applyFill="1" applyBorder="1" applyAlignment="1" applyProtection="1" quotePrefix="1">
      <alignment horizontal="centerContinuous"/>
      <protection/>
    </xf>
    <xf numFmtId="0" fontId="13" fillId="0" borderId="13" xfId="204" applyFont="1" applyFill="1" applyBorder="1" applyAlignment="1" applyProtection="1" quotePrefix="1">
      <alignment horizontal="centerContinuous"/>
      <protection/>
    </xf>
    <xf numFmtId="168" fontId="8" fillId="0" borderId="63" xfId="204" applyNumberFormat="1" applyFont="1" applyFill="1" applyBorder="1" applyAlignment="1" applyProtection="1" quotePrefix="1">
      <alignment horizontal="left"/>
      <protection/>
    </xf>
    <xf numFmtId="168" fontId="8" fillId="0" borderId="14" xfId="204" applyNumberFormat="1" applyFont="1" applyFill="1" applyBorder="1" applyAlignment="1" applyProtection="1">
      <alignment horizontal="left"/>
      <protection/>
    </xf>
    <xf numFmtId="168" fontId="13" fillId="0" borderId="63" xfId="204" applyNumberFormat="1" applyFont="1" applyFill="1" applyBorder="1" applyAlignment="1" applyProtection="1" quotePrefix="1">
      <alignment horizontal="left"/>
      <protection/>
    </xf>
    <xf numFmtId="168" fontId="13" fillId="0" borderId="31" xfId="204" applyNumberFormat="1" applyFont="1" applyFill="1" applyBorder="1" applyProtection="1">
      <alignment/>
      <protection/>
    </xf>
    <xf numFmtId="168" fontId="13" fillId="0" borderId="32" xfId="204" applyNumberFormat="1" applyFont="1" applyFill="1" applyBorder="1" applyProtection="1">
      <alignment/>
      <protection/>
    </xf>
    <xf numFmtId="168" fontId="13" fillId="0" borderId="30" xfId="204" applyNumberFormat="1" applyFont="1" applyFill="1" applyBorder="1" applyProtection="1">
      <alignment/>
      <protection/>
    </xf>
    <xf numFmtId="176" fontId="19" fillId="0" borderId="32" xfId="204" applyNumberFormat="1" applyFont="1" applyFill="1" applyBorder="1" applyProtection="1">
      <alignment/>
      <protection/>
    </xf>
    <xf numFmtId="168" fontId="13" fillId="0" borderId="13" xfId="204" applyNumberFormat="1" applyFont="1" applyFill="1" applyBorder="1" applyProtection="1">
      <alignment/>
      <protection/>
    </xf>
    <xf numFmtId="171" fontId="8" fillId="0" borderId="14" xfId="204" applyNumberFormat="1" applyFont="1" applyFill="1" applyBorder="1" applyAlignment="1" applyProtection="1">
      <alignment horizontal="left" indent="3"/>
      <protection/>
    </xf>
    <xf numFmtId="176" fontId="20" fillId="0" borderId="45" xfId="204" applyNumberFormat="1" applyFont="1" applyFill="1" applyBorder="1" applyProtection="1">
      <alignment/>
      <protection/>
    </xf>
    <xf numFmtId="168" fontId="8" fillId="0" borderId="23" xfId="204" applyNumberFormat="1" applyFont="1" applyFill="1" applyBorder="1" applyAlignment="1" applyProtection="1">
      <alignment horizontal="left"/>
      <protection/>
    </xf>
    <xf numFmtId="168" fontId="8" fillId="0" borderId="0" xfId="204" applyNumberFormat="1" applyFont="1" applyFill="1" applyBorder="1" applyAlignment="1">
      <alignment horizontal="center"/>
      <protection/>
    </xf>
    <xf numFmtId="176" fontId="13" fillId="0" borderId="59" xfId="204" applyNumberFormat="1" applyFont="1" applyFill="1" applyBorder="1" applyAlignment="1">
      <alignment horizontal="centerContinuous"/>
      <protection/>
    </xf>
    <xf numFmtId="176" fontId="13" fillId="0" borderId="62" xfId="204" applyNumberFormat="1" applyFont="1" applyFill="1" applyBorder="1" applyAlignment="1">
      <alignment horizontal="centerContinuous"/>
      <protection/>
    </xf>
    <xf numFmtId="169" fontId="13" fillId="0" borderId="0" xfId="204" applyNumberFormat="1" applyFont="1" applyFill="1" applyAlignment="1">
      <alignment horizontal="center"/>
      <protection/>
    </xf>
    <xf numFmtId="2" fontId="8" fillId="0" borderId="0" xfId="204" applyNumberFormat="1" applyFont="1" applyFill="1">
      <alignment/>
      <protection/>
    </xf>
    <xf numFmtId="169" fontId="13" fillId="0" borderId="61" xfId="204" applyNumberFormat="1" applyFont="1" applyFill="1" applyBorder="1" applyAlignment="1" applyProtection="1">
      <alignment horizontal="left"/>
      <protection/>
    </xf>
    <xf numFmtId="0" fontId="13" fillId="0" borderId="52" xfId="204" applyFont="1" applyBorder="1" applyAlignment="1" applyProtection="1">
      <alignment horizontal="center"/>
      <protection/>
    </xf>
    <xf numFmtId="176" fontId="13" fillId="0" borderId="52" xfId="204" applyNumberFormat="1" applyFont="1" applyBorder="1" applyAlignment="1">
      <alignment horizontal="center"/>
      <protection/>
    </xf>
    <xf numFmtId="176" fontId="13" fillId="0" borderId="52" xfId="204" applyNumberFormat="1" applyFont="1" applyFill="1" applyBorder="1" applyAlignment="1">
      <alignment horizontal="center"/>
      <protection/>
    </xf>
    <xf numFmtId="169" fontId="13" fillId="0" borderId="14" xfId="204" applyNumberFormat="1" applyFont="1" applyFill="1" applyBorder="1" applyAlignment="1" applyProtection="1">
      <alignment horizontal="left"/>
      <protection/>
    </xf>
    <xf numFmtId="176" fontId="13" fillId="0" borderId="15" xfId="204" applyNumberFormat="1" applyFont="1" applyBorder="1" applyAlignment="1">
      <alignment horizontal="center"/>
      <protection/>
    </xf>
    <xf numFmtId="176" fontId="13" fillId="0" borderId="15" xfId="204" applyNumberFormat="1" applyFont="1" applyFill="1" applyBorder="1" applyAlignment="1">
      <alignment horizontal="center"/>
      <protection/>
    </xf>
    <xf numFmtId="169" fontId="13" fillId="0" borderId="14" xfId="204" applyNumberFormat="1" applyFont="1" applyFill="1" applyBorder="1" applyAlignment="1">
      <alignment horizontal="left"/>
      <protection/>
    </xf>
    <xf numFmtId="169" fontId="13" fillId="0" borderId="10" xfId="54" applyNumberFormat="1" applyFont="1" applyFill="1" applyBorder="1" applyAlignment="1" quotePrefix="1">
      <alignment horizontal="center"/>
    </xf>
    <xf numFmtId="169" fontId="13" fillId="0" borderId="10" xfId="54" applyNumberFormat="1" applyFont="1" applyFill="1" applyBorder="1" applyAlignment="1">
      <alignment horizontal="right"/>
    </xf>
    <xf numFmtId="2" fontId="13" fillId="0" borderId="10" xfId="54" applyNumberFormat="1" applyFont="1" applyFill="1" applyBorder="1" applyAlignment="1">
      <alignment horizontal="right"/>
    </xf>
    <xf numFmtId="2" fontId="13" fillId="0" borderId="18" xfId="54" applyNumberFormat="1" applyFont="1" applyFill="1" applyBorder="1" applyAlignment="1">
      <alignment horizontal="right"/>
    </xf>
    <xf numFmtId="169" fontId="13" fillId="0" borderId="0" xfId="204" applyNumberFormat="1" applyFont="1" applyFill="1" applyBorder="1" applyAlignment="1">
      <alignment horizontal="center"/>
      <protection/>
    </xf>
    <xf numFmtId="169" fontId="8" fillId="0" borderId="63" xfId="204" applyNumberFormat="1" applyFont="1" applyFill="1" applyBorder="1" applyAlignment="1" applyProtection="1">
      <alignment horizontal="left"/>
      <protection/>
    </xf>
    <xf numFmtId="169" fontId="8" fillId="0" borderId="10" xfId="44" applyNumberFormat="1" applyFont="1" applyFill="1" applyBorder="1" applyAlignment="1">
      <alignment/>
    </xf>
    <xf numFmtId="169" fontId="8" fillId="0" borderId="18" xfId="44" applyNumberFormat="1" applyFont="1" applyFill="1" applyBorder="1" applyAlignment="1">
      <alignment/>
    </xf>
    <xf numFmtId="169" fontId="8" fillId="0" borderId="0" xfId="204" applyNumberFormat="1" applyFont="1" applyFill="1" applyBorder="1" applyAlignment="1" applyProtection="1">
      <alignment horizontal="left" vertical="center"/>
      <protection/>
    </xf>
    <xf numFmtId="169" fontId="8" fillId="0" borderId="0" xfId="204" applyNumberFormat="1" applyFont="1" applyFill="1" applyBorder="1">
      <alignment/>
      <protection/>
    </xf>
    <xf numFmtId="169" fontId="8" fillId="0" borderId="11" xfId="204" applyNumberFormat="1" applyFont="1" applyFill="1" applyBorder="1" applyAlignment="1" applyProtection="1">
      <alignment horizontal="left"/>
      <protection/>
    </xf>
    <xf numFmtId="169" fontId="8" fillId="0" borderId="12" xfId="44" applyNumberFormat="1" applyFont="1" applyFill="1" applyBorder="1" applyAlignment="1">
      <alignment/>
    </xf>
    <xf numFmtId="169" fontId="8" fillId="0" borderId="26" xfId="44" applyNumberFormat="1" applyFont="1" applyFill="1" applyBorder="1" applyAlignment="1">
      <alignment/>
    </xf>
    <xf numFmtId="169" fontId="8" fillId="0" borderId="14" xfId="204" applyNumberFormat="1" applyFont="1" applyFill="1" applyBorder="1" applyAlignment="1" applyProtection="1">
      <alignment horizontal="left"/>
      <protection/>
    </xf>
    <xf numFmtId="169" fontId="8" fillId="0" borderId="15" xfId="44" applyNumberFormat="1" applyFont="1" applyFill="1" applyBorder="1" applyAlignment="1">
      <alignment/>
    </xf>
    <xf numFmtId="169" fontId="8" fillId="0" borderId="16" xfId="44" applyNumberFormat="1" applyFont="1" applyFill="1" applyBorder="1" applyAlignment="1">
      <alignment/>
    </xf>
    <xf numFmtId="169" fontId="13" fillId="0" borderId="56" xfId="204" applyNumberFormat="1" applyFont="1" applyFill="1" applyBorder="1" applyAlignment="1" applyProtection="1">
      <alignment horizontal="left"/>
      <protection/>
    </xf>
    <xf numFmtId="169" fontId="13" fillId="0" borderId="57" xfId="44" applyNumberFormat="1" applyFont="1" applyFill="1" applyBorder="1" applyAlignment="1">
      <alignment/>
    </xf>
    <xf numFmtId="169" fontId="13" fillId="0" borderId="58" xfId="44" applyNumberFormat="1" applyFont="1" applyFill="1" applyBorder="1" applyAlignment="1">
      <alignment/>
    </xf>
    <xf numFmtId="169" fontId="13" fillId="0" borderId="0" xfId="204" applyNumberFormat="1" applyFont="1" applyFill="1" applyBorder="1" applyAlignment="1" applyProtection="1">
      <alignment horizontal="left" vertical="center"/>
      <protection/>
    </xf>
    <xf numFmtId="169" fontId="8" fillId="0" borderId="0" xfId="204" applyNumberFormat="1" applyFont="1" applyFill="1" applyBorder="1" applyAlignment="1" applyProtection="1">
      <alignment horizontal="left"/>
      <protection/>
    </xf>
    <xf numFmtId="169" fontId="13" fillId="0" borderId="0" xfId="54" applyNumberFormat="1" applyFont="1" applyFill="1" applyBorder="1" applyAlignment="1">
      <alignment/>
    </xf>
    <xf numFmtId="2" fontId="13" fillId="0" borderId="0" xfId="54" applyNumberFormat="1" applyFont="1" applyFill="1" applyBorder="1" applyAlignment="1">
      <alignment/>
    </xf>
    <xf numFmtId="2" fontId="8" fillId="0" borderId="0" xfId="54" applyNumberFormat="1" applyFont="1" applyFill="1" applyBorder="1" applyAlignment="1">
      <alignment/>
    </xf>
    <xf numFmtId="169" fontId="13" fillId="0" borderId="0" xfId="204" applyNumberFormat="1" applyFont="1" applyFill="1" applyBorder="1" applyAlignment="1" applyProtection="1">
      <alignment horizontal="left"/>
      <protection/>
    </xf>
    <xf numFmtId="169" fontId="13" fillId="0" borderId="0" xfId="204" applyNumberFormat="1" applyFont="1" applyFill="1">
      <alignment/>
      <protection/>
    </xf>
    <xf numFmtId="0" fontId="8" fillId="0" borderId="0" xfId="204" applyFont="1" applyFill="1" applyBorder="1" applyAlignment="1">
      <alignment horizontal="left"/>
      <protection/>
    </xf>
    <xf numFmtId="169" fontId="15" fillId="0" borderId="0" xfId="204" applyNumberFormat="1" applyFont="1" applyFill="1">
      <alignment/>
      <protection/>
    </xf>
    <xf numFmtId="2" fontId="15" fillId="0" borderId="0" xfId="204" applyNumberFormat="1" applyFont="1" applyFill="1">
      <alignment/>
      <protection/>
    </xf>
    <xf numFmtId="2" fontId="15" fillId="0" borderId="0" xfId="54" applyNumberFormat="1" applyFont="1" applyFill="1" applyBorder="1" applyAlignment="1">
      <alignment/>
    </xf>
    <xf numFmtId="169" fontId="15" fillId="0" borderId="0" xfId="204" applyNumberFormat="1" applyFont="1" applyFill="1" applyBorder="1">
      <alignment/>
      <protection/>
    </xf>
    <xf numFmtId="2" fontId="8" fillId="0" borderId="0" xfId="204" applyNumberFormat="1" applyFont="1" applyFill="1" applyBorder="1">
      <alignment/>
      <protection/>
    </xf>
    <xf numFmtId="0" fontId="13" fillId="0" borderId="0" xfId="204" applyFont="1" applyFill="1">
      <alignment/>
      <protection/>
    </xf>
    <xf numFmtId="0" fontId="13" fillId="0" borderId="61" xfId="204" applyFont="1" applyFill="1" applyBorder="1" applyAlignment="1">
      <alignment horizontal="center"/>
      <protection/>
    </xf>
    <xf numFmtId="0" fontId="13" fillId="0" borderId="14" xfId="204" applyFont="1" applyFill="1" applyBorder="1" applyAlignment="1">
      <alignment horizontal="left"/>
      <protection/>
    </xf>
    <xf numFmtId="0" fontId="8" fillId="0" borderId="14" xfId="204" applyFont="1" applyFill="1" applyBorder="1" applyAlignment="1">
      <alignment horizontal="center"/>
      <protection/>
    </xf>
    <xf numFmtId="0" fontId="13" fillId="0" borderId="44" xfId="204" applyFont="1" applyFill="1" applyBorder="1" applyAlignment="1">
      <alignment horizontal="center"/>
      <protection/>
    </xf>
    <xf numFmtId="0" fontId="13" fillId="0" borderId="15" xfId="204" applyFont="1" applyFill="1" applyBorder="1" applyAlignment="1">
      <alignment horizontal="center"/>
      <protection/>
    </xf>
    <xf numFmtId="0" fontId="13" fillId="0" borderId="16" xfId="204" applyFont="1" applyFill="1" applyBorder="1" applyAlignment="1">
      <alignment horizontal="center"/>
      <protection/>
    </xf>
    <xf numFmtId="0" fontId="13" fillId="0" borderId="63" xfId="204" applyFont="1" applyFill="1" applyBorder="1">
      <alignment/>
      <protection/>
    </xf>
    <xf numFmtId="169" fontId="13" fillId="0" borderId="32" xfId="173" applyNumberFormat="1" applyFont="1" applyFill="1" applyBorder="1">
      <alignment/>
      <protection/>
    </xf>
    <xf numFmtId="169" fontId="13" fillId="0" borderId="12" xfId="173" applyNumberFormat="1" applyFont="1" applyFill="1" applyBorder="1">
      <alignment/>
      <protection/>
    </xf>
    <xf numFmtId="169" fontId="13" fillId="0" borderId="26" xfId="173" applyNumberFormat="1" applyFont="1" applyFill="1" applyBorder="1" applyAlignment="1">
      <alignment vertical="center"/>
      <protection/>
    </xf>
    <xf numFmtId="169" fontId="13" fillId="0" borderId="32" xfId="175" applyNumberFormat="1" applyFont="1" applyFill="1" applyBorder="1">
      <alignment/>
      <protection/>
    </xf>
    <xf numFmtId="169" fontId="13" fillId="0" borderId="12" xfId="175" applyNumberFormat="1" applyFont="1" applyFill="1" applyBorder="1">
      <alignment/>
      <protection/>
    </xf>
    <xf numFmtId="169" fontId="22" fillId="0" borderId="26" xfId="175" applyNumberFormat="1" applyFont="1" applyFill="1" applyBorder="1" applyAlignment="1">
      <alignment vertical="center"/>
      <protection/>
    </xf>
    <xf numFmtId="0" fontId="8" fillId="0" borderId="14" xfId="204" applyFont="1" applyFill="1" applyBorder="1">
      <alignment/>
      <protection/>
    </xf>
    <xf numFmtId="169" fontId="8" fillId="0" borderId="41" xfId="173" applyNumberFormat="1" applyFont="1" applyFill="1" applyBorder="1">
      <alignment/>
      <protection/>
    </xf>
    <xf numFmtId="169" fontId="8" fillId="0" borderId="28" xfId="173" applyNumberFormat="1" applyFont="1" applyFill="1" applyBorder="1">
      <alignment/>
      <protection/>
    </xf>
    <xf numFmtId="169" fontId="8" fillId="0" borderId="15" xfId="173" applyNumberFormat="1" applyFont="1" applyFill="1" applyBorder="1">
      <alignment/>
      <protection/>
    </xf>
    <xf numFmtId="169" fontId="26" fillId="0" borderId="16" xfId="173" applyNumberFormat="1" applyFont="1" applyFill="1" applyBorder="1" applyAlignment="1">
      <alignment vertical="center"/>
      <protection/>
    </xf>
    <xf numFmtId="169" fontId="8" fillId="0" borderId="41" xfId="175" applyNumberFormat="1" applyFont="1" applyFill="1" applyBorder="1">
      <alignment/>
      <protection/>
    </xf>
    <xf numFmtId="169" fontId="8" fillId="0" borderId="28" xfId="175" applyNumberFormat="1" applyFont="1" applyFill="1" applyBorder="1">
      <alignment/>
      <protection/>
    </xf>
    <xf numFmtId="169" fontId="8" fillId="0" borderId="15" xfId="175" applyNumberFormat="1" applyFont="1" applyFill="1" applyBorder="1">
      <alignment/>
      <protection/>
    </xf>
    <xf numFmtId="169" fontId="26" fillId="0" borderId="16" xfId="175" applyNumberFormat="1" applyFont="1" applyFill="1" applyBorder="1" applyAlignment="1">
      <alignment vertical="center"/>
      <protection/>
    </xf>
    <xf numFmtId="169" fontId="8" fillId="0" borderId="44" xfId="173" applyNumberFormat="1" applyFont="1" applyFill="1" applyBorder="1">
      <alignment/>
      <protection/>
    </xf>
    <xf numFmtId="169" fontId="8" fillId="0" borderId="44" xfId="175" applyNumberFormat="1" applyFont="1" applyFill="1" applyBorder="1">
      <alignment/>
      <protection/>
    </xf>
    <xf numFmtId="169" fontId="8" fillId="0" borderId="45" xfId="175" applyNumberFormat="1" applyFont="1" applyFill="1" applyBorder="1">
      <alignment/>
      <protection/>
    </xf>
    <xf numFmtId="169" fontId="8" fillId="0" borderId="10" xfId="175" applyNumberFormat="1" applyFont="1" applyFill="1" applyBorder="1">
      <alignment/>
      <protection/>
    </xf>
    <xf numFmtId="169" fontId="8" fillId="0" borderId="45" xfId="173" applyNumberFormat="1" applyFont="1" applyFill="1" applyBorder="1">
      <alignment/>
      <protection/>
    </xf>
    <xf numFmtId="169" fontId="8" fillId="0" borderId="10" xfId="173" applyNumberFormat="1" applyFont="1" applyFill="1" applyBorder="1">
      <alignment/>
      <protection/>
    </xf>
    <xf numFmtId="169" fontId="8" fillId="0" borderId="44" xfId="175" applyNumberFormat="1" applyFont="1" applyFill="1" applyBorder="1" applyAlignment="1" quotePrefix="1">
      <alignment horizontal="right"/>
      <protection/>
    </xf>
    <xf numFmtId="169" fontId="8" fillId="0" borderId="15" xfId="175" applyNumberFormat="1" applyFont="1" applyFill="1" applyBorder="1" applyAlignment="1" quotePrefix="1">
      <alignment horizontal="right"/>
      <protection/>
    </xf>
    <xf numFmtId="169" fontId="26" fillId="0" borderId="16" xfId="175" applyNumberFormat="1" applyFont="1" applyFill="1" applyBorder="1" applyAlignment="1" quotePrefix="1">
      <alignment horizontal="right" vertical="center"/>
      <protection/>
    </xf>
    <xf numFmtId="169" fontId="8" fillId="0" borderId="15" xfId="175" applyNumberFormat="1" applyFont="1" applyFill="1" applyBorder="1" applyAlignment="1">
      <alignment horizontal="right"/>
      <protection/>
    </xf>
    <xf numFmtId="169" fontId="26" fillId="0" borderId="16" xfId="175" applyNumberFormat="1" applyFont="1" applyFill="1" applyBorder="1" applyAlignment="1">
      <alignment horizontal="right" vertical="center"/>
      <protection/>
    </xf>
    <xf numFmtId="169" fontId="13" fillId="0" borderId="12" xfId="175" applyNumberFormat="1" applyFont="1" applyFill="1" applyBorder="1" applyAlignment="1">
      <alignment horizontal="right"/>
      <protection/>
    </xf>
    <xf numFmtId="169" fontId="22" fillId="0" borderId="26" xfId="175" applyNumberFormat="1" applyFont="1" applyFill="1" applyBorder="1" applyAlignment="1">
      <alignment horizontal="right" vertical="center"/>
      <protection/>
    </xf>
    <xf numFmtId="169" fontId="8" fillId="0" borderId="16" xfId="173" applyNumberFormat="1" applyFont="1" applyFill="1" applyBorder="1" applyAlignment="1">
      <alignment vertical="center"/>
      <protection/>
    </xf>
    <xf numFmtId="169" fontId="8" fillId="0" borderId="44" xfId="173" applyNumberFormat="1" applyFont="1" applyFill="1" applyBorder="1" applyAlignment="1" quotePrefix="1">
      <alignment horizontal="right"/>
      <protection/>
    </xf>
    <xf numFmtId="169" fontId="8" fillId="0" borderId="15" xfId="173" applyNumberFormat="1" applyFont="1" applyFill="1" applyBorder="1" applyAlignment="1" quotePrefix="1">
      <alignment horizontal="right"/>
      <protection/>
    </xf>
    <xf numFmtId="169" fontId="8" fillId="0" borderId="16" xfId="173" applyNumberFormat="1" applyFont="1" applyFill="1" applyBorder="1" applyAlignment="1" quotePrefix="1">
      <alignment horizontal="right"/>
      <protection/>
    </xf>
    <xf numFmtId="169" fontId="8" fillId="0" borderId="14" xfId="204" applyNumberFormat="1" applyFont="1" applyFill="1" applyBorder="1">
      <alignment/>
      <protection/>
    </xf>
    <xf numFmtId="169" fontId="8" fillId="0" borderId="15" xfId="173" applyNumberFormat="1" applyFont="1" applyFill="1" applyBorder="1" applyAlignment="1">
      <alignment horizontal="right"/>
      <protection/>
    </xf>
    <xf numFmtId="169" fontId="8" fillId="0" borderId="16" xfId="173" applyNumberFormat="1" applyFont="1" applyFill="1" applyBorder="1" applyAlignment="1">
      <alignment horizontal="right"/>
      <protection/>
    </xf>
    <xf numFmtId="0" fontId="13" fillId="0" borderId="23" xfId="204" applyFont="1" applyFill="1" applyBorder="1">
      <alignment/>
      <protection/>
    </xf>
    <xf numFmtId="169" fontId="13" fillId="0" borderId="24" xfId="96" applyNumberFormat="1" applyFont="1" applyFill="1" applyBorder="1" applyAlignment="1">
      <alignment/>
    </xf>
    <xf numFmtId="169" fontId="13" fillId="0" borderId="24" xfId="96" applyNumberFormat="1" applyFont="1" applyFill="1" applyBorder="1" applyAlignment="1">
      <alignment horizontal="right"/>
    </xf>
    <xf numFmtId="169" fontId="13" fillId="0" borderId="25" xfId="96" applyNumberFormat="1" applyFont="1" applyFill="1" applyBorder="1" applyAlignment="1">
      <alignment horizontal="right"/>
    </xf>
    <xf numFmtId="171" fontId="8" fillId="0" borderId="0" xfId="204" applyNumberFormat="1" applyFont="1" applyFill="1" applyAlignment="1" applyProtection="1" quotePrefix="1">
      <alignment horizontal="left"/>
      <protection/>
    </xf>
    <xf numFmtId="0" fontId="8" fillId="0" borderId="23" xfId="204" applyFont="1" applyFill="1" applyBorder="1">
      <alignment/>
      <protection/>
    </xf>
    <xf numFmtId="169" fontId="8" fillId="0" borderId="24" xfId="173" applyNumberFormat="1" applyFont="1" applyFill="1" applyBorder="1">
      <alignment/>
      <protection/>
    </xf>
    <xf numFmtId="169" fontId="26" fillId="0" borderId="25" xfId="173" applyNumberFormat="1" applyFont="1" applyFill="1" applyBorder="1" applyAlignment="1" quotePrefix="1">
      <alignment horizontal="right" vertical="center"/>
      <protection/>
    </xf>
    <xf numFmtId="169" fontId="13" fillId="0" borderId="12" xfId="177" applyNumberFormat="1" applyFont="1" applyFill="1" applyBorder="1">
      <alignment/>
      <protection/>
    </xf>
    <xf numFmtId="169" fontId="13" fillId="0" borderId="26" xfId="177" applyNumberFormat="1" applyFont="1" applyFill="1" applyBorder="1">
      <alignment/>
      <protection/>
    </xf>
    <xf numFmtId="169" fontId="8" fillId="0" borderId="15" xfId="177" applyNumberFormat="1" applyFont="1" applyFill="1" applyBorder="1">
      <alignment/>
      <protection/>
    </xf>
    <xf numFmtId="169" fontId="8" fillId="0" borderId="16" xfId="177" applyNumberFormat="1" applyFont="1" applyFill="1" applyBorder="1">
      <alignment/>
      <protection/>
    </xf>
    <xf numFmtId="169" fontId="13" fillId="0" borderId="12" xfId="177" applyNumberFormat="1" applyFont="1" applyFill="1" applyBorder="1" applyAlignment="1">
      <alignment vertical="center"/>
      <protection/>
    </xf>
    <xf numFmtId="169" fontId="13" fillId="0" borderId="26" xfId="177" applyNumberFormat="1" applyFont="1" applyFill="1" applyBorder="1" applyAlignment="1">
      <alignment vertical="center"/>
      <protection/>
    </xf>
    <xf numFmtId="169" fontId="13" fillId="0" borderId="12" xfId="177" applyNumberFormat="1" applyFont="1" applyFill="1" applyBorder="1" applyAlignment="1" quotePrefix="1">
      <alignment horizontal="right"/>
      <protection/>
    </xf>
    <xf numFmtId="169" fontId="13" fillId="0" borderId="26" xfId="177" applyNumberFormat="1" applyFont="1" applyFill="1" applyBorder="1" applyAlignment="1" quotePrefix="1">
      <alignment horizontal="right"/>
      <protection/>
    </xf>
    <xf numFmtId="0" fontId="13" fillId="0" borderId="23" xfId="204" applyFont="1" applyFill="1" applyBorder="1" applyAlignment="1">
      <alignment horizontal="left"/>
      <protection/>
    </xf>
    <xf numFmtId="169" fontId="13" fillId="0" borderId="24" xfId="177" applyNumberFormat="1" applyFont="1" applyFill="1" applyBorder="1">
      <alignment/>
      <protection/>
    </xf>
    <xf numFmtId="169" fontId="13" fillId="0" borderId="25" xfId="177" applyNumberFormat="1" applyFont="1" applyFill="1" applyBorder="1">
      <alignment/>
      <protection/>
    </xf>
    <xf numFmtId="177" fontId="8" fillId="0" borderId="0" xfId="204" applyNumberFormat="1" applyFont="1" applyFill="1">
      <alignment/>
      <protection/>
    </xf>
    <xf numFmtId="169" fontId="8" fillId="0" borderId="0" xfId="54" applyNumberFormat="1" applyFont="1" applyFill="1" applyBorder="1" applyAlignment="1">
      <alignment/>
    </xf>
    <xf numFmtId="169" fontId="13" fillId="0" borderId="61" xfId="204" applyNumberFormat="1" applyFont="1" applyFill="1" applyBorder="1">
      <alignment/>
      <protection/>
    </xf>
    <xf numFmtId="169" fontId="13" fillId="0" borderId="0" xfId="204" applyNumberFormat="1" applyFont="1" applyFill="1" applyBorder="1">
      <alignment/>
      <protection/>
    </xf>
    <xf numFmtId="169" fontId="13" fillId="0" borderId="14" xfId="204" applyNumberFormat="1" applyFont="1" applyFill="1" applyBorder="1">
      <alignment/>
      <protection/>
    </xf>
    <xf numFmtId="1" fontId="13" fillId="0" borderId="10" xfId="204" applyNumberFormat="1" applyFont="1" applyFill="1" applyBorder="1" applyAlignment="1">
      <alignment horizontal="center" vertical="center"/>
      <protection/>
    </xf>
    <xf numFmtId="1" fontId="13" fillId="0" borderId="44" xfId="204" applyNumberFormat="1" applyFont="1" applyFill="1" applyBorder="1" applyAlignment="1">
      <alignment horizontal="center" vertical="center"/>
      <protection/>
    </xf>
    <xf numFmtId="169" fontId="13" fillId="0" borderId="15" xfId="204" applyNumberFormat="1" applyFont="1" applyFill="1" applyBorder="1" applyAlignment="1">
      <alignment horizontal="center"/>
      <protection/>
    </xf>
    <xf numFmtId="169" fontId="13" fillId="0" borderId="16" xfId="204" applyNumberFormat="1" applyFont="1" applyFill="1" applyBorder="1" applyAlignment="1">
      <alignment horizontal="center"/>
      <protection/>
    </xf>
    <xf numFmtId="169" fontId="13" fillId="0" borderId="63" xfId="204" applyNumberFormat="1" applyFont="1" applyFill="1" applyBorder="1">
      <alignment/>
      <protection/>
    </xf>
    <xf numFmtId="169" fontId="13" fillId="0" borderId="12" xfId="179" applyNumberFormat="1" applyFont="1" applyFill="1" applyBorder="1">
      <alignment/>
      <protection/>
    </xf>
    <xf numFmtId="169" fontId="13" fillId="0" borderId="26" xfId="179" applyNumberFormat="1" applyFont="1" applyFill="1" applyBorder="1">
      <alignment/>
      <protection/>
    </xf>
    <xf numFmtId="169" fontId="8" fillId="0" borderId="15" xfId="179" applyNumberFormat="1" applyFont="1" applyFill="1" applyBorder="1">
      <alignment/>
      <protection/>
    </xf>
    <xf numFmtId="169" fontId="8" fillId="0" borderId="16" xfId="179" applyNumberFormat="1" applyFont="1" applyFill="1" applyBorder="1">
      <alignment/>
      <protection/>
    </xf>
    <xf numFmtId="169" fontId="8" fillId="0" borderId="23" xfId="204" applyNumberFormat="1" applyFont="1" applyFill="1" applyBorder="1">
      <alignment/>
      <protection/>
    </xf>
    <xf numFmtId="169" fontId="8" fillId="0" borderId="24" xfId="179" applyNumberFormat="1" applyFont="1" applyFill="1" applyBorder="1">
      <alignment/>
      <protection/>
    </xf>
    <xf numFmtId="169" fontId="8" fillId="0" borderId="25" xfId="179" applyNumberFormat="1" applyFont="1" applyFill="1" applyBorder="1">
      <alignment/>
      <protection/>
    </xf>
    <xf numFmtId="0" fontId="2" fillId="0" borderId="0" xfId="204" applyFont="1">
      <alignment/>
      <protection/>
    </xf>
    <xf numFmtId="14" fontId="6" fillId="0" borderId="0" xfId="204" applyNumberFormat="1" applyFont="1" applyFill="1" applyBorder="1" applyAlignment="1">
      <alignment horizontal="center"/>
      <protection/>
    </xf>
    <xf numFmtId="0" fontId="15" fillId="0" borderId="0" xfId="204" applyFont="1" applyBorder="1" applyAlignment="1">
      <alignment horizontal="right"/>
      <protection/>
    </xf>
    <xf numFmtId="0" fontId="8" fillId="35" borderId="61" xfId="240" applyFont="1" applyFill="1" applyBorder="1">
      <alignment/>
      <protection/>
    </xf>
    <xf numFmtId="0" fontId="13" fillId="0" borderId="0" xfId="240" applyFont="1" applyFill="1" applyBorder="1" applyAlignment="1">
      <alignment/>
      <protection/>
    </xf>
    <xf numFmtId="39" fontId="13" fillId="35" borderId="64" xfId="240" applyNumberFormat="1" applyFont="1" applyFill="1" applyBorder="1" applyAlignment="1" quotePrefix="1">
      <alignment horizontal="center"/>
      <protection/>
    </xf>
    <xf numFmtId="39" fontId="13" fillId="35" borderId="38" xfId="240" applyNumberFormat="1" applyFont="1" applyFill="1" applyBorder="1" applyAlignment="1" quotePrefix="1">
      <alignment horizontal="center"/>
      <protection/>
    </xf>
    <xf numFmtId="39" fontId="13" fillId="35" borderId="16" xfId="240" applyNumberFormat="1" applyFont="1" applyFill="1" applyBorder="1" applyAlignment="1" quotePrefix="1">
      <alignment horizontal="center"/>
      <protection/>
    </xf>
    <xf numFmtId="0" fontId="13" fillId="35" borderId="12" xfId="240" applyFont="1" applyFill="1" applyBorder="1" applyAlignment="1">
      <alignment horizontal="center"/>
      <protection/>
    </xf>
    <xf numFmtId="0" fontId="13" fillId="35" borderId="32" xfId="240" applyFont="1" applyFill="1" applyBorder="1" applyAlignment="1">
      <alignment horizontal="center" wrapText="1"/>
      <protection/>
    </xf>
    <xf numFmtId="0" fontId="13" fillId="35" borderId="30" xfId="240" applyFont="1" applyFill="1" applyBorder="1" applyAlignment="1">
      <alignment horizontal="center"/>
      <protection/>
    </xf>
    <xf numFmtId="0" fontId="13" fillId="35" borderId="30" xfId="240" applyFont="1" applyFill="1" applyBorder="1" applyAlignment="1">
      <alignment horizontal="center" wrapText="1"/>
      <protection/>
    </xf>
    <xf numFmtId="0" fontId="13" fillId="35" borderId="12" xfId="240" applyFont="1" applyFill="1" applyBorder="1" applyAlignment="1">
      <alignment horizontal="center" wrapText="1"/>
      <protection/>
    </xf>
    <xf numFmtId="0" fontId="13" fillId="35" borderId="63" xfId="240" applyFont="1" applyFill="1" applyBorder="1" applyAlignment="1">
      <alignment horizontal="center"/>
      <protection/>
    </xf>
    <xf numFmtId="39" fontId="13" fillId="35" borderId="29" xfId="240" applyNumberFormat="1" applyFont="1" applyFill="1" applyBorder="1" applyAlignment="1">
      <alignment horizontal="center"/>
      <protection/>
    </xf>
    <xf numFmtId="0" fontId="13" fillId="0" borderId="0" xfId="240" applyFont="1" applyFill="1" applyBorder="1" applyAlignment="1">
      <alignment horizontal="center" wrapText="1"/>
      <protection/>
    </xf>
    <xf numFmtId="0" fontId="8" fillId="0" borderId="14" xfId="204" applyFont="1" applyBorder="1">
      <alignment/>
      <protection/>
    </xf>
    <xf numFmtId="178" fontId="8" fillId="0" borderId="15" xfId="180" applyNumberFormat="1" applyFont="1" applyFill="1" applyBorder="1">
      <alignment/>
      <protection/>
    </xf>
    <xf numFmtId="179" fontId="8" fillId="0" borderId="44" xfId="180" applyNumberFormat="1" applyFont="1" applyFill="1" applyBorder="1">
      <alignment/>
      <protection/>
    </xf>
    <xf numFmtId="178" fontId="8" fillId="0" borderId="42" xfId="180" applyNumberFormat="1" applyFont="1" applyFill="1" applyBorder="1">
      <alignment/>
      <protection/>
    </xf>
    <xf numFmtId="179" fontId="8" fillId="0" borderId="42" xfId="180" applyNumberFormat="1" applyFont="1" applyFill="1" applyBorder="1">
      <alignment/>
      <protection/>
    </xf>
    <xf numFmtId="178" fontId="8" fillId="0" borderId="15" xfId="180" applyNumberFormat="1" applyFont="1" applyFill="1" applyBorder="1" applyAlignment="1">
      <alignment horizontal="right" indent="1"/>
      <protection/>
    </xf>
    <xf numFmtId="178" fontId="8" fillId="0" borderId="14" xfId="184" applyNumberFormat="1" applyFont="1" applyFill="1" applyBorder="1">
      <alignment/>
      <protection/>
    </xf>
    <xf numFmtId="179" fontId="8" fillId="0" borderId="42" xfId="184" applyNumberFormat="1" applyFont="1" applyFill="1" applyBorder="1">
      <alignment/>
      <protection/>
    </xf>
    <xf numFmtId="179" fontId="8" fillId="0" borderId="16" xfId="184" applyNumberFormat="1" applyFont="1" applyFill="1" applyBorder="1">
      <alignment/>
      <protection/>
    </xf>
    <xf numFmtId="179" fontId="8" fillId="0" borderId="0" xfId="180" applyNumberFormat="1" applyFont="1" applyFill="1" applyBorder="1">
      <alignment/>
      <protection/>
    </xf>
    <xf numFmtId="179" fontId="8" fillId="0" borderId="42" xfId="180" applyNumberFormat="1" applyFont="1" applyFill="1" applyBorder="1" quotePrefix="1">
      <alignment/>
      <protection/>
    </xf>
    <xf numFmtId="179" fontId="8" fillId="0" borderId="15" xfId="180" applyNumberFormat="1" applyFont="1" applyFill="1" applyBorder="1">
      <alignment/>
      <protection/>
    </xf>
    <xf numFmtId="179" fontId="8" fillId="0" borderId="14" xfId="184" applyNumberFormat="1" applyFont="1" applyFill="1" applyBorder="1">
      <alignment/>
      <protection/>
    </xf>
    <xf numFmtId="178" fontId="8" fillId="0" borderId="42" xfId="184" applyNumberFormat="1" applyFont="1" applyFill="1" applyBorder="1">
      <alignment/>
      <protection/>
    </xf>
    <xf numFmtId="178" fontId="8" fillId="0" borderId="16" xfId="184" applyNumberFormat="1" applyFont="1" applyFill="1" applyBorder="1" applyAlignment="1">
      <alignment horizontal="center"/>
      <protection/>
    </xf>
    <xf numFmtId="180" fontId="8" fillId="0" borderId="42" xfId="180" applyNumberFormat="1" applyFont="1" applyFill="1" applyBorder="1">
      <alignment/>
      <protection/>
    </xf>
    <xf numFmtId="0" fontId="8" fillId="0" borderId="11" xfId="204" applyFont="1" applyBorder="1">
      <alignment/>
      <protection/>
    </xf>
    <xf numFmtId="178" fontId="8" fillId="0" borderId="42" xfId="180" applyNumberFormat="1" applyFont="1" applyFill="1" applyBorder="1" applyAlignment="1">
      <alignment horizontal="center"/>
      <protection/>
    </xf>
    <xf numFmtId="179" fontId="8" fillId="0" borderId="42" xfId="180" applyNumberFormat="1" applyFont="1" applyFill="1" applyBorder="1" applyAlignment="1">
      <alignment horizontal="center"/>
      <protection/>
    </xf>
    <xf numFmtId="178" fontId="8" fillId="0" borderId="11" xfId="184" applyNumberFormat="1" applyFont="1" applyFill="1" applyBorder="1">
      <alignment/>
      <protection/>
    </xf>
    <xf numFmtId="178" fontId="8" fillId="0" borderId="38" xfId="184" applyNumberFormat="1" applyFont="1" applyFill="1" applyBorder="1">
      <alignment/>
      <protection/>
    </xf>
    <xf numFmtId="0" fontId="13" fillId="0" borderId="56" xfId="204" applyFont="1" applyBorder="1" applyAlignment="1">
      <alignment horizontal="center" vertical="center"/>
      <protection/>
    </xf>
    <xf numFmtId="178" fontId="22" fillId="0" borderId="57" xfId="180" applyNumberFormat="1" applyFont="1" applyFill="1" applyBorder="1" applyAlignment="1">
      <alignment vertical="center"/>
      <protection/>
    </xf>
    <xf numFmtId="179" fontId="22" fillId="0" borderId="60" xfId="180" applyNumberFormat="1" applyFont="1" applyFill="1" applyBorder="1" applyAlignment="1">
      <alignment vertical="center"/>
      <protection/>
    </xf>
    <xf numFmtId="178" fontId="22" fillId="0" borderId="65" xfId="180" applyNumberFormat="1" applyFont="1" applyFill="1" applyBorder="1" applyAlignment="1">
      <alignment vertical="center"/>
      <protection/>
    </xf>
    <xf numFmtId="179" fontId="22" fillId="0" borderId="65" xfId="180" applyNumberFormat="1" applyFont="1" applyFill="1" applyBorder="1" applyAlignment="1">
      <alignment vertical="center"/>
      <protection/>
    </xf>
    <xf numFmtId="180" fontId="22" fillId="0" borderId="65" xfId="180" applyNumberFormat="1" applyFont="1" applyFill="1" applyBorder="1" applyAlignment="1">
      <alignment vertical="center"/>
      <protection/>
    </xf>
    <xf numFmtId="178" fontId="13" fillId="0" borderId="56" xfId="184" applyNumberFormat="1" applyFont="1" applyFill="1" applyBorder="1" applyAlignment="1">
      <alignment vertical="center"/>
      <protection/>
    </xf>
    <xf numFmtId="178" fontId="13" fillId="0" borderId="50" xfId="184" applyNumberFormat="1" applyFont="1" applyFill="1" applyBorder="1" applyAlignment="1">
      <alignment vertical="center"/>
      <protection/>
    </xf>
    <xf numFmtId="178" fontId="13" fillId="0" borderId="58" xfId="184" applyNumberFormat="1" applyFont="1" applyFill="1" applyBorder="1" applyAlignment="1">
      <alignment vertical="center"/>
      <protection/>
    </xf>
    <xf numFmtId="179" fontId="22" fillId="0" borderId="0" xfId="180" applyNumberFormat="1" applyFont="1" applyFill="1" applyBorder="1" applyAlignment="1">
      <alignment vertical="center"/>
      <protection/>
    </xf>
    <xf numFmtId="0" fontId="13" fillId="36" borderId="14" xfId="204" applyFont="1" applyFill="1" applyBorder="1" applyAlignment="1">
      <alignment horizontal="center" vertical="center"/>
      <protection/>
    </xf>
    <xf numFmtId="0" fontId="13" fillId="35" borderId="63" xfId="241" applyFont="1" applyFill="1" applyBorder="1" applyAlignment="1">
      <alignment horizontal="center" vertical="center"/>
      <protection/>
    </xf>
    <xf numFmtId="0" fontId="13" fillId="35" borderId="32" xfId="241" applyFont="1" applyFill="1" applyBorder="1" applyAlignment="1">
      <alignment horizontal="center" vertical="center"/>
      <protection/>
    </xf>
    <xf numFmtId="178" fontId="8" fillId="0" borderId="28" xfId="182" applyNumberFormat="1" applyFont="1" applyFill="1" applyBorder="1">
      <alignment/>
      <protection/>
    </xf>
    <xf numFmtId="179" fontId="8" fillId="0" borderId="44" xfId="182" applyNumberFormat="1" applyFont="1" applyFill="1" applyBorder="1">
      <alignment/>
      <protection/>
    </xf>
    <xf numFmtId="178" fontId="8" fillId="0" borderId="42" xfId="182" applyNumberFormat="1" applyFont="1" applyFill="1" applyBorder="1">
      <alignment/>
      <protection/>
    </xf>
    <xf numFmtId="179" fontId="8" fillId="0" borderId="42" xfId="182" applyNumberFormat="1" applyFont="1" applyFill="1" applyBorder="1">
      <alignment/>
      <protection/>
    </xf>
    <xf numFmtId="178" fontId="8" fillId="0" borderId="15" xfId="204" applyNumberFormat="1" applyFont="1" applyFill="1" applyBorder="1">
      <alignment/>
      <protection/>
    </xf>
    <xf numFmtId="179" fontId="8" fillId="0" borderId="29" xfId="182" applyNumberFormat="1" applyFont="1" applyFill="1" applyBorder="1">
      <alignment/>
      <protection/>
    </xf>
    <xf numFmtId="178" fontId="8" fillId="0" borderId="14" xfId="200" applyNumberFormat="1" applyFont="1" applyFill="1" applyBorder="1" applyAlignment="1" quotePrefix="1">
      <alignment horizontal="right"/>
      <protection/>
    </xf>
    <xf numFmtId="178" fontId="8" fillId="0" borderId="44" xfId="200" applyNumberFormat="1" applyFont="1" applyFill="1" applyBorder="1" applyAlignment="1" quotePrefix="1">
      <alignment/>
      <protection/>
    </xf>
    <xf numFmtId="178" fontId="8" fillId="0" borderId="15" xfId="182" applyNumberFormat="1" applyFont="1" applyFill="1" applyBorder="1">
      <alignment/>
      <protection/>
    </xf>
    <xf numFmtId="179" fontId="8" fillId="0" borderId="16" xfId="182" applyNumberFormat="1" applyFont="1" applyFill="1" applyBorder="1">
      <alignment/>
      <protection/>
    </xf>
    <xf numFmtId="178" fontId="8" fillId="0" borderId="44" xfId="200" applyNumberFormat="1" applyFont="1" applyFill="1" applyBorder="1" applyAlignment="1" quotePrefix="1">
      <alignment horizontal="right"/>
      <protection/>
    </xf>
    <xf numFmtId="178" fontId="8" fillId="0" borderId="14" xfId="200" applyNumberFormat="1" applyFont="1" applyFill="1" applyBorder="1" applyAlignment="1">
      <alignment horizontal="right"/>
      <protection/>
    </xf>
    <xf numFmtId="178" fontId="8" fillId="0" borderId="44" xfId="200" applyNumberFormat="1" applyFont="1" applyFill="1" applyBorder="1" applyAlignment="1">
      <alignment horizontal="right"/>
      <protection/>
    </xf>
    <xf numFmtId="178" fontId="8" fillId="0" borderId="14" xfId="200" applyNumberFormat="1" applyFont="1" applyFill="1" applyBorder="1">
      <alignment/>
      <protection/>
    </xf>
    <xf numFmtId="178" fontId="8" fillId="0" borderId="44" xfId="200" applyNumberFormat="1" applyFont="1" applyFill="1" applyBorder="1">
      <alignment/>
      <protection/>
    </xf>
    <xf numFmtId="181" fontId="8" fillId="0" borderId="16" xfId="182" applyNumberFormat="1" applyFont="1" applyFill="1" applyBorder="1">
      <alignment/>
      <protection/>
    </xf>
    <xf numFmtId="179" fontId="8" fillId="0" borderId="15" xfId="204" applyNumberFormat="1" applyFont="1" applyFill="1" applyBorder="1">
      <alignment/>
      <protection/>
    </xf>
    <xf numFmtId="178" fontId="8" fillId="0" borderId="10" xfId="182" applyNumberFormat="1" applyFont="1" applyFill="1" applyBorder="1">
      <alignment/>
      <protection/>
    </xf>
    <xf numFmtId="179" fontId="8" fillId="0" borderId="42" xfId="182" applyNumberFormat="1" applyFont="1" applyFill="1" applyBorder="1" applyAlignment="1">
      <alignment/>
      <protection/>
    </xf>
    <xf numFmtId="179" fontId="8" fillId="0" borderId="10" xfId="204" applyNumberFormat="1" applyFont="1" applyFill="1" applyBorder="1">
      <alignment/>
      <protection/>
    </xf>
    <xf numFmtId="179" fontId="8" fillId="0" borderId="16" xfId="182" applyNumberFormat="1" applyFont="1" applyFill="1" applyBorder="1" applyAlignment="1">
      <alignment/>
      <protection/>
    </xf>
    <xf numFmtId="178" fontId="13" fillId="0" borderId="57" xfId="182" applyNumberFormat="1" applyFont="1" applyFill="1" applyBorder="1" applyAlignment="1">
      <alignment horizontal="center" vertical="center"/>
      <protection/>
    </xf>
    <xf numFmtId="179" fontId="22" fillId="0" borderId="60" xfId="182" applyNumberFormat="1" applyFont="1" applyFill="1" applyBorder="1" applyAlignment="1">
      <alignment vertical="center"/>
      <protection/>
    </xf>
    <xf numFmtId="178" fontId="22" fillId="0" borderId="65" xfId="182" applyNumberFormat="1" applyFont="1" applyFill="1" applyBorder="1" applyAlignment="1">
      <alignment vertical="center"/>
      <protection/>
    </xf>
    <xf numFmtId="179" fontId="22" fillId="0" borderId="65" xfId="182" applyNumberFormat="1" applyFont="1" applyFill="1" applyBorder="1" applyAlignment="1">
      <alignment/>
      <protection/>
    </xf>
    <xf numFmtId="178" fontId="22" fillId="0" borderId="24" xfId="204" applyNumberFormat="1" applyFont="1" applyFill="1" applyBorder="1" applyAlignment="1">
      <alignment vertical="center"/>
      <protection/>
    </xf>
    <xf numFmtId="179" fontId="22" fillId="0" borderId="58" xfId="182" applyNumberFormat="1" applyFont="1" applyFill="1" applyBorder="1" applyAlignment="1">
      <alignment/>
      <protection/>
    </xf>
    <xf numFmtId="178" fontId="13" fillId="0" borderId="56" xfId="200" applyNumberFormat="1" applyFont="1" applyFill="1" applyBorder="1" applyAlignment="1">
      <alignment vertical="center"/>
      <protection/>
    </xf>
    <xf numFmtId="178" fontId="13" fillId="0" borderId="60" xfId="200" applyNumberFormat="1" applyFont="1" applyFill="1" applyBorder="1" applyAlignment="1">
      <alignment vertical="center"/>
      <protection/>
    </xf>
    <xf numFmtId="39" fontId="13" fillId="0" borderId="0" xfId="204" applyNumberFormat="1" applyFont="1" applyAlignment="1" applyProtection="1">
      <alignment horizontal="center"/>
      <protection/>
    </xf>
    <xf numFmtId="0" fontId="15" fillId="0" borderId="0" xfId="204" applyFont="1" applyAlignment="1">
      <alignment horizontal="right"/>
      <protection/>
    </xf>
    <xf numFmtId="0" fontId="8" fillId="37" borderId="66" xfId="204" applyFont="1" applyFill="1" applyBorder="1">
      <alignment/>
      <protection/>
    </xf>
    <xf numFmtId="39" fontId="13" fillId="37" borderId="30" xfId="204" applyNumberFormat="1" applyFont="1" applyFill="1" applyBorder="1" applyAlignment="1" applyProtection="1" quotePrefix="1">
      <alignment horizontal="center"/>
      <protection/>
    </xf>
    <xf numFmtId="39" fontId="13" fillId="37" borderId="31" xfId="204" applyNumberFormat="1" applyFont="1" applyFill="1" applyBorder="1" applyAlignment="1" applyProtection="1" quotePrefix="1">
      <alignment horizontal="center"/>
      <protection/>
    </xf>
    <xf numFmtId="39" fontId="13" fillId="37" borderId="32" xfId="204" applyNumberFormat="1" applyFont="1" applyFill="1" applyBorder="1" applyAlignment="1" applyProtection="1" quotePrefix="1">
      <alignment horizontal="center"/>
      <protection/>
    </xf>
    <xf numFmtId="39" fontId="13" fillId="37" borderId="30" xfId="204" applyNumberFormat="1" applyFont="1" applyFill="1" applyBorder="1" applyAlignment="1" applyProtection="1">
      <alignment horizontal="center" vertical="center"/>
      <protection/>
    </xf>
    <xf numFmtId="39" fontId="13" fillId="37" borderId="31" xfId="204" applyNumberFormat="1" applyFont="1" applyFill="1" applyBorder="1" applyAlignment="1" applyProtection="1">
      <alignment horizontal="center" vertical="center"/>
      <protection/>
    </xf>
    <xf numFmtId="39" fontId="13" fillId="37" borderId="32" xfId="204" applyNumberFormat="1" applyFont="1" applyFill="1" applyBorder="1" applyAlignment="1" applyProtection="1">
      <alignment horizontal="center" vertical="center" wrapText="1"/>
      <protection/>
    </xf>
    <xf numFmtId="39" fontId="13" fillId="37" borderId="12" xfId="204" applyNumberFormat="1" applyFont="1" applyFill="1" applyBorder="1" applyAlignment="1" applyProtection="1">
      <alignment horizontal="center" vertical="center"/>
      <protection/>
    </xf>
    <xf numFmtId="39" fontId="13" fillId="37" borderId="28" xfId="204" applyNumberFormat="1" applyFont="1" applyFill="1" applyBorder="1" applyAlignment="1" applyProtection="1">
      <alignment horizontal="center" vertical="center"/>
      <protection/>
    </xf>
    <xf numFmtId="39" fontId="13" fillId="37" borderId="26" xfId="204" applyNumberFormat="1" applyFont="1" applyFill="1" applyBorder="1" applyAlignment="1" applyProtection="1">
      <alignment horizontal="center" vertical="center" wrapText="1"/>
      <protection/>
    </xf>
    <xf numFmtId="0" fontId="13" fillId="37" borderId="32" xfId="204" applyFont="1" applyFill="1" applyBorder="1" applyAlignment="1">
      <alignment horizontal="right"/>
      <protection/>
    </xf>
    <xf numFmtId="0" fontId="13" fillId="37" borderId="31" xfId="204" applyFont="1" applyFill="1" applyBorder="1" applyAlignment="1">
      <alignment horizontal="right"/>
      <protection/>
    </xf>
    <xf numFmtId="0" fontId="13" fillId="37" borderId="12" xfId="204" applyFont="1" applyFill="1" applyBorder="1" applyAlignment="1">
      <alignment horizontal="right"/>
      <protection/>
    </xf>
    <xf numFmtId="0" fontId="13" fillId="37" borderId="13" xfId="204" applyFont="1" applyFill="1" applyBorder="1" applyAlignment="1">
      <alignment horizontal="right"/>
      <protection/>
    </xf>
    <xf numFmtId="179" fontId="8" fillId="0" borderId="42" xfId="204" applyNumberFormat="1" applyFont="1" applyFill="1" applyBorder="1">
      <alignment/>
      <protection/>
    </xf>
    <xf numFmtId="179" fontId="8" fillId="0" borderId="0" xfId="204" applyNumberFormat="1" applyFont="1" applyFill="1" applyBorder="1">
      <alignment/>
      <protection/>
    </xf>
    <xf numFmtId="179" fontId="8" fillId="0" borderId="44" xfId="204" applyNumberFormat="1" applyFont="1" applyFill="1" applyBorder="1">
      <alignment/>
      <protection/>
    </xf>
    <xf numFmtId="178" fontId="8" fillId="0" borderId="15" xfId="198" applyNumberFormat="1" applyFont="1" applyFill="1" applyBorder="1">
      <alignment/>
      <protection/>
    </xf>
    <xf numFmtId="178" fontId="8" fillId="0" borderId="42" xfId="198" applyNumberFormat="1" applyFont="1" applyFill="1" applyBorder="1">
      <alignment/>
      <protection/>
    </xf>
    <xf numFmtId="178" fontId="8" fillId="0" borderId="15" xfId="198" applyNumberFormat="1" applyFont="1" applyFill="1" applyBorder="1" applyAlignment="1">
      <alignment/>
      <protection/>
    </xf>
    <xf numFmtId="178" fontId="8" fillId="0" borderId="44" xfId="198" applyNumberFormat="1" applyFont="1" applyFill="1" applyBorder="1">
      <alignment/>
      <protection/>
    </xf>
    <xf numFmtId="178" fontId="8" fillId="0" borderId="28" xfId="198" applyNumberFormat="1" applyFont="1" applyFill="1" applyBorder="1">
      <alignment/>
      <protection/>
    </xf>
    <xf numFmtId="178" fontId="8" fillId="0" borderId="0" xfId="198" applyNumberFormat="1" applyFont="1" applyFill="1" applyBorder="1">
      <alignment/>
      <protection/>
    </xf>
    <xf numFmtId="170" fontId="8" fillId="0" borderId="14" xfId="109" applyNumberFormat="1" applyFont="1" applyBorder="1" applyAlignment="1">
      <alignment horizontal="right" vertical="center"/>
    </xf>
    <xf numFmtId="170" fontId="8" fillId="0" borderId="0" xfId="109" applyNumberFormat="1" applyFont="1" applyBorder="1" applyAlignment="1">
      <alignment horizontal="right" vertical="center"/>
    </xf>
    <xf numFmtId="170" fontId="8" fillId="0" borderId="15" xfId="109" applyNumberFormat="1" applyFont="1" applyBorder="1" applyAlignment="1">
      <alignment horizontal="right" vertical="center"/>
    </xf>
    <xf numFmtId="170" fontId="8" fillId="0" borderId="43" xfId="109" applyNumberFormat="1" applyFont="1" applyBorder="1" applyAlignment="1">
      <alignment horizontal="right" vertical="center"/>
    </xf>
    <xf numFmtId="179" fontId="8" fillId="0" borderId="15" xfId="198" applyNumberFormat="1" applyFont="1" applyFill="1" applyBorder="1" applyAlignment="1">
      <alignment/>
      <protection/>
    </xf>
    <xf numFmtId="179" fontId="8" fillId="0" borderId="44" xfId="198" applyNumberFormat="1" applyFont="1" applyFill="1" applyBorder="1">
      <alignment/>
      <protection/>
    </xf>
    <xf numFmtId="170" fontId="8" fillId="0" borderId="14" xfId="109" applyNumberFormat="1" applyFont="1" applyFill="1" applyBorder="1" applyAlignment="1">
      <alignment horizontal="right" vertical="center"/>
    </xf>
    <xf numFmtId="170" fontId="8" fillId="0" borderId="0" xfId="109" applyNumberFormat="1" applyFont="1" applyFill="1" applyBorder="1" applyAlignment="1">
      <alignment horizontal="right" vertical="center"/>
    </xf>
    <xf numFmtId="170" fontId="8" fillId="0" borderId="15" xfId="109" applyNumberFormat="1" applyFont="1" applyFill="1" applyBorder="1" applyAlignment="1">
      <alignment horizontal="right" vertical="center"/>
    </xf>
    <xf numFmtId="170" fontId="8" fillId="0" borderId="43" xfId="109" applyNumberFormat="1" applyFont="1" applyFill="1" applyBorder="1" applyAlignment="1">
      <alignment horizontal="right" vertical="center"/>
    </xf>
    <xf numFmtId="178" fontId="8" fillId="0" borderId="15" xfId="198" applyNumberFormat="1" applyFont="1" applyBorder="1">
      <alignment/>
      <protection/>
    </xf>
    <xf numFmtId="178" fontId="26" fillId="0" borderId="15" xfId="198" applyNumberFormat="1" applyFont="1" applyFill="1" applyBorder="1">
      <alignment/>
      <protection/>
    </xf>
    <xf numFmtId="178" fontId="26" fillId="0" borderId="42" xfId="198" applyNumberFormat="1" applyFont="1" applyFill="1" applyBorder="1">
      <alignment/>
      <protection/>
    </xf>
    <xf numFmtId="178" fontId="8" fillId="0" borderId="15" xfId="44" applyNumberFormat="1" applyFont="1" applyBorder="1" applyAlignment="1">
      <alignment/>
    </xf>
    <xf numFmtId="170" fontId="8" fillId="0" borderId="17" xfId="109" applyNumberFormat="1" applyFont="1" applyFill="1" applyBorder="1" applyAlignment="1">
      <alignment horizontal="right" vertical="center"/>
    </xf>
    <xf numFmtId="170" fontId="8" fillId="0" borderId="42" xfId="109" applyNumberFormat="1" applyFont="1" applyFill="1" applyBorder="1" applyAlignment="1">
      <alignment horizontal="right" vertical="center"/>
    </xf>
    <xf numFmtId="179" fontId="8" fillId="0" borderId="38" xfId="204" applyNumberFormat="1" applyFont="1" applyFill="1" applyBorder="1">
      <alignment/>
      <protection/>
    </xf>
    <xf numFmtId="179" fontId="8" fillId="0" borderId="39" xfId="204" applyNumberFormat="1" applyFont="1" applyFill="1" applyBorder="1">
      <alignment/>
      <protection/>
    </xf>
    <xf numFmtId="178" fontId="8" fillId="0" borderId="10" xfId="198" applyNumberFormat="1" applyFont="1" applyFill="1" applyBorder="1">
      <alignment/>
      <protection/>
    </xf>
    <xf numFmtId="178" fontId="8" fillId="0" borderId="15" xfId="100" applyNumberFormat="1" applyFont="1" applyBorder="1" applyAlignment="1">
      <alignment/>
    </xf>
    <xf numFmtId="179" fontId="8" fillId="0" borderId="10" xfId="198" applyNumberFormat="1" applyFont="1" applyFill="1" applyBorder="1" applyAlignment="1">
      <alignment/>
      <protection/>
    </xf>
    <xf numFmtId="178" fontId="8" fillId="0" borderId="38" xfId="198" applyNumberFormat="1" applyFont="1" applyFill="1" applyBorder="1">
      <alignment/>
      <protection/>
    </xf>
    <xf numFmtId="170" fontId="8" fillId="0" borderId="11" xfId="109" applyNumberFormat="1" applyFont="1" applyFill="1" applyBorder="1" applyAlignment="1">
      <alignment horizontal="right" vertical="center"/>
    </xf>
    <xf numFmtId="170" fontId="8" fillId="0" borderId="39" xfId="109" applyNumberFormat="1" applyFont="1" applyFill="1" applyBorder="1" applyAlignment="1">
      <alignment horizontal="right" vertical="center"/>
    </xf>
    <xf numFmtId="170" fontId="8" fillId="0" borderId="10" xfId="109" applyNumberFormat="1" applyFont="1" applyFill="1" applyBorder="1" applyAlignment="1">
      <alignment horizontal="right" vertical="center"/>
    </xf>
    <xf numFmtId="170" fontId="8" fillId="0" borderId="46" xfId="109" applyNumberFormat="1" applyFont="1" applyFill="1" applyBorder="1" applyAlignment="1">
      <alignment horizontal="right" vertical="center"/>
    </xf>
    <xf numFmtId="0" fontId="13" fillId="0" borderId="23" xfId="204" applyFont="1" applyFill="1" applyBorder="1" applyAlignment="1">
      <alignment horizontal="center" vertical="center"/>
      <protection/>
    </xf>
    <xf numFmtId="179" fontId="13" fillId="0" borderId="65" xfId="204" applyNumberFormat="1" applyFont="1" applyFill="1" applyBorder="1" applyAlignment="1">
      <alignment vertical="center"/>
      <protection/>
    </xf>
    <xf numFmtId="179" fontId="13" fillId="0" borderId="67" xfId="204" applyNumberFormat="1" applyFont="1" applyFill="1" applyBorder="1" applyAlignment="1">
      <alignment vertical="center"/>
      <protection/>
    </xf>
    <xf numFmtId="179" fontId="13" fillId="0" borderId="60" xfId="204" applyNumberFormat="1" applyFont="1" applyFill="1" applyBorder="1" applyAlignment="1">
      <alignment vertical="center"/>
      <protection/>
    </xf>
    <xf numFmtId="178" fontId="13" fillId="0" borderId="57" xfId="198" applyNumberFormat="1" applyFont="1" applyFill="1" applyBorder="1" applyAlignment="1">
      <alignment vertical="center"/>
      <protection/>
    </xf>
    <xf numFmtId="178" fontId="13" fillId="0" borderId="60" xfId="198" applyNumberFormat="1" applyFont="1" applyFill="1" applyBorder="1" applyAlignment="1">
      <alignment vertical="center"/>
      <protection/>
    </xf>
    <xf numFmtId="178" fontId="13" fillId="0" borderId="24" xfId="198" applyNumberFormat="1" applyFont="1" applyFill="1" applyBorder="1">
      <alignment/>
      <protection/>
    </xf>
    <xf numFmtId="178" fontId="13" fillId="0" borderId="50" xfId="198" applyNumberFormat="1" applyFont="1" applyFill="1" applyBorder="1">
      <alignment/>
      <protection/>
    </xf>
    <xf numFmtId="178" fontId="13" fillId="0" borderId="67" xfId="198" applyNumberFormat="1" applyFont="1" applyFill="1" applyBorder="1" applyAlignment="1">
      <alignment vertical="center"/>
      <protection/>
    </xf>
    <xf numFmtId="170" fontId="13" fillId="0" borderId="56" xfId="109" applyNumberFormat="1" applyFont="1" applyFill="1" applyBorder="1" applyAlignment="1">
      <alignment horizontal="right" vertical="center"/>
    </xf>
    <xf numFmtId="170" fontId="13" fillId="0" borderId="67" xfId="109" applyNumberFormat="1" applyFont="1" applyFill="1" applyBorder="1" applyAlignment="1">
      <alignment horizontal="right" vertical="center"/>
    </xf>
    <xf numFmtId="170" fontId="13" fillId="0" borderId="57" xfId="109" applyNumberFormat="1" applyFont="1" applyFill="1" applyBorder="1" applyAlignment="1">
      <alignment horizontal="right" vertical="center"/>
    </xf>
    <xf numFmtId="170" fontId="13" fillId="0" borderId="68" xfId="109" applyNumberFormat="1" applyFont="1" applyFill="1" applyBorder="1" applyAlignment="1">
      <alignment horizontal="right" vertical="center"/>
    </xf>
    <xf numFmtId="179" fontId="8" fillId="0" borderId="0" xfId="204" applyNumberFormat="1" applyFont="1" applyFill="1">
      <alignment/>
      <protection/>
    </xf>
    <xf numFmtId="178" fontId="8" fillId="0" borderId="0" xfId="204" applyNumberFormat="1" applyFont="1" applyFill="1">
      <alignment/>
      <protection/>
    </xf>
    <xf numFmtId="178" fontId="8" fillId="0" borderId="0" xfId="204" applyNumberFormat="1" applyFont="1">
      <alignment/>
      <protection/>
    </xf>
    <xf numFmtId="169" fontId="8" fillId="0" borderId="0" xfId="204" applyNumberFormat="1" applyFont="1">
      <alignment/>
      <protection/>
    </xf>
    <xf numFmtId="0" fontId="13" fillId="0" borderId="0" xfId="204" applyFont="1" applyFill="1" applyAlignment="1">
      <alignment vertical="center"/>
      <protection/>
    </xf>
    <xf numFmtId="43" fontId="2" fillId="0" borderId="0" xfId="138" applyNumberFormat="1">
      <alignment/>
      <protection/>
    </xf>
    <xf numFmtId="0" fontId="15" fillId="0" borderId="48" xfId="138" applyFont="1" applyBorder="1" applyAlignment="1">
      <alignment horizontal="right"/>
      <protection/>
    </xf>
    <xf numFmtId="0" fontId="13" fillId="35" borderId="12" xfId="138" applyFont="1" applyFill="1" applyBorder="1">
      <alignment/>
      <protection/>
    </xf>
    <xf numFmtId="0" fontId="13" fillId="35" borderId="45" xfId="138" applyFont="1" applyFill="1" applyBorder="1">
      <alignment/>
      <protection/>
    </xf>
    <xf numFmtId="0" fontId="13" fillId="35" borderId="10" xfId="138" applyFont="1" applyFill="1" applyBorder="1">
      <alignment/>
      <protection/>
    </xf>
    <xf numFmtId="0" fontId="13" fillId="35" borderId="46" xfId="138" applyFont="1" applyFill="1" applyBorder="1">
      <alignment/>
      <protection/>
    </xf>
    <xf numFmtId="0" fontId="13" fillId="35" borderId="39" xfId="138" applyFont="1" applyFill="1" applyBorder="1">
      <alignment/>
      <protection/>
    </xf>
    <xf numFmtId="0" fontId="8" fillId="0" borderId="0" xfId="138" applyFont="1">
      <alignment/>
      <protection/>
    </xf>
    <xf numFmtId="0" fontId="8" fillId="0" borderId="14" xfId="138" applyFont="1" applyFill="1" applyBorder="1">
      <alignment/>
      <protection/>
    </xf>
    <xf numFmtId="178" fontId="8" fillId="0" borderId="15" xfId="188" applyNumberFormat="1" applyFont="1" applyFill="1" applyBorder="1">
      <alignment/>
      <protection/>
    </xf>
    <xf numFmtId="179" fontId="8" fillId="0" borderId="15" xfId="188" applyNumberFormat="1" applyFont="1" applyFill="1" applyBorder="1">
      <alignment/>
      <protection/>
    </xf>
    <xf numFmtId="179" fontId="8" fillId="0" borderId="16" xfId="188" applyNumberFormat="1" applyFont="1" applyFill="1" applyBorder="1">
      <alignment/>
      <protection/>
    </xf>
    <xf numFmtId="178" fontId="8" fillId="0" borderId="15" xfId="188" applyNumberFormat="1" applyFont="1" applyFill="1" applyBorder="1" applyAlignment="1">
      <alignment/>
      <protection/>
    </xf>
    <xf numFmtId="179" fontId="8" fillId="0" borderId="42" xfId="188" applyNumberFormat="1" applyFont="1" applyFill="1" applyBorder="1">
      <alignment/>
      <protection/>
    </xf>
    <xf numFmtId="179" fontId="8" fillId="0" borderId="16" xfId="138" applyNumberFormat="1" applyFont="1" applyBorder="1">
      <alignment/>
      <protection/>
    </xf>
    <xf numFmtId="178" fontId="8" fillId="0" borderId="15" xfId="98" applyNumberFormat="1" applyFont="1" applyBorder="1" applyAlignment="1">
      <alignment/>
    </xf>
    <xf numFmtId="178" fontId="8" fillId="0" borderId="15" xfId="98" applyNumberFormat="1" applyFont="1" applyBorder="1" applyAlignment="1">
      <alignment/>
    </xf>
    <xf numFmtId="178" fontId="8" fillId="0" borderId="15" xfId="138" applyNumberFormat="1" applyFont="1" applyBorder="1">
      <alignment/>
      <protection/>
    </xf>
    <xf numFmtId="178" fontId="8" fillId="0" borderId="15" xfId="188" applyNumberFormat="1" applyFont="1" applyBorder="1">
      <alignment/>
      <protection/>
    </xf>
    <xf numFmtId="179" fontId="8" fillId="0" borderId="0" xfId="188" applyNumberFormat="1" applyFont="1" applyBorder="1">
      <alignment/>
      <protection/>
    </xf>
    <xf numFmtId="0" fontId="8" fillId="0" borderId="11" xfId="138" applyFont="1" applyFill="1" applyBorder="1">
      <alignment/>
      <protection/>
    </xf>
    <xf numFmtId="178" fontId="8" fillId="0" borderId="10" xfId="188" applyNumberFormat="1" applyFont="1" applyBorder="1">
      <alignment/>
      <protection/>
    </xf>
    <xf numFmtId="179" fontId="8" fillId="0" borderId="10" xfId="188" applyNumberFormat="1" applyFont="1" applyFill="1" applyBorder="1">
      <alignment/>
      <protection/>
    </xf>
    <xf numFmtId="178" fontId="8" fillId="0" borderId="10" xfId="188" applyNumberFormat="1" applyFont="1" applyFill="1" applyBorder="1">
      <alignment/>
      <protection/>
    </xf>
    <xf numFmtId="179" fontId="8" fillId="0" borderId="18" xfId="188" applyNumberFormat="1" applyFont="1" applyFill="1" applyBorder="1">
      <alignment/>
      <protection/>
    </xf>
    <xf numFmtId="179" fontId="8" fillId="0" borderId="39" xfId="188" applyNumberFormat="1" applyFont="1" applyBorder="1">
      <alignment/>
      <protection/>
    </xf>
    <xf numFmtId="0" fontId="13" fillId="0" borderId="23" xfId="138" applyFont="1" applyBorder="1" applyAlignment="1" applyProtection="1">
      <alignment horizontal="left" vertical="center"/>
      <protection/>
    </xf>
    <xf numFmtId="178" fontId="13" fillId="0" borderId="24" xfId="188" applyNumberFormat="1" applyFont="1" applyFill="1" applyBorder="1">
      <alignment/>
      <protection/>
    </xf>
    <xf numFmtId="179" fontId="13" fillId="0" borderId="49" xfId="188" applyNumberFormat="1" applyFont="1" applyBorder="1">
      <alignment/>
      <protection/>
    </xf>
    <xf numFmtId="170" fontId="13" fillId="0" borderId="24" xfId="44" applyNumberFormat="1" applyFont="1" applyBorder="1" applyAlignment="1">
      <alignment/>
    </xf>
    <xf numFmtId="43" fontId="13" fillId="0" borderId="58" xfId="44" applyFont="1" applyBorder="1" applyAlignment="1" quotePrefix="1">
      <alignment horizontal="center"/>
    </xf>
    <xf numFmtId="178" fontId="13" fillId="0" borderId="57" xfId="188" applyNumberFormat="1" applyFont="1" applyFill="1" applyBorder="1">
      <alignment/>
      <protection/>
    </xf>
    <xf numFmtId="2" fontId="13" fillId="0" borderId="48" xfId="188" applyNumberFormat="1" applyFont="1" applyBorder="1">
      <alignment/>
      <protection/>
    </xf>
    <xf numFmtId="170" fontId="13" fillId="0" borderId="57" xfId="44" applyNumberFormat="1" applyFont="1" applyBorder="1" applyAlignment="1">
      <alignment/>
    </xf>
    <xf numFmtId="0" fontId="8" fillId="0" borderId="0" xfId="138" applyFont="1" applyFill="1" applyBorder="1">
      <alignment/>
      <protection/>
    </xf>
    <xf numFmtId="0" fontId="13" fillId="0" borderId="0" xfId="138" applyFont="1" applyFill="1" applyAlignment="1">
      <alignment horizontal="center"/>
      <protection/>
    </xf>
    <xf numFmtId="0" fontId="2" fillId="0" borderId="0" xfId="138" applyFont="1" applyFill="1">
      <alignment/>
      <protection/>
    </xf>
    <xf numFmtId="0" fontId="8" fillId="0" borderId="0" xfId="138" applyFont="1" applyFill="1">
      <alignment/>
      <protection/>
    </xf>
    <xf numFmtId="0" fontId="2" fillId="0" borderId="0" xfId="138" applyFont="1" applyFill="1" applyAlignment="1">
      <alignment horizontal="center"/>
      <protection/>
    </xf>
    <xf numFmtId="0" fontId="13" fillId="0" borderId="35" xfId="138" applyFont="1" applyFill="1" applyBorder="1">
      <alignment/>
      <protection/>
    </xf>
    <xf numFmtId="0" fontId="8" fillId="0" borderId="36" xfId="138" applyFont="1" applyFill="1" applyBorder="1">
      <alignment/>
      <protection/>
    </xf>
    <xf numFmtId="0" fontId="8" fillId="0" borderId="41" xfId="138" applyFont="1" applyFill="1" applyBorder="1">
      <alignment/>
      <protection/>
    </xf>
    <xf numFmtId="0" fontId="13" fillId="0" borderId="42" xfId="138" applyFont="1" applyFill="1" applyBorder="1">
      <alignment/>
      <protection/>
    </xf>
    <xf numFmtId="0" fontId="8" fillId="0" borderId="0" xfId="138" applyFont="1" applyFill="1" applyBorder="1" applyAlignment="1" quotePrefix="1">
      <alignment horizontal="left"/>
      <protection/>
    </xf>
    <xf numFmtId="0" fontId="8" fillId="0" borderId="44" xfId="138" applyFont="1" applyFill="1" applyBorder="1">
      <alignment/>
      <protection/>
    </xf>
    <xf numFmtId="0" fontId="8" fillId="0" borderId="42" xfId="138" applyFont="1" applyFill="1" applyBorder="1">
      <alignment/>
      <protection/>
    </xf>
    <xf numFmtId="0" fontId="8" fillId="0" borderId="38" xfId="138" applyFont="1" applyFill="1" applyBorder="1">
      <alignment/>
      <protection/>
    </xf>
    <xf numFmtId="0" fontId="8" fillId="0" borderId="39" xfId="138" applyFont="1" applyFill="1" applyBorder="1">
      <alignment/>
      <protection/>
    </xf>
    <xf numFmtId="0" fontId="8" fillId="0" borderId="45" xfId="138" applyFont="1" applyFill="1" applyBorder="1">
      <alignment/>
      <protection/>
    </xf>
    <xf numFmtId="0" fontId="13" fillId="0" borderId="30" xfId="138" applyFont="1" applyFill="1" applyBorder="1">
      <alignment/>
      <protection/>
    </xf>
    <xf numFmtId="0" fontId="8" fillId="0" borderId="31" xfId="138" applyFont="1" applyFill="1" applyBorder="1" applyAlignment="1" quotePrefix="1">
      <alignment horizontal="left"/>
      <protection/>
    </xf>
    <xf numFmtId="0" fontId="8" fillId="0" borderId="32" xfId="138" applyFont="1" applyFill="1" applyBorder="1">
      <alignment/>
      <protection/>
    </xf>
    <xf numFmtId="0" fontId="13" fillId="0" borderId="0" xfId="138" applyFont="1" applyFill="1" applyBorder="1">
      <alignment/>
      <protection/>
    </xf>
    <xf numFmtId="0" fontId="8" fillId="0" borderId="39" xfId="138" applyFont="1" applyFill="1" applyBorder="1" applyAlignment="1" quotePrefix="1">
      <alignment horizontal="left"/>
      <protection/>
    </xf>
    <xf numFmtId="0" fontId="13" fillId="0" borderId="38" xfId="138" applyFont="1" applyFill="1" applyBorder="1">
      <alignment/>
      <protection/>
    </xf>
    <xf numFmtId="0" fontId="13" fillId="0" borderId="39" xfId="138" applyFont="1" applyFill="1" applyBorder="1" applyAlignment="1">
      <alignment horizontal="left"/>
      <protection/>
    </xf>
    <xf numFmtId="0" fontId="13" fillId="0" borderId="45" xfId="138" applyFont="1" applyFill="1" applyBorder="1">
      <alignment/>
      <protection/>
    </xf>
    <xf numFmtId="0" fontId="18" fillId="0" borderId="0" xfId="138" applyFont="1" applyFill="1">
      <alignment/>
      <protection/>
    </xf>
    <xf numFmtId="0" fontId="8" fillId="0" borderId="0" xfId="138" applyFont="1" applyFill="1" applyBorder="1" applyAlignment="1">
      <alignment horizontal="right"/>
      <protection/>
    </xf>
    <xf numFmtId="0" fontId="8" fillId="0" borderId="0" xfId="138" applyFont="1" applyFill="1" applyBorder="1" applyAlignment="1">
      <alignment horizontal="left"/>
      <protection/>
    </xf>
    <xf numFmtId="0" fontId="8" fillId="0" borderId="0" xfId="138" applyFont="1" applyFill="1" applyAlignment="1" quotePrefix="1">
      <alignment horizontal="left"/>
      <protection/>
    </xf>
    <xf numFmtId="0" fontId="2" fillId="0" borderId="0" xfId="138" applyFont="1" applyFill="1" applyBorder="1">
      <alignment/>
      <protection/>
    </xf>
    <xf numFmtId="0" fontId="13" fillId="35" borderId="59" xfId="138" applyNumberFormat="1" applyFont="1" applyFill="1" applyBorder="1" applyAlignment="1">
      <alignment horizontal="center"/>
      <protection/>
    </xf>
    <xf numFmtId="0" fontId="13" fillId="35" borderId="59" xfId="138" applyFont="1" applyFill="1" applyBorder="1" applyAlignment="1">
      <alignment horizontal="center"/>
      <protection/>
    </xf>
    <xf numFmtId="0" fontId="13" fillId="35" borderId="69" xfId="138" applyFont="1" applyFill="1" applyBorder="1" applyAlignment="1">
      <alignment horizontal="center"/>
      <protection/>
    </xf>
    <xf numFmtId="0" fontId="13" fillId="35" borderId="39" xfId="138" applyFont="1" applyFill="1" applyBorder="1" applyAlignment="1">
      <alignment horizontal="center"/>
      <protection/>
    </xf>
    <xf numFmtId="0" fontId="13" fillId="35" borderId="46" xfId="138" applyFont="1" applyFill="1" applyBorder="1" applyAlignment="1">
      <alignment horizontal="center"/>
      <protection/>
    </xf>
    <xf numFmtId="0" fontId="13" fillId="0" borderId="17" xfId="138" applyFont="1" applyFill="1" applyBorder="1">
      <alignment/>
      <protection/>
    </xf>
    <xf numFmtId="0" fontId="8" fillId="0" borderId="0" xfId="138" applyFont="1" applyFill="1" applyBorder="1" applyAlignment="1">
      <alignment horizontal="center"/>
      <protection/>
    </xf>
    <xf numFmtId="169" fontId="8" fillId="0" borderId="0" xfId="138" applyNumberFormat="1" applyFont="1" applyFill="1" applyBorder="1" applyAlignment="1">
      <alignment horizontal="center"/>
      <protection/>
    </xf>
    <xf numFmtId="0" fontId="2" fillId="0" borderId="43" xfId="138" applyFont="1" applyFill="1" applyBorder="1">
      <alignment/>
      <protection/>
    </xf>
    <xf numFmtId="0" fontId="8" fillId="0" borderId="0" xfId="138" applyFont="1" applyFill="1" applyBorder="1" applyAlignment="1">
      <alignment horizontal="left" indent="2"/>
      <protection/>
    </xf>
    <xf numFmtId="169" fontId="8" fillId="0" borderId="43" xfId="138" applyNumberFormat="1" applyFont="1" applyFill="1" applyBorder="1" applyAlignment="1">
      <alignment horizontal="center"/>
      <protection/>
    </xf>
    <xf numFmtId="0" fontId="8" fillId="0" borderId="17" xfId="138" applyFont="1" applyFill="1" applyBorder="1">
      <alignment/>
      <protection/>
    </xf>
    <xf numFmtId="169" fontId="8" fillId="0" borderId="39" xfId="138" applyNumberFormat="1" applyFont="1" applyFill="1" applyBorder="1" applyAlignment="1">
      <alignment horizontal="center"/>
      <protection/>
    </xf>
    <xf numFmtId="0" fontId="24" fillId="0" borderId="0" xfId="138" applyFont="1" applyFill="1" applyBorder="1" applyAlignment="1">
      <alignment horizontal="center"/>
      <protection/>
    </xf>
    <xf numFmtId="0" fontId="24" fillId="0" borderId="43" xfId="138" applyFont="1" applyFill="1" applyBorder="1" applyAlignment="1">
      <alignment horizontal="center"/>
      <protection/>
    </xf>
    <xf numFmtId="169" fontId="8" fillId="33" borderId="0" xfId="138" applyNumberFormat="1" applyFont="1" applyFill="1" applyBorder="1" applyAlignment="1">
      <alignment horizontal="center"/>
      <protection/>
    </xf>
    <xf numFmtId="169" fontId="24" fillId="0" borderId="0" xfId="138" applyNumberFormat="1" applyFont="1" applyFill="1" applyBorder="1" applyAlignment="1">
      <alignment horizontal="center"/>
      <protection/>
    </xf>
    <xf numFmtId="169" fontId="24" fillId="0" borderId="43" xfId="138" applyNumberFormat="1" applyFont="1" applyFill="1" applyBorder="1" applyAlignment="1">
      <alignment horizontal="center"/>
      <protection/>
    </xf>
    <xf numFmtId="0" fontId="8" fillId="0" borderId="64" xfId="138" applyFont="1" applyFill="1" applyBorder="1">
      <alignment/>
      <protection/>
    </xf>
    <xf numFmtId="0" fontId="24" fillId="0" borderId="39" xfId="138" applyFont="1" applyFill="1" applyBorder="1" applyAlignment="1">
      <alignment horizontal="center"/>
      <protection/>
    </xf>
    <xf numFmtId="0" fontId="24" fillId="0" borderId="46" xfId="138" applyFont="1" applyFill="1" applyBorder="1" applyAlignment="1">
      <alignment horizontal="center"/>
      <protection/>
    </xf>
    <xf numFmtId="2" fontId="8" fillId="0" borderId="0" xfId="138" applyNumberFormat="1" applyFont="1" applyFill="1" applyBorder="1" applyAlignment="1">
      <alignment horizontal="center"/>
      <protection/>
    </xf>
    <xf numFmtId="173" fontId="8" fillId="0" borderId="0" xfId="138" applyNumberFormat="1" applyFont="1" applyFill="1" applyBorder="1" applyAlignment="1">
      <alignment horizontal="center"/>
      <protection/>
    </xf>
    <xf numFmtId="2" fontId="8" fillId="0" borderId="43" xfId="138" applyNumberFormat="1" applyFont="1" applyFill="1" applyBorder="1" applyAlignment="1">
      <alignment horizontal="center"/>
      <protection/>
    </xf>
    <xf numFmtId="0" fontId="2" fillId="0" borderId="0" xfId="138" applyFont="1" applyFill="1" applyAlignment="1">
      <alignment vertical="center"/>
      <protection/>
    </xf>
    <xf numFmtId="0" fontId="13" fillId="0" borderId="37" xfId="138" applyFont="1" applyFill="1" applyBorder="1" applyAlignment="1">
      <alignment vertical="center"/>
      <protection/>
    </xf>
    <xf numFmtId="0" fontId="8" fillId="0" borderId="39" xfId="138" applyFont="1" applyFill="1" applyBorder="1" applyAlignment="1" quotePrefix="1">
      <alignment horizontal="left" vertical="center"/>
      <protection/>
    </xf>
    <xf numFmtId="0" fontId="8" fillId="0" borderId="31" xfId="138" applyFont="1" applyFill="1" applyBorder="1" applyAlignment="1">
      <alignment vertical="center"/>
      <protection/>
    </xf>
    <xf numFmtId="2" fontId="8" fillId="0" borderId="31" xfId="138" applyNumberFormat="1" applyFont="1" applyFill="1" applyBorder="1" applyAlignment="1">
      <alignment horizontal="center"/>
      <protection/>
    </xf>
    <xf numFmtId="2" fontId="8" fillId="0" borderId="36" xfId="138" applyNumberFormat="1" applyFont="1" applyFill="1" applyBorder="1" applyAlignment="1">
      <alignment horizontal="center"/>
      <protection/>
    </xf>
    <xf numFmtId="2" fontId="8" fillId="0" borderId="13" xfId="138" applyNumberFormat="1" applyFont="1" applyFill="1" applyBorder="1" applyAlignment="1">
      <alignment horizontal="center"/>
      <protection/>
    </xf>
    <xf numFmtId="0" fontId="13" fillId="0" borderId="37" xfId="138" applyFont="1" applyBorder="1">
      <alignment/>
      <protection/>
    </xf>
    <xf numFmtId="0" fontId="8" fillId="0" borderId="31" xfId="138" applyFont="1" applyFill="1" applyBorder="1" applyAlignment="1" quotePrefix="1">
      <alignment horizontal="left" vertical="center"/>
      <protection/>
    </xf>
    <xf numFmtId="2" fontId="8" fillId="33" borderId="31" xfId="138" applyNumberFormat="1" applyFont="1" applyFill="1" applyBorder="1" applyAlignment="1">
      <alignment horizontal="center"/>
      <protection/>
    </xf>
    <xf numFmtId="2" fontId="10" fillId="0" borderId="31" xfId="75" applyNumberFormat="1" applyFont="1" applyFill="1" applyBorder="1" applyAlignment="1" applyProtection="1">
      <alignment horizontal="center"/>
      <protection/>
    </xf>
    <xf numFmtId="0" fontId="13" fillId="0" borderId="31" xfId="138" applyFont="1" applyFill="1" applyBorder="1" applyAlignment="1">
      <alignment vertical="top" wrapText="1"/>
      <protection/>
    </xf>
    <xf numFmtId="2" fontId="10" fillId="0" borderId="31" xfId="44" applyNumberFormat="1" applyFont="1" applyFill="1" applyBorder="1" applyAlignment="1" applyProtection="1">
      <alignment horizontal="center"/>
      <protection/>
    </xf>
    <xf numFmtId="0" fontId="13" fillId="0" borderId="70" xfId="138" applyFont="1" applyBorder="1">
      <alignment/>
      <protection/>
    </xf>
    <xf numFmtId="0" fontId="13" fillId="0" borderId="67" xfId="138" applyFont="1" applyFill="1" applyBorder="1" applyAlignment="1">
      <alignment/>
      <protection/>
    </xf>
    <xf numFmtId="2" fontId="8" fillId="33" borderId="67" xfId="138" applyNumberFormat="1" applyFont="1" applyFill="1" applyBorder="1" applyAlignment="1">
      <alignment horizontal="center"/>
      <protection/>
    </xf>
    <xf numFmtId="2" fontId="8" fillId="0" borderId="67" xfId="138" applyNumberFormat="1" applyFont="1" applyFill="1" applyBorder="1" applyAlignment="1">
      <alignment horizontal="center"/>
      <protection/>
    </xf>
    <xf numFmtId="2" fontId="8" fillId="0" borderId="68" xfId="138" applyNumberFormat="1" applyFont="1" applyFill="1" applyBorder="1" applyAlignment="1">
      <alignment horizontal="center"/>
      <protection/>
    </xf>
    <xf numFmtId="0" fontId="13" fillId="0" borderId="0" xfId="138" applyFont="1" applyBorder="1">
      <alignment/>
      <protection/>
    </xf>
    <xf numFmtId="0" fontId="13" fillId="0" borderId="0" xfId="138" applyFont="1" applyFill="1" applyBorder="1" applyAlignment="1">
      <alignment/>
      <protection/>
    </xf>
    <xf numFmtId="0" fontId="8" fillId="0" borderId="0" xfId="138" applyFont="1" applyFill="1" applyAlignment="1">
      <alignment horizontal="left"/>
      <protection/>
    </xf>
    <xf numFmtId="2" fontId="2" fillId="0" borderId="0" xfId="138" applyNumberFormat="1" applyFont="1" applyFill="1">
      <alignment/>
      <protection/>
    </xf>
    <xf numFmtId="0" fontId="13" fillId="0" borderId="0" xfId="138" applyFont="1" applyFill="1" applyBorder="1" applyAlignment="1">
      <alignment horizontal="left" vertical="center"/>
      <protection/>
    </xf>
    <xf numFmtId="0" fontId="13" fillId="0" borderId="0" xfId="138" applyFont="1" applyFill="1" applyBorder="1" applyAlignment="1">
      <alignment vertical="center"/>
      <protection/>
    </xf>
    <xf numFmtId="0" fontId="8" fillId="0" borderId="0" xfId="138" applyFont="1" applyFill="1" applyBorder="1" applyAlignment="1" quotePrefix="1">
      <alignment horizontal="left" vertical="center"/>
      <protection/>
    </xf>
    <xf numFmtId="0" fontId="8" fillId="0" borderId="0" xfId="138" applyFont="1" applyFill="1" applyBorder="1" applyAlignment="1">
      <alignment vertical="center"/>
      <protection/>
    </xf>
    <xf numFmtId="0" fontId="24" fillId="0" borderId="0" xfId="138" applyFont="1" applyFill="1" applyAlignment="1" quotePrefix="1">
      <alignment horizontal="left"/>
      <protection/>
    </xf>
    <xf numFmtId="0" fontId="28" fillId="0" borderId="0" xfId="138" applyFont="1" applyAlignment="1">
      <alignment horizontal="center" vertical="center"/>
      <protection/>
    </xf>
    <xf numFmtId="0" fontId="13" fillId="0" borderId="0" xfId="138" applyFont="1" applyAlignment="1">
      <alignment horizontal="center" vertical="center"/>
      <protection/>
    </xf>
    <xf numFmtId="0" fontId="26" fillId="0" borderId="0" xfId="138" applyFont="1" applyAlignment="1">
      <alignment horizontal="center" vertical="center"/>
      <protection/>
    </xf>
    <xf numFmtId="0" fontId="8" fillId="0" borderId="0" xfId="138" applyFont="1" applyAlignment="1">
      <alignment horizontal="center" vertical="center"/>
      <protection/>
    </xf>
    <xf numFmtId="0" fontId="8" fillId="0" borderId="0" xfId="138" applyFont="1" applyAlignment="1" applyProtection="1">
      <alignment horizontal="center" vertical="center"/>
      <protection/>
    </xf>
    <xf numFmtId="0" fontId="22" fillId="0" borderId="0" xfId="138" applyFont="1" applyAlignment="1">
      <alignment horizontal="center" vertical="center"/>
      <protection/>
    </xf>
    <xf numFmtId="0" fontId="14" fillId="0" borderId="48" xfId="138" applyFont="1" applyBorder="1" applyAlignment="1">
      <alignment horizontal="right" vertical="center"/>
      <protection/>
    </xf>
    <xf numFmtId="0" fontId="13" fillId="35" borderId="32" xfId="240" applyFont="1" applyFill="1" applyBorder="1" applyAlignment="1" applyProtection="1">
      <alignment horizontal="center" vertical="center"/>
      <protection/>
    </xf>
    <xf numFmtId="0" fontId="13" fillId="35" borderId="12" xfId="240" applyFont="1" applyFill="1" applyBorder="1" applyAlignment="1" applyProtection="1">
      <alignment horizontal="center" vertical="center"/>
      <protection/>
    </xf>
    <xf numFmtId="0" fontId="13" fillId="35" borderId="30" xfId="240" applyFont="1" applyFill="1" applyBorder="1" applyAlignment="1" applyProtection="1">
      <alignment horizontal="center" vertical="center"/>
      <protection/>
    </xf>
    <xf numFmtId="0" fontId="13" fillId="35" borderId="26" xfId="240" applyFont="1" applyFill="1" applyBorder="1" applyAlignment="1" applyProtection="1" quotePrefix="1">
      <alignment horizontal="center" vertical="center"/>
      <protection/>
    </xf>
    <xf numFmtId="0" fontId="22" fillId="35" borderId="26" xfId="240" applyFont="1" applyFill="1" applyBorder="1" applyAlignment="1" quotePrefix="1">
      <alignment horizontal="center" vertical="center"/>
      <protection/>
    </xf>
    <xf numFmtId="0" fontId="8" fillId="0" borderId="27" xfId="138" applyFont="1" applyBorder="1" applyAlignment="1" applyProtection="1">
      <alignment horizontal="left" vertical="center"/>
      <protection/>
    </xf>
    <xf numFmtId="2" fontId="8" fillId="0" borderId="41" xfId="186" applyNumberFormat="1" applyFont="1" applyBorder="1" applyAlignment="1" applyProtection="1">
      <alignment horizontal="center" vertical="center"/>
      <protection/>
    </xf>
    <xf numFmtId="2" fontId="8" fillId="0" borderId="41" xfId="186" applyNumberFormat="1" applyFont="1" applyBorder="1" applyAlignment="1" applyProtection="1">
      <alignment horizontal="right" vertical="center"/>
      <protection/>
    </xf>
    <xf numFmtId="2" fontId="8" fillId="0" borderId="28" xfId="186" applyNumberFormat="1" applyFont="1" applyBorder="1" applyAlignment="1" applyProtection="1" quotePrefix="1">
      <alignment horizontal="right" vertical="center"/>
      <protection/>
    </xf>
    <xf numFmtId="173" fontId="8" fillId="0" borderId="36" xfId="186" applyNumberFormat="1" applyFont="1" applyBorder="1" applyAlignment="1" applyProtection="1" quotePrefix="1">
      <alignment horizontal="right" vertical="center"/>
      <protection/>
    </xf>
    <xf numFmtId="173" fontId="8" fillId="0" borderId="29" xfId="186" applyNumberFormat="1" applyFont="1" applyBorder="1" applyAlignment="1" applyProtection="1" quotePrefix="1">
      <alignment horizontal="right" vertical="center"/>
      <protection/>
    </xf>
    <xf numFmtId="0" fontId="8" fillId="0" borderId="41" xfId="186" applyFont="1" applyBorder="1" applyAlignment="1" applyProtection="1" quotePrefix="1">
      <alignment horizontal="right" vertical="center"/>
      <protection/>
    </xf>
    <xf numFmtId="0" fontId="8" fillId="0" borderId="28" xfId="186" applyFont="1" applyBorder="1" applyAlignment="1" applyProtection="1" quotePrefix="1">
      <alignment horizontal="right" vertical="center"/>
      <protection/>
    </xf>
    <xf numFmtId="0" fontId="8" fillId="0" borderId="0" xfId="186" applyFont="1" applyBorder="1" applyAlignment="1" applyProtection="1" quotePrefix="1">
      <alignment horizontal="right" vertical="center"/>
      <protection/>
    </xf>
    <xf numFmtId="0" fontId="26" fillId="0" borderId="16" xfId="138" applyFont="1" applyFill="1" applyBorder="1" applyAlignment="1">
      <alignment horizontal="right" vertical="center"/>
      <protection/>
    </xf>
    <xf numFmtId="0" fontId="8" fillId="0" borderId="14" xfId="138" applyFont="1" applyBorder="1" applyAlignment="1" applyProtection="1">
      <alignment horizontal="left" vertical="center"/>
      <protection/>
    </xf>
    <xf numFmtId="2" fontId="8" fillId="0" borderId="44" xfId="186" applyNumberFormat="1" applyFont="1" applyBorder="1" applyAlignment="1" applyProtection="1">
      <alignment horizontal="center" vertical="center"/>
      <protection/>
    </xf>
    <xf numFmtId="2" fontId="8" fillId="0" borderId="44" xfId="186" applyNumberFormat="1" applyFont="1" applyBorder="1" applyAlignment="1" applyProtection="1">
      <alignment horizontal="right" vertical="center"/>
      <protection/>
    </xf>
    <xf numFmtId="2" fontId="8" fillId="0" borderId="15" xfId="186" applyNumberFormat="1" applyFont="1" applyBorder="1" applyAlignment="1" applyProtection="1">
      <alignment horizontal="right" vertical="center"/>
      <protection/>
    </xf>
    <xf numFmtId="2" fontId="8" fillId="0" borderId="0" xfId="186" applyNumberFormat="1" applyFont="1" applyBorder="1" applyAlignment="1" applyProtection="1">
      <alignment horizontal="right" vertical="center"/>
      <protection/>
    </xf>
    <xf numFmtId="2" fontId="8" fillId="0" borderId="16" xfId="186" applyNumberFormat="1" applyFont="1" applyBorder="1" applyAlignment="1" applyProtection="1">
      <alignment horizontal="right" vertical="center"/>
      <protection/>
    </xf>
    <xf numFmtId="0" fontId="8" fillId="0" borderId="44" xfId="186" applyFont="1" applyBorder="1" applyAlignment="1" applyProtection="1">
      <alignment horizontal="right" vertical="center"/>
      <protection/>
    </xf>
    <xf numFmtId="2" fontId="8" fillId="0" borderId="42" xfId="186" applyNumberFormat="1" applyFont="1" applyBorder="1" applyAlignment="1" applyProtection="1">
      <alignment horizontal="right" vertical="center"/>
      <protection/>
    </xf>
    <xf numFmtId="2" fontId="26" fillId="0" borderId="16" xfId="138" applyNumberFormat="1" applyFont="1" applyFill="1" applyBorder="1" applyAlignment="1">
      <alignment horizontal="right" vertical="center"/>
      <protection/>
    </xf>
    <xf numFmtId="0" fontId="8" fillId="0" borderId="15" xfId="186" applyFont="1" applyBorder="1" applyAlignment="1" applyProtection="1">
      <alignment horizontal="right" vertical="center"/>
      <protection/>
    </xf>
    <xf numFmtId="0" fontId="8" fillId="0" borderId="42" xfId="186" applyFont="1" applyBorder="1" applyAlignment="1" applyProtection="1">
      <alignment horizontal="right" vertical="center"/>
      <protection/>
    </xf>
    <xf numFmtId="2" fontId="8" fillId="0" borderId="15" xfId="186" applyNumberFormat="1" applyFont="1" applyBorder="1" applyAlignment="1" applyProtection="1" quotePrefix="1">
      <alignment horizontal="right" vertical="center"/>
      <protection/>
    </xf>
    <xf numFmtId="2" fontId="8" fillId="0" borderId="0" xfId="186" applyNumberFormat="1" applyFont="1" applyBorder="1" applyAlignment="1" applyProtection="1" quotePrefix="1">
      <alignment horizontal="right" vertical="center"/>
      <protection/>
    </xf>
    <xf numFmtId="2" fontId="8" fillId="0" borderId="16" xfId="186" applyNumberFormat="1" applyFont="1" applyBorder="1" applyAlignment="1" applyProtection="1" quotePrefix="1">
      <alignment horizontal="right" vertical="center"/>
      <protection/>
    </xf>
    <xf numFmtId="0" fontId="8" fillId="0" borderId="44" xfId="186" applyFont="1" applyBorder="1" applyAlignment="1" applyProtection="1" quotePrefix="1">
      <alignment horizontal="right" vertical="center"/>
      <protection/>
    </xf>
    <xf numFmtId="0" fontId="8" fillId="0" borderId="42" xfId="186" applyFont="1" applyBorder="1" applyAlignment="1" applyProtection="1" quotePrefix="1">
      <alignment horizontal="right" vertical="center"/>
      <protection/>
    </xf>
    <xf numFmtId="173" fontId="8" fillId="0" borderId="16" xfId="186" applyNumberFormat="1" applyFont="1" applyBorder="1" applyAlignment="1" applyProtection="1" quotePrefix="1">
      <alignment horizontal="right" vertical="center"/>
      <protection/>
    </xf>
    <xf numFmtId="173" fontId="26" fillId="0" borderId="16" xfId="138" applyNumberFormat="1" applyFont="1" applyFill="1" applyBorder="1" applyAlignment="1">
      <alignment horizontal="right" vertical="center"/>
      <protection/>
    </xf>
    <xf numFmtId="173" fontId="8" fillId="0" borderId="16" xfId="186" applyNumberFormat="1" applyFont="1" applyBorder="1" applyAlignment="1" applyProtection="1">
      <alignment horizontal="right" vertical="center"/>
      <protection/>
    </xf>
    <xf numFmtId="0" fontId="8" fillId="0" borderId="11" xfId="138" applyFont="1" applyBorder="1" applyAlignment="1" applyProtection="1">
      <alignment horizontal="left" vertical="center"/>
      <protection/>
    </xf>
    <xf numFmtId="2" fontId="8" fillId="0" borderId="45" xfId="186" applyNumberFormat="1" applyFont="1" applyBorder="1" applyAlignment="1" applyProtection="1">
      <alignment horizontal="center" vertical="center"/>
      <protection/>
    </xf>
    <xf numFmtId="2" fontId="8" fillId="0" borderId="45" xfId="186" applyNumberFormat="1" applyFont="1" applyBorder="1" applyAlignment="1" applyProtection="1">
      <alignment horizontal="right" vertical="center"/>
      <protection/>
    </xf>
    <xf numFmtId="2" fontId="8" fillId="0" borderId="38" xfId="186" applyNumberFormat="1" applyFont="1" applyBorder="1" applyAlignment="1" applyProtection="1">
      <alignment horizontal="right" vertical="center"/>
      <protection/>
    </xf>
    <xf numFmtId="0" fontId="8" fillId="0" borderId="18" xfId="186" applyFont="1" applyBorder="1" applyAlignment="1" applyProtection="1">
      <alignment horizontal="right" vertical="center"/>
      <protection/>
    </xf>
    <xf numFmtId="0" fontId="8" fillId="0" borderId="45" xfId="186" applyFont="1" applyBorder="1" applyAlignment="1" applyProtection="1">
      <alignment horizontal="right" vertical="center"/>
      <protection/>
    </xf>
    <xf numFmtId="0" fontId="8" fillId="0" borderId="10" xfId="186" applyFont="1" applyBorder="1" applyAlignment="1" applyProtection="1">
      <alignment horizontal="right" vertical="center"/>
      <protection/>
    </xf>
    <xf numFmtId="0" fontId="8" fillId="0" borderId="38" xfId="186" applyFont="1" applyBorder="1" applyAlignment="1" applyProtection="1">
      <alignment horizontal="right" vertical="center"/>
      <protection/>
    </xf>
    <xf numFmtId="0" fontId="22" fillId="0" borderId="23" xfId="138" applyFont="1" applyFill="1" applyBorder="1" applyAlignment="1">
      <alignment horizontal="center" vertical="center"/>
      <protection/>
    </xf>
    <xf numFmtId="2" fontId="22" fillId="0" borderId="60" xfId="186" applyNumberFormat="1" applyFont="1" applyBorder="1" applyAlignment="1">
      <alignment horizontal="center" vertical="center"/>
      <protection/>
    </xf>
    <xf numFmtId="0" fontId="22" fillId="0" borderId="60" xfId="186" applyFont="1" applyBorder="1" applyAlignment="1">
      <alignment horizontal="right" vertical="center"/>
      <protection/>
    </xf>
    <xf numFmtId="2" fontId="22" fillId="0" borderId="65" xfId="186" applyNumberFormat="1" applyFont="1" applyBorder="1" applyAlignment="1">
      <alignment horizontal="right" vertical="center"/>
      <protection/>
    </xf>
    <xf numFmtId="0" fontId="22" fillId="0" borderId="58" xfId="186" applyFont="1" applyBorder="1" applyAlignment="1">
      <alignment horizontal="right" vertical="center"/>
      <protection/>
    </xf>
    <xf numFmtId="0" fontId="22" fillId="0" borderId="58" xfId="138" applyFont="1" applyFill="1" applyBorder="1" applyAlignment="1">
      <alignment horizontal="right" vertical="center"/>
      <protection/>
    </xf>
    <xf numFmtId="0" fontId="26" fillId="0" borderId="0" xfId="138" applyFont="1" applyFill="1" applyAlignment="1">
      <alignment horizontal="center" vertical="center"/>
      <protection/>
    </xf>
    <xf numFmtId="0" fontId="8" fillId="0" borderId="0" xfId="138" applyFont="1" applyBorder="1" applyAlignment="1" applyProtection="1" quotePrefix="1">
      <alignment horizontal="center" vertical="center"/>
      <protection/>
    </xf>
    <xf numFmtId="2" fontId="6" fillId="0" borderId="0" xfId="138" applyNumberFormat="1" applyFont="1" applyFill="1" applyBorder="1">
      <alignment/>
      <protection/>
    </xf>
    <xf numFmtId="0" fontId="8" fillId="0" borderId="0" xfId="138" applyFont="1" applyBorder="1" applyAlignment="1" applyProtection="1">
      <alignment horizontal="center" vertical="center"/>
      <protection/>
    </xf>
    <xf numFmtId="2" fontId="4" fillId="0" borderId="0" xfId="138" applyNumberFormat="1" applyFont="1" applyFill="1" applyBorder="1">
      <alignment/>
      <protection/>
    </xf>
    <xf numFmtId="2" fontId="33" fillId="0" borderId="0" xfId="138" applyNumberFormat="1" applyFont="1" applyBorder="1" applyAlignment="1">
      <alignment horizontal="right" vertical="center"/>
      <protection/>
    </xf>
    <xf numFmtId="0" fontId="4" fillId="0" borderId="0" xfId="138" applyFont="1" applyBorder="1">
      <alignment/>
      <protection/>
    </xf>
    <xf numFmtId="2" fontId="4" fillId="0" borderId="0" xfId="138" applyNumberFormat="1" applyFont="1" applyBorder="1">
      <alignment/>
      <protection/>
    </xf>
    <xf numFmtId="0" fontId="22" fillId="0" borderId="0" xfId="138" applyFont="1" applyBorder="1" applyAlignment="1">
      <alignment horizontal="center" vertical="center"/>
      <protection/>
    </xf>
    <xf numFmtId="169" fontId="8" fillId="0" borderId="0" xfId="204" applyNumberFormat="1" applyFont="1" applyFill="1" applyBorder="1" applyAlignment="1">
      <alignment horizontal="right"/>
      <protection/>
    </xf>
    <xf numFmtId="0" fontId="2" fillId="0" borderId="0" xfId="138" applyNumberFormat="1" applyFill="1">
      <alignment/>
      <protection/>
    </xf>
    <xf numFmtId="0" fontId="8" fillId="0" borderId="0" xfId="256" applyFont="1" applyFill="1">
      <alignment/>
      <protection/>
    </xf>
    <xf numFmtId="169" fontId="8" fillId="0" borderId="0" xfId="256" applyNumberFormat="1" applyFont="1" applyFill="1">
      <alignment/>
      <protection/>
    </xf>
    <xf numFmtId="0" fontId="15" fillId="0" borderId="0" xfId="256" applyFont="1" applyFill="1" applyAlignment="1" applyProtection="1">
      <alignment horizontal="right"/>
      <protection/>
    </xf>
    <xf numFmtId="0" fontId="13" fillId="35" borderId="71" xfId="256" applyFont="1" applyFill="1" applyBorder="1" applyAlignment="1" applyProtection="1" quotePrefix="1">
      <alignment horizontal="center" vertical="center"/>
      <protection/>
    </xf>
    <xf numFmtId="0" fontId="13" fillId="35" borderId="12" xfId="256" applyFont="1" applyFill="1" applyBorder="1" applyAlignment="1" applyProtection="1">
      <alignment horizontal="center" vertical="center"/>
      <protection/>
    </xf>
    <xf numFmtId="4" fontId="13" fillId="35" borderId="12" xfId="256" applyNumberFormat="1" applyFont="1" applyFill="1" applyBorder="1" applyAlignment="1" applyProtection="1">
      <alignment horizontal="center" vertical="center"/>
      <protection/>
    </xf>
    <xf numFmtId="0" fontId="13" fillId="35" borderId="10" xfId="256" applyFont="1" applyFill="1" applyBorder="1" applyAlignment="1" applyProtection="1" quotePrefix="1">
      <alignment horizontal="center"/>
      <protection/>
    </xf>
    <xf numFmtId="0" fontId="13" fillId="35" borderId="18" xfId="256" applyFont="1" applyFill="1" applyBorder="1" applyAlignment="1" applyProtection="1" quotePrefix="1">
      <alignment horizontal="center" vertical="center"/>
      <protection/>
    </xf>
    <xf numFmtId="0" fontId="8" fillId="0" borderId="14" xfId="256" applyFont="1" applyFill="1" applyBorder="1">
      <alignment/>
      <protection/>
    </xf>
    <xf numFmtId="0" fontId="8" fillId="0" borderId="15" xfId="256" applyFont="1" applyFill="1" applyBorder="1" applyAlignment="1">
      <alignment horizontal="center"/>
      <protection/>
    </xf>
    <xf numFmtId="0" fontId="8" fillId="0" borderId="28" xfId="256" applyFont="1" applyFill="1" applyBorder="1" applyAlignment="1">
      <alignment horizontal="center"/>
      <protection/>
    </xf>
    <xf numFmtId="0" fontId="8" fillId="0" borderId="29" xfId="256" applyFont="1" applyFill="1" applyBorder="1" applyAlignment="1">
      <alignment horizontal="center"/>
      <protection/>
    </xf>
    <xf numFmtId="0" fontId="13" fillId="0" borderId="14" xfId="256" applyFont="1" applyFill="1" applyBorder="1" applyAlignment="1" applyProtection="1">
      <alignment horizontal="left"/>
      <protection/>
    </xf>
    <xf numFmtId="169" fontId="13" fillId="0" borderId="15" xfId="257" applyNumberFormat="1" applyFont="1" applyFill="1" applyBorder="1">
      <alignment/>
      <protection/>
    </xf>
    <xf numFmtId="169" fontId="13" fillId="0" borderId="15" xfId="256" applyNumberFormat="1" applyFont="1" applyBorder="1">
      <alignment/>
      <protection/>
    </xf>
    <xf numFmtId="169" fontId="13" fillId="0" borderId="16" xfId="256" applyNumberFormat="1" applyFont="1" applyBorder="1">
      <alignment/>
      <protection/>
    </xf>
    <xf numFmtId="0" fontId="8" fillId="0" borderId="14" xfId="256" applyFont="1" applyFill="1" applyBorder="1" applyAlignment="1" applyProtection="1">
      <alignment horizontal="left"/>
      <protection/>
    </xf>
    <xf numFmtId="169" fontId="8" fillId="0" borderId="15" xfId="257" applyNumberFormat="1" applyFont="1" applyFill="1" applyBorder="1">
      <alignment/>
      <protection/>
    </xf>
    <xf numFmtId="169" fontId="8" fillId="0" borderId="15" xfId="256" applyNumberFormat="1" applyFont="1" applyBorder="1">
      <alignment/>
      <protection/>
    </xf>
    <xf numFmtId="169" fontId="8" fillId="0" borderId="16" xfId="256" applyNumberFormat="1" applyFont="1" applyBorder="1">
      <alignment/>
      <protection/>
    </xf>
    <xf numFmtId="0" fontId="8" fillId="0" borderId="11" xfId="256" applyFont="1" applyFill="1" applyBorder="1" applyAlignment="1" applyProtection="1">
      <alignment horizontal="left"/>
      <protection/>
    </xf>
    <xf numFmtId="169" fontId="8" fillId="0" borderId="10" xfId="257" applyNumberFormat="1" applyFont="1" applyFill="1" applyBorder="1">
      <alignment/>
      <protection/>
    </xf>
    <xf numFmtId="169" fontId="8" fillId="0" borderId="10" xfId="256" applyNumberFormat="1" applyFont="1" applyBorder="1">
      <alignment/>
      <protection/>
    </xf>
    <xf numFmtId="169" fontId="8" fillId="0" borderId="18" xfId="256" applyNumberFormat="1" applyFont="1" applyBorder="1">
      <alignment/>
      <protection/>
    </xf>
    <xf numFmtId="169" fontId="8" fillId="0" borderId="15" xfId="256" applyNumberFormat="1" applyFont="1" applyFill="1" applyBorder="1">
      <alignment/>
      <protection/>
    </xf>
    <xf numFmtId="0" fontId="8" fillId="0" borderId="23" xfId="256" applyFont="1" applyFill="1" applyBorder="1" applyAlignment="1" applyProtection="1">
      <alignment horizontal="left"/>
      <protection/>
    </xf>
    <xf numFmtId="169" fontId="8" fillId="0" borderId="24" xfId="257" applyNumberFormat="1" applyFont="1" applyFill="1" applyBorder="1">
      <alignment/>
      <protection/>
    </xf>
    <xf numFmtId="169" fontId="8" fillId="0" borderId="24" xfId="256" applyNumberFormat="1" applyFont="1" applyBorder="1">
      <alignment/>
      <protection/>
    </xf>
    <xf numFmtId="169" fontId="8" fillId="0" borderId="25" xfId="256" applyNumberFormat="1" applyFont="1" applyBorder="1">
      <alignment/>
      <protection/>
    </xf>
    <xf numFmtId="0" fontId="8" fillId="0" borderId="0" xfId="256" applyFont="1" applyFill="1" applyAlignment="1">
      <alignment horizontal="right"/>
      <protection/>
    </xf>
    <xf numFmtId="169" fontId="8" fillId="0" borderId="0" xfId="256" applyNumberFormat="1" applyFont="1" applyFill="1" applyAlignment="1">
      <alignment horizontal="right"/>
      <protection/>
    </xf>
    <xf numFmtId="168" fontId="13" fillId="0" borderId="35" xfId="256" applyNumberFormat="1" applyFont="1" applyFill="1" applyBorder="1" applyAlignment="1" applyProtection="1" quotePrefix="1">
      <alignment horizontal="left"/>
      <protection/>
    </xf>
    <xf numFmtId="169" fontId="8" fillId="0" borderId="28" xfId="256" applyNumberFormat="1" applyFont="1" applyBorder="1" applyAlignment="1">
      <alignment horizontal="center" vertical="center"/>
      <protection/>
    </xf>
    <xf numFmtId="168" fontId="8" fillId="0" borderId="35" xfId="256" applyNumberFormat="1" applyFont="1" applyFill="1" applyBorder="1" applyAlignment="1" applyProtection="1" quotePrefix="1">
      <alignment horizontal="left"/>
      <protection/>
    </xf>
    <xf numFmtId="168" fontId="8" fillId="0" borderId="42" xfId="256" applyNumberFormat="1" applyFont="1" applyFill="1" applyBorder="1" applyAlignment="1" applyProtection="1">
      <alignment horizontal="left"/>
      <protection/>
    </xf>
    <xf numFmtId="169" fontId="8" fillId="0" borderId="15" xfId="256" applyNumberFormat="1" applyFont="1" applyBorder="1" applyAlignment="1">
      <alignment horizontal="center" vertical="center"/>
      <protection/>
    </xf>
    <xf numFmtId="168" fontId="8" fillId="0" borderId="38" xfId="256" applyNumberFormat="1" applyFont="1" applyFill="1" applyBorder="1" applyAlignment="1" applyProtection="1">
      <alignment horizontal="left"/>
      <protection/>
    </xf>
    <xf numFmtId="169" fontId="8" fillId="0" borderId="10" xfId="256" applyNumberFormat="1" applyFont="1" applyBorder="1" applyAlignment="1">
      <alignment horizontal="center" vertical="center"/>
      <protection/>
    </xf>
    <xf numFmtId="168" fontId="8" fillId="0" borderId="28" xfId="256" applyNumberFormat="1" applyFont="1" applyFill="1" applyBorder="1" applyAlignment="1" applyProtection="1" quotePrefix="1">
      <alignment horizontal="left"/>
      <protection/>
    </xf>
    <xf numFmtId="168" fontId="8" fillId="0" borderId="10" xfId="256" applyNumberFormat="1" applyFont="1" applyFill="1" applyBorder="1" applyAlignment="1" applyProtection="1">
      <alignment horizontal="left"/>
      <protection/>
    </xf>
    <xf numFmtId="168" fontId="8" fillId="0" borderId="41" xfId="256" applyNumberFormat="1" applyFont="1" applyFill="1" applyBorder="1" applyAlignment="1" applyProtection="1" quotePrefix="1">
      <alignment horizontal="center" vertical="center"/>
      <protection/>
    </xf>
    <xf numFmtId="168" fontId="8" fillId="0" borderId="15" xfId="256" applyNumberFormat="1" applyFont="1" applyFill="1" applyBorder="1" applyAlignment="1" applyProtection="1">
      <alignment horizontal="left"/>
      <protection/>
    </xf>
    <xf numFmtId="168" fontId="8" fillId="0" borderId="44" xfId="256" applyNumberFormat="1" applyFont="1" applyFill="1" applyBorder="1" applyAlignment="1" applyProtection="1">
      <alignment horizontal="center" vertical="center"/>
      <protection/>
    </xf>
    <xf numFmtId="168" fontId="8" fillId="0" borderId="45" xfId="256" applyNumberFormat="1" applyFont="1" applyFill="1" applyBorder="1" applyAlignment="1" applyProtection="1">
      <alignment horizontal="center" vertical="center"/>
      <protection/>
    </xf>
    <xf numFmtId="168" fontId="8" fillId="0" borderId="42" xfId="256" applyNumberFormat="1" applyFont="1" applyFill="1" applyBorder="1" applyAlignment="1" applyProtection="1">
      <alignment horizontal="center" vertical="center"/>
      <protection/>
    </xf>
    <xf numFmtId="168" fontId="8" fillId="0" borderId="28" xfId="256" applyNumberFormat="1" applyFont="1" applyFill="1" applyBorder="1" applyAlignment="1" applyProtection="1">
      <alignment horizontal="center" vertical="center"/>
      <protection/>
    </xf>
    <xf numFmtId="168" fontId="8" fillId="0" borderId="38" xfId="256" applyNumberFormat="1" applyFont="1" applyFill="1" applyBorder="1" applyAlignment="1" applyProtection="1">
      <alignment horizontal="center" vertical="center"/>
      <protection/>
    </xf>
    <xf numFmtId="168" fontId="8" fillId="0" borderId="10" xfId="256" applyNumberFormat="1" applyFont="1" applyFill="1" applyBorder="1" applyAlignment="1" applyProtection="1">
      <alignment horizontal="center" vertical="center"/>
      <protection/>
    </xf>
    <xf numFmtId="0" fontId="26" fillId="0" borderId="0" xfId="256" applyFont="1" applyFill="1">
      <alignment/>
      <protection/>
    </xf>
    <xf numFmtId="168" fontId="22" fillId="33" borderId="61" xfId="259" applyNumberFormat="1" applyFont="1" applyFill="1" applyBorder="1" applyAlignment="1">
      <alignment horizontal="center"/>
      <protection/>
    </xf>
    <xf numFmtId="168" fontId="22" fillId="33" borderId="52" xfId="259" applyNumberFormat="1" applyFont="1" applyFill="1" applyBorder="1">
      <alignment/>
      <protection/>
    </xf>
    <xf numFmtId="168" fontId="22" fillId="33" borderId="11" xfId="259" applyNumberFormat="1" applyFont="1" applyFill="1" applyBorder="1" applyAlignment="1">
      <alignment horizontal="center"/>
      <protection/>
    </xf>
    <xf numFmtId="168" fontId="22" fillId="33" borderId="10" xfId="259" applyNumberFormat="1" applyFont="1" applyFill="1" applyBorder="1" applyAlignment="1">
      <alignment horizontal="center"/>
      <protection/>
    </xf>
    <xf numFmtId="49" fontId="22" fillId="33" borderId="10" xfId="259" applyNumberFormat="1" applyFont="1" applyFill="1" applyBorder="1" applyAlignment="1" quotePrefix="1">
      <alignment horizontal="center"/>
      <protection/>
    </xf>
    <xf numFmtId="49" fontId="22" fillId="33" borderId="10" xfId="259" applyNumberFormat="1" applyFont="1" applyFill="1" applyBorder="1" applyAlignment="1">
      <alignment horizontal="center"/>
      <protection/>
    </xf>
    <xf numFmtId="49" fontId="22" fillId="33" borderId="18" xfId="259" applyNumberFormat="1" applyFont="1" applyFill="1" applyBorder="1" applyAlignment="1" quotePrefix="1">
      <alignment horizontal="center"/>
      <protection/>
    </xf>
    <xf numFmtId="168" fontId="26" fillId="0" borderId="14" xfId="205" applyFont="1" applyBorder="1" applyAlignment="1">
      <alignment horizontal="center"/>
      <protection/>
    </xf>
    <xf numFmtId="168" fontId="22" fillId="0" borderId="15" xfId="205" applyFont="1" applyBorder="1">
      <alignment/>
      <protection/>
    </xf>
    <xf numFmtId="168" fontId="22" fillId="0" borderId="29" xfId="205" applyFont="1" applyBorder="1">
      <alignment/>
      <protection/>
    </xf>
    <xf numFmtId="176" fontId="26" fillId="0" borderId="14" xfId="205" applyNumberFormat="1" applyFont="1" applyBorder="1" applyAlignment="1">
      <alignment horizontal="center"/>
      <protection/>
    </xf>
    <xf numFmtId="168" fontId="26" fillId="0" borderId="15" xfId="205" applyFont="1" applyBorder="1">
      <alignment/>
      <protection/>
    </xf>
    <xf numFmtId="168" fontId="26" fillId="0" borderId="15" xfId="205" applyFont="1" applyBorder="1" applyAlignment="1">
      <alignment horizontal="right"/>
      <protection/>
    </xf>
    <xf numFmtId="168" fontId="26" fillId="0" borderId="16" xfId="205" applyFont="1" applyBorder="1" applyAlignment="1">
      <alignment horizontal="right"/>
      <protection/>
    </xf>
    <xf numFmtId="176" fontId="22" fillId="0" borderId="14" xfId="205" applyNumberFormat="1" applyFont="1" applyBorder="1" applyAlignment="1">
      <alignment horizontal="left"/>
      <protection/>
    </xf>
    <xf numFmtId="168" fontId="22" fillId="0" borderId="15" xfId="205" applyFont="1" applyBorder="1" applyAlignment="1" quotePrefix="1">
      <alignment horizontal="right"/>
      <protection/>
    </xf>
    <xf numFmtId="168" fontId="22" fillId="0" borderId="16" xfId="205" applyFont="1" applyBorder="1" applyAlignment="1" quotePrefix="1">
      <alignment horizontal="right"/>
      <protection/>
    </xf>
    <xf numFmtId="168" fontId="26" fillId="0" borderId="56" xfId="205" applyFont="1" applyBorder="1">
      <alignment/>
      <protection/>
    </xf>
    <xf numFmtId="168" fontId="22" fillId="0" borderId="60" xfId="205" applyFont="1" applyBorder="1">
      <alignment/>
      <protection/>
    </xf>
    <xf numFmtId="168" fontId="22" fillId="0" borderId="57" xfId="205" applyFont="1" applyBorder="1" applyAlignment="1">
      <alignment horizontal="right"/>
      <protection/>
    </xf>
    <xf numFmtId="168" fontId="22" fillId="0" borderId="57" xfId="205" applyFont="1" applyBorder="1" applyAlignment="1" quotePrefix="1">
      <alignment horizontal="right"/>
      <protection/>
    </xf>
    <xf numFmtId="168" fontId="22" fillId="0" borderId="58" xfId="205" applyFont="1" applyBorder="1" applyAlignment="1" quotePrefix="1">
      <alignment horizontal="right"/>
      <protection/>
    </xf>
    <xf numFmtId="168" fontId="26" fillId="0" borderId="0" xfId="259" applyNumberFormat="1" applyFont="1" applyBorder="1">
      <alignment/>
      <protection/>
    </xf>
    <xf numFmtId="168" fontId="22" fillId="0" borderId="0" xfId="259" applyNumberFormat="1" applyFont="1" applyBorder="1">
      <alignment/>
      <protection/>
    </xf>
    <xf numFmtId="168" fontId="22" fillId="0" borderId="0" xfId="259" applyNumberFormat="1" applyFont="1" applyBorder="1" applyAlignment="1">
      <alignment horizontal="right"/>
      <protection/>
    </xf>
    <xf numFmtId="168" fontId="26" fillId="0" borderId="0" xfId="259" applyNumberFormat="1" applyFont="1" applyBorder="1" applyAlignment="1">
      <alignment horizontal="right"/>
      <protection/>
    </xf>
    <xf numFmtId="168" fontId="22" fillId="0" borderId="0" xfId="259" applyNumberFormat="1" applyFont="1" applyBorder="1" applyAlignment="1" quotePrefix="1">
      <alignment horizontal="right"/>
      <protection/>
    </xf>
    <xf numFmtId="0" fontId="8" fillId="0" borderId="0" xfId="138" applyFont="1" applyBorder="1">
      <alignment/>
      <protection/>
    </xf>
    <xf numFmtId="168" fontId="22" fillId="33" borderId="61" xfId="260" applyNumberFormat="1" applyFont="1" applyFill="1" applyBorder="1" applyAlignment="1">
      <alignment horizontal="center"/>
      <protection/>
    </xf>
    <xf numFmtId="168" fontId="22" fillId="33" borderId="52" xfId="260" applyNumberFormat="1" applyFont="1" applyFill="1" applyBorder="1">
      <alignment/>
      <protection/>
    </xf>
    <xf numFmtId="168" fontId="22" fillId="33" borderId="11" xfId="260" applyNumberFormat="1" applyFont="1" applyFill="1" applyBorder="1" applyAlignment="1">
      <alignment horizontal="center"/>
      <protection/>
    </xf>
    <xf numFmtId="168" fontId="22" fillId="33" borderId="10" xfId="260" applyNumberFormat="1" applyFont="1" applyFill="1" applyBorder="1" applyAlignment="1">
      <alignment horizontal="center"/>
      <protection/>
    </xf>
    <xf numFmtId="49" fontId="22" fillId="33" borderId="10" xfId="260" applyNumberFormat="1" applyFont="1" applyFill="1" applyBorder="1" applyAlignment="1">
      <alignment horizontal="center"/>
      <protection/>
    </xf>
    <xf numFmtId="49" fontId="22" fillId="33" borderId="18" xfId="260" applyNumberFormat="1" applyFont="1" applyFill="1" applyBorder="1" applyAlignment="1" quotePrefix="1">
      <alignment horizontal="center"/>
      <protection/>
    </xf>
    <xf numFmtId="168" fontId="22" fillId="0" borderId="42" xfId="205" applyFont="1" applyBorder="1">
      <alignment/>
      <protection/>
    </xf>
    <xf numFmtId="168" fontId="26" fillId="0" borderId="42" xfId="205" applyFont="1" applyBorder="1" applyAlignment="1">
      <alignment horizontal="right"/>
      <protection/>
    </xf>
    <xf numFmtId="168" fontId="26" fillId="0" borderId="42" xfId="205" applyFont="1" applyBorder="1" applyAlignment="1" quotePrefix="1">
      <alignment horizontal="right"/>
      <protection/>
    </xf>
    <xf numFmtId="176" fontId="22" fillId="0" borderId="14" xfId="205" applyNumberFormat="1" applyFont="1" applyBorder="1" applyAlignment="1">
      <alignment horizontal="center"/>
      <protection/>
    </xf>
    <xf numFmtId="168" fontId="22" fillId="0" borderId="15" xfId="205" applyFont="1" applyBorder="1" applyAlignment="1">
      <alignment horizontal="right"/>
      <protection/>
    </xf>
    <xf numFmtId="168" fontId="22" fillId="0" borderId="42" xfId="205" applyFont="1" applyBorder="1" applyAlignment="1">
      <alignment horizontal="right"/>
      <protection/>
    </xf>
    <xf numFmtId="168" fontId="22" fillId="0" borderId="16" xfId="205" applyFont="1" applyBorder="1" applyAlignment="1">
      <alignment horizontal="right"/>
      <protection/>
    </xf>
    <xf numFmtId="176" fontId="22" fillId="0" borderId="56" xfId="205" applyNumberFormat="1" applyFont="1" applyBorder="1" applyAlignment="1">
      <alignment horizontal="center"/>
      <protection/>
    </xf>
    <xf numFmtId="168" fontId="22" fillId="0" borderId="57" xfId="205" applyFont="1" applyBorder="1">
      <alignment/>
      <protection/>
    </xf>
    <xf numFmtId="168" fontId="22" fillId="0" borderId="65" xfId="205" applyFont="1" applyBorder="1" applyAlignment="1">
      <alignment horizontal="right"/>
      <protection/>
    </xf>
    <xf numFmtId="168" fontId="22" fillId="0" borderId="58" xfId="205" applyFont="1" applyBorder="1" applyAlignment="1">
      <alignment horizontal="right"/>
      <protection/>
    </xf>
    <xf numFmtId="0" fontId="8" fillId="0" borderId="59" xfId="138" applyFont="1" applyBorder="1">
      <alignment/>
      <protection/>
    </xf>
    <xf numFmtId="168" fontId="26" fillId="0" borderId="59" xfId="260" applyNumberFormat="1" applyFont="1" applyBorder="1">
      <alignment/>
      <protection/>
    </xf>
    <xf numFmtId="169" fontId="8" fillId="0" borderId="0" xfId="138" applyNumberFormat="1" applyFont="1">
      <alignment/>
      <protection/>
    </xf>
    <xf numFmtId="0" fontId="13" fillId="0" borderId="0" xfId="138" applyFont="1" applyAlignment="1">
      <alignment horizontal="center"/>
      <protection/>
    </xf>
    <xf numFmtId="168" fontId="13" fillId="33" borderId="61" xfId="263" applyNumberFormat="1" applyFont="1" applyFill="1" applyBorder="1">
      <alignment/>
      <protection/>
    </xf>
    <xf numFmtId="168" fontId="13" fillId="33" borderId="52" xfId="263" applyNumberFormat="1" applyFont="1" applyFill="1" applyBorder="1">
      <alignment/>
      <protection/>
    </xf>
    <xf numFmtId="168" fontId="13" fillId="33" borderId="11" xfId="263" applyNumberFormat="1" applyFont="1" applyFill="1" applyBorder="1" applyAlignment="1">
      <alignment horizontal="center"/>
      <protection/>
    </xf>
    <xf numFmtId="168" fontId="13" fillId="33" borderId="10" xfId="263" applyNumberFormat="1" applyFont="1" applyFill="1" applyBorder="1" applyAlignment="1">
      <alignment horizontal="center"/>
      <protection/>
    </xf>
    <xf numFmtId="49" fontId="22" fillId="33" borderId="10" xfId="261" applyNumberFormat="1" applyFont="1" applyFill="1" applyBorder="1" applyAlignment="1">
      <alignment horizontal="center"/>
      <protection/>
    </xf>
    <xf numFmtId="49" fontId="22" fillId="33" borderId="26" xfId="261" applyNumberFormat="1" applyFont="1" applyFill="1" applyBorder="1" applyAlignment="1">
      <alignment horizontal="center"/>
      <protection/>
    </xf>
    <xf numFmtId="168" fontId="26" fillId="0" borderId="14" xfId="232" applyFont="1" applyBorder="1">
      <alignment/>
      <protection/>
    </xf>
    <xf numFmtId="168" fontId="22" fillId="0" borderId="15" xfId="232" applyFont="1" applyBorder="1">
      <alignment/>
      <protection/>
    </xf>
    <xf numFmtId="168" fontId="22" fillId="0" borderId="15" xfId="232" applyFont="1" applyBorder="1" applyAlignment="1" quotePrefix="1">
      <alignment horizontal="right"/>
      <protection/>
    </xf>
    <xf numFmtId="168" fontId="22" fillId="0" borderId="42" xfId="232" applyFont="1" applyBorder="1" applyAlignment="1" quotePrefix="1">
      <alignment horizontal="right"/>
      <protection/>
    </xf>
    <xf numFmtId="168" fontId="22" fillId="0" borderId="16" xfId="232" applyFont="1" applyBorder="1" applyAlignment="1" quotePrefix="1">
      <alignment horizontal="right"/>
      <protection/>
    </xf>
    <xf numFmtId="176" fontId="26" fillId="0" borderId="14" xfId="232" applyNumberFormat="1" applyFont="1" applyBorder="1" applyAlignment="1">
      <alignment horizontal="center"/>
      <protection/>
    </xf>
    <xf numFmtId="168" fontId="26" fillId="0" borderId="15" xfId="232" applyFont="1" applyBorder="1">
      <alignment/>
      <protection/>
    </xf>
    <xf numFmtId="168" fontId="26" fillId="0" borderId="15" xfId="232" applyNumberFormat="1" applyFont="1" applyBorder="1">
      <alignment/>
      <protection/>
    </xf>
    <xf numFmtId="168" fontId="26" fillId="0" borderId="15" xfId="232" applyFont="1" applyBorder="1" applyAlignment="1">
      <alignment horizontal="right"/>
      <protection/>
    </xf>
    <xf numFmtId="168" fontId="26" fillId="0" borderId="42" xfId="232" applyFont="1" applyBorder="1" applyAlignment="1">
      <alignment horizontal="right"/>
      <protection/>
    </xf>
    <xf numFmtId="168" fontId="26" fillId="0" borderId="16" xfId="232" applyFont="1" applyBorder="1" applyAlignment="1">
      <alignment horizontal="right"/>
      <protection/>
    </xf>
    <xf numFmtId="168" fontId="26" fillId="0" borderId="42" xfId="232" applyFont="1" applyBorder="1" applyAlignment="1" quotePrefix="1">
      <alignment horizontal="right"/>
      <protection/>
    </xf>
    <xf numFmtId="168" fontId="26" fillId="0" borderId="16" xfId="232" applyFont="1" applyBorder="1" applyAlignment="1" quotePrefix="1">
      <alignment horizontal="right"/>
      <protection/>
    </xf>
    <xf numFmtId="168" fontId="22" fillId="0" borderId="15" xfId="232" applyNumberFormat="1" applyFont="1" applyBorder="1">
      <alignment/>
      <protection/>
    </xf>
    <xf numFmtId="168" fontId="22" fillId="0" borderId="15" xfId="232" applyFont="1" applyBorder="1" applyAlignment="1">
      <alignment horizontal="right"/>
      <protection/>
    </xf>
    <xf numFmtId="168" fontId="22" fillId="0" borderId="42" xfId="232" applyFont="1" applyBorder="1" applyAlignment="1">
      <alignment horizontal="right"/>
      <protection/>
    </xf>
    <xf numFmtId="168" fontId="26" fillId="0" borderId="56" xfId="232" applyFont="1" applyBorder="1">
      <alignment/>
      <protection/>
    </xf>
    <xf numFmtId="168" fontId="22" fillId="0" borderId="57" xfId="232" applyFont="1" applyBorder="1">
      <alignment/>
      <protection/>
    </xf>
    <xf numFmtId="168" fontId="22" fillId="0" borderId="65" xfId="232" applyFont="1" applyBorder="1" applyAlignment="1">
      <alignment horizontal="right"/>
      <protection/>
    </xf>
    <xf numFmtId="168" fontId="22" fillId="0" borderId="58" xfId="232" applyFont="1" applyBorder="1" applyAlignment="1" quotePrefix="1">
      <alignment horizontal="right"/>
      <protection/>
    </xf>
    <xf numFmtId="182" fontId="8" fillId="0" borderId="0" xfId="138" applyNumberFormat="1" applyFont="1">
      <alignment/>
      <protection/>
    </xf>
    <xf numFmtId="168" fontId="8" fillId="0" borderId="0" xfId="138" applyNumberFormat="1" applyFont="1">
      <alignment/>
      <protection/>
    </xf>
    <xf numFmtId="168" fontId="6" fillId="0" borderId="0" xfId="264" applyNumberFormat="1" applyFont="1" applyAlignment="1" applyProtection="1">
      <alignment horizontal="center"/>
      <protection/>
    </xf>
    <xf numFmtId="168" fontId="15" fillId="0" borderId="0" xfId="264" applyNumberFormat="1" applyFont="1" applyAlignment="1" applyProtection="1">
      <alignment horizontal="right"/>
      <protection/>
    </xf>
    <xf numFmtId="168" fontId="13" fillId="33" borderId="61" xfId="264" applyNumberFormat="1" applyFont="1" applyFill="1" applyBorder="1" applyAlignment="1">
      <alignment horizontal="left"/>
      <protection/>
    </xf>
    <xf numFmtId="168" fontId="13" fillId="33" borderId="72" xfId="264" applyNumberFormat="1" applyFont="1" applyFill="1" applyBorder="1">
      <alignment/>
      <protection/>
    </xf>
    <xf numFmtId="168" fontId="13" fillId="0" borderId="0" xfId="264" applyNumberFormat="1" applyFont="1" applyFill="1" applyBorder="1" applyAlignment="1">
      <alignment horizontal="center"/>
      <protection/>
    </xf>
    <xf numFmtId="168" fontId="13" fillId="33" borderId="11" xfId="264" applyNumberFormat="1" applyFont="1" applyFill="1" applyBorder="1" applyAlignment="1">
      <alignment horizontal="center"/>
      <protection/>
    </xf>
    <xf numFmtId="168" fontId="13" fillId="33" borderId="38" xfId="264" applyNumberFormat="1" applyFont="1" applyFill="1" applyBorder="1" applyAlignment="1">
      <alignment horizontal="center"/>
      <protection/>
    </xf>
    <xf numFmtId="49" fontId="22" fillId="33" borderId="10" xfId="262" applyNumberFormat="1" applyFont="1" applyFill="1" applyBorder="1" applyAlignment="1">
      <alignment horizontal="center"/>
      <protection/>
    </xf>
    <xf numFmtId="49" fontId="22" fillId="33" borderId="26" xfId="262" applyNumberFormat="1" applyFont="1" applyFill="1" applyBorder="1" applyAlignment="1">
      <alignment horizontal="center"/>
      <protection/>
    </xf>
    <xf numFmtId="168" fontId="22" fillId="0" borderId="0" xfId="154" applyNumberFormat="1" applyFont="1" applyFill="1" applyBorder="1" applyAlignment="1" quotePrefix="1">
      <alignment horizontal="center"/>
      <protection/>
    </xf>
    <xf numFmtId="168" fontId="26" fillId="0" borderId="14" xfId="233" applyFont="1" applyBorder="1" applyAlignment="1">
      <alignment horizontal="left"/>
      <protection/>
    </xf>
    <xf numFmtId="168" fontId="22" fillId="0" borderId="15" xfId="233" applyFont="1" applyBorder="1">
      <alignment/>
      <protection/>
    </xf>
    <xf numFmtId="168" fontId="22" fillId="0" borderId="15" xfId="233" applyFont="1" applyBorder="1" applyAlignment="1" quotePrefix="1">
      <alignment/>
      <protection/>
    </xf>
    <xf numFmtId="168" fontId="22" fillId="0" borderId="15" xfId="233" applyFont="1" applyBorder="1" applyAlignment="1" quotePrefix="1">
      <alignment horizontal="right"/>
      <protection/>
    </xf>
    <xf numFmtId="168" fontId="22" fillId="0" borderId="16" xfId="233" applyFont="1" applyBorder="1" applyAlignment="1" quotePrefix="1">
      <alignment horizontal="right"/>
      <protection/>
    </xf>
    <xf numFmtId="168" fontId="22" fillId="0" borderId="0" xfId="233" applyFont="1" applyBorder="1" applyAlignment="1" quotePrefix="1">
      <alignment horizontal="right"/>
      <protection/>
    </xf>
    <xf numFmtId="176" fontId="26" fillId="0" borderId="14" xfId="233" applyNumberFormat="1" applyFont="1" applyBorder="1" applyAlignment="1">
      <alignment horizontal="center"/>
      <protection/>
    </xf>
    <xf numFmtId="176" fontId="26" fillId="0" borderId="15" xfId="233" applyNumberFormat="1" applyFont="1" applyBorder="1" applyAlignment="1">
      <alignment horizontal="left"/>
      <protection/>
    </xf>
    <xf numFmtId="168" fontId="26" fillId="0" borderId="15" xfId="233" applyFont="1" applyBorder="1" applyAlignment="1">
      <alignment/>
      <protection/>
    </xf>
    <xf numFmtId="168" fontId="26" fillId="0" borderId="15" xfId="233" applyFont="1" applyBorder="1" applyAlignment="1">
      <alignment horizontal="right"/>
      <protection/>
    </xf>
    <xf numFmtId="168" fontId="26" fillId="0" borderId="16" xfId="233" applyFont="1" applyBorder="1" applyAlignment="1">
      <alignment horizontal="right"/>
      <protection/>
    </xf>
    <xf numFmtId="168" fontId="26" fillId="0" borderId="0" xfId="233" applyFont="1" applyBorder="1" applyAlignment="1">
      <alignment horizontal="right"/>
      <protection/>
    </xf>
    <xf numFmtId="176" fontId="26" fillId="0" borderId="14" xfId="233" applyNumberFormat="1" applyFont="1" applyBorder="1" applyAlignment="1">
      <alignment horizontal="left"/>
      <protection/>
    </xf>
    <xf numFmtId="176" fontId="22" fillId="0" borderId="15" xfId="233" applyNumberFormat="1" applyFont="1" applyBorder="1" applyAlignment="1">
      <alignment horizontal="left"/>
      <protection/>
    </xf>
    <xf numFmtId="168" fontId="22" fillId="0" borderId="15" xfId="233" applyFont="1" applyBorder="1" applyAlignment="1">
      <alignment/>
      <protection/>
    </xf>
    <xf numFmtId="176" fontId="26" fillId="0" borderId="56" xfId="233" applyNumberFormat="1" applyFont="1" applyBorder="1" applyAlignment="1">
      <alignment horizontal="left"/>
      <protection/>
    </xf>
    <xf numFmtId="176" fontId="22" fillId="0" borderId="57" xfId="233" applyNumberFormat="1" applyFont="1" applyBorder="1" applyAlignment="1">
      <alignment horizontal="left"/>
      <protection/>
    </xf>
    <xf numFmtId="168" fontId="22" fillId="0" borderId="57" xfId="233" applyFont="1" applyBorder="1" applyAlignment="1">
      <alignment/>
      <protection/>
    </xf>
    <xf numFmtId="168" fontId="22" fillId="0" borderId="57" xfId="233" applyFont="1" applyBorder="1" applyAlignment="1" quotePrefix="1">
      <alignment horizontal="right"/>
      <protection/>
    </xf>
    <xf numFmtId="168" fontId="22" fillId="0" borderId="58" xfId="233" applyFont="1" applyBorder="1" applyAlignment="1" quotePrefix="1">
      <alignment horizontal="right"/>
      <protection/>
    </xf>
    <xf numFmtId="168" fontId="13" fillId="33" borderId="61" xfId="265" applyNumberFormat="1" applyFont="1" applyFill="1" applyBorder="1" applyAlignment="1">
      <alignment horizontal="left"/>
      <protection/>
    </xf>
    <xf numFmtId="168" fontId="13" fillId="33" borderId="72" xfId="265" applyNumberFormat="1" applyFont="1" applyFill="1" applyBorder="1">
      <alignment/>
      <protection/>
    </xf>
    <xf numFmtId="168" fontId="13" fillId="33" borderId="11" xfId="265" applyNumberFormat="1" applyFont="1" applyFill="1" applyBorder="1" applyAlignment="1">
      <alignment horizontal="center"/>
      <protection/>
    </xf>
    <xf numFmtId="168" fontId="13" fillId="33" borderId="38" xfId="265" applyNumberFormat="1" applyFont="1" applyFill="1" applyBorder="1" applyAlignment="1">
      <alignment horizontal="center"/>
      <protection/>
    </xf>
    <xf numFmtId="168" fontId="22" fillId="33" borderId="12" xfId="154" applyNumberFormat="1" applyFont="1" applyFill="1" applyBorder="1" applyAlignment="1" quotePrefix="1">
      <alignment horizontal="center"/>
      <protection/>
    </xf>
    <xf numFmtId="168" fontId="22" fillId="33" borderId="10" xfId="154" applyNumberFormat="1" applyFont="1" applyFill="1" applyBorder="1" applyAlignment="1" quotePrefix="1">
      <alignment horizontal="center"/>
      <protection/>
    </xf>
    <xf numFmtId="168" fontId="22" fillId="33" borderId="26" xfId="154" applyNumberFormat="1" applyFont="1" applyFill="1" applyBorder="1" applyAlignment="1" quotePrefix="1">
      <alignment horizontal="center"/>
      <protection/>
    </xf>
    <xf numFmtId="168" fontId="22" fillId="0" borderId="42" xfId="233" applyFont="1" applyBorder="1" applyAlignment="1" quotePrefix="1">
      <alignment/>
      <protection/>
    </xf>
    <xf numFmtId="168" fontId="26" fillId="0" borderId="42" xfId="233" applyFont="1" applyBorder="1" applyAlignment="1">
      <alignment/>
      <protection/>
    </xf>
    <xf numFmtId="168" fontId="26" fillId="0" borderId="42" xfId="233" applyFont="1" applyBorder="1" applyAlignment="1">
      <alignment horizontal="right"/>
      <protection/>
    </xf>
    <xf numFmtId="168" fontId="26" fillId="0" borderId="42" xfId="233" applyFont="1" applyBorder="1" applyAlignment="1" quotePrefix="1">
      <alignment horizontal="right"/>
      <protection/>
    </xf>
    <xf numFmtId="168" fontId="26" fillId="0" borderId="16" xfId="233" applyFont="1" applyBorder="1" applyAlignment="1" quotePrefix="1">
      <alignment horizontal="right"/>
      <protection/>
    </xf>
    <xf numFmtId="168" fontId="22" fillId="0" borderId="42" xfId="233" applyFont="1" applyBorder="1" applyAlignment="1">
      <alignment/>
      <protection/>
    </xf>
    <xf numFmtId="168" fontId="22" fillId="0" borderId="16" xfId="233" applyFont="1" applyBorder="1" applyAlignment="1">
      <alignment horizontal="right"/>
      <protection/>
    </xf>
    <xf numFmtId="176" fontId="26" fillId="0" borderId="56" xfId="233" applyNumberFormat="1" applyFont="1" applyBorder="1" applyAlignment="1">
      <alignment horizontal="center"/>
      <protection/>
    </xf>
    <xf numFmtId="168" fontId="22" fillId="0" borderId="65" xfId="233" applyFont="1" applyBorder="1" applyAlignment="1">
      <alignment/>
      <protection/>
    </xf>
    <xf numFmtId="168" fontId="22" fillId="0" borderId="58" xfId="233" applyFont="1" applyBorder="1" applyAlignment="1">
      <alignment horizontal="right"/>
      <protection/>
    </xf>
    <xf numFmtId="168" fontId="26" fillId="0" borderId="59" xfId="233" applyFont="1" applyBorder="1" applyAlignment="1">
      <alignment/>
      <protection/>
    </xf>
    <xf numFmtId="168" fontId="26" fillId="0" borderId="59" xfId="233" applyFont="1" applyBorder="1" applyAlignment="1">
      <alignment horizontal="right"/>
      <protection/>
    </xf>
    <xf numFmtId="176" fontId="26" fillId="0" borderId="0" xfId="233" applyNumberFormat="1" applyFont="1" applyBorder="1" applyAlignment="1">
      <alignment horizontal="center"/>
      <protection/>
    </xf>
    <xf numFmtId="176" fontId="26" fillId="0" borderId="0" xfId="233" applyNumberFormat="1" applyFont="1" applyBorder="1" applyAlignment="1">
      <alignment horizontal="left"/>
      <protection/>
    </xf>
    <xf numFmtId="168" fontId="26" fillId="0" borderId="0" xfId="233" applyFont="1" applyBorder="1" applyAlignment="1">
      <alignment/>
      <protection/>
    </xf>
    <xf numFmtId="168" fontId="26" fillId="0" borderId="0" xfId="233" applyNumberFormat="1" applyFont="1" applyBorder="1" applyAlignment="1">
      <alignment horizontal="left"/>
      <protection/>
    </xf>
    <xf numFmtId="168" fontId="26" fillId="0" borderId="0" xfId="233" applyNumberFormat="1" applyFont="1" applyBorder="1" applyAlignment="1">
      <alignment/>
      <protection/>
    </xf>
    <xf numFmtId="168" fontId="26" fillId="0" borderId="0" xfId="233" applyNumberFormat="1" applyFont="1" applyBorder="1" applyAlignment="1">
      <alignment horizontal="right"/>
      <protection/>
    </xf>
    <xf numFmtId="176" fontId="22" fillId="0" borderId="0" xfId="233" applyNumberFormat="1" applyFont="1" applyBorder="1" applyAlignment="1">
      <alignment horizontal="left"/>
      <protection/>
    </xf>
    <xf numFmtId="168" fontId="22" fillId="0" borderId="0" xfId="233" applyFont="1" applyBorder="1" applyAlignment="1">
      <alignment/>
      <protection/>
    </xf>
    <xf numFmtId="168" fontId="13" fillId="33" borderId="61" xfId="266" applyNumberFormat="1" applyFont="1" applyFill="1" applyBorder="1" applyAlignment="1">
      <alignment horizontal="left"/>
      <protection/>
    </xf>
    <xf numFmtId="168" fontId="13" fillId="33" borderId="52" xfId="266" applyNumberFormat="1" applyFont="1" applyFill="1" applyBorder="1">
      <alignment/>
      <protection/>
    </xf>
    <xf numFmtId="168" fontId="13" fillId="33" borderId="11" xfId="266" applyNumberFormat="1" applyFont="1" applyFill="1" applyBorder="1" applyAlignment="1">
      <alignment horizontal="center"/>
      <protection/>
    </xf>
    <xf numFmtId="168" fontId="13" fillId="33" borderId="10" xfId="266" applyNumberFormat="1" applyFont="1" applyFill="1" applyBorder="1" applyAlignment="1">
      <alignment horizontal="center"/>
      <protection/>
    </xf>
    <xf numFmtId="168" fontId="13" fillId="33" borderId="10" xfId="266" applyNumberFormat="1" applyFont="1" applyFill="1" applyBorder="1" applyAlignment="1" quotePrefix="1">
      <alignment horizontal="center"/>
      <protection/>
    </xf>
    <xf numFmtId="168" fontId="13" fillId="33" borderId="26" xfId="266" applyNumberFormat="1" applyFont="1" applyFill="1" applyBorder="1" applyAlignment="1" quotePrefix="1">
      <alignment horizontal="center"/>
      <protection/>
    </xf>
    <xf numFmtId="168" fontId="26" fillId="0" borderId="14" xfId="234" applyFont="1" applyBorder="1" applyAlignment="1">
      <alignment horizontal="left"/>
      <protection/>
    </xf>
    <xf numFmtId="168" fontId="22" fillId="0" borderId="15" xfId="234" applyFont="1" applyBorder="1">
      <alignment/>
      <protection/>
    </xf>
    <xf numFmtId="168" fontId="22" fillId="0" borderId="15" xfId="234" applyFont="1" applyBorder="1" applyAlignment="1" quotePrefix="1">
      <alignment horizontal="right"/>
      <protection/>
    </xf>
    <xf numFmtId="168" fontId="22" fillId="0" borderId="42" xfId="234" applyFont="1" applyBorder="1" applyAlignment="1" quotePrefix="1">
      <alignment horizontal="right"/>
      <protection/>
    </xf>
    <xf numFmtId="168" fontId="22" fillId="0" borderId="16" xfId="234" applyFont="1" applyBorder="1" applyAlignment="1" quotePrefix="1">
      <alignment horizontal="right"/>
      <protection/>
    </xf>
    <xf numFmtId="176" fontId="26" fillId="0" borderId="14" xfId="234" applyNumberFormat="1" applyFont="1" applyBorder="1" applyAlignment="1">
      <alignment horizontal="center"/>
      <protection/>
    </xf>
    <xf numFmtId="176" fontId="26" fillId="0" borderId="15" xfId="234" applyNumberFormat="1" applyFont="1" applyBorder="1" applyAlignment="1">
      <alignment horizontal="left"/>
      <protection/>
    </xf>
    <xf numFmtId="168" fontId="26" fillId="0" borderId="15" xfId="234" applyFont="1" applyBorder="1" applyAlignment="1">
      <alignment horizontal="right"/>
      <protection/>
    </xf>
    <xf numFmtId="168" fontId="26" fillId="0" borderId="42" xfId="234" applyFont="1" applyBorder="1" applyAlignment="1">
      <alignment horizontal="right"/>
      <protection/>
    </xf>
    <xf numFmtId="168" fontId="26" fillId="0" borderId="16" xfId="234" applyFont="1" applyBorder="1" applyAlignment="1">
      <alignment horizontal="right"/>
      <protection/>
    </xf>
    <xf numFmtId="168" fontId="26" fillId="0" borderId="16" xfId="234" applyFont="1" applyBorder="1" applyAlignment="1" quotePrefix="1">
      <alignment horizontal="right"/>
      <protection/>
    </xf>
    <xf numFmtId="176" fontId="26" fillId="0" borderId="14" xfId="234" applyNumberFormat="1" applyFont="1" applyBorder="1" applyAlignment="1">
      <alignment horizontal="left"/>
      <protection/>
    </xf>
    <xf numFmtId="176" fontId="22" fillId="0" borderId="15" xfId="234" applyNumberFormat="1" applyFont="1" applyBorder="1" applyAlignment="1">
      <alignment horizontal="left"/>
      <protection/>
    </xf>
    <xf numFmtId="168" fontId="22" fillId="0" borderId="15" xfId="234" applyFont="1" applyBorder="1" applyAlignment="1">
      <alignment horizontal="right"/>
      <protection/>
    </xf>
    <xf numFmtId="168" fontId="22" fillId="0" borderId="42" xfId="234" applyFont="1" applyBorder="1" applyAlignment="1">
      <alignment horizontal="right"/>
      <protection/>
    </xf>
    <xf numFmtId="176" fontId="26" fillId="0" borderId="56" xfId="234" applyNumberFormat="1" applyFont="1" applyBorder="1" applyAlignment="1">
      <alignment horizontal="left"/>
      <protection/>
    </xf>
    <xf numFmtId="176" fontId="22" fillId="0" borderId="57" xfId="234" applyNumberFormat="1" applyFont="1" applyBorder="1" applyAlignment="1">
      <alignment horizontal="left"/>
      <protection/>
    </xf>
    <xf numFmtId="168" fontId="22" fillId="0" borderId="57" xfId="234" applyFont="1" applyBorder="1" applyAlignment="1">
      <alignment horizontal="right"/>
      <protection/>
    </xf>
    <xf numFmtId="168" fontId="22" fillId="0" borderId="65" xfId="234" applyFont="1" applyBorder="1" applyAlignment="1">
      <alignment horizontal="right"/>
      <protection/>
    </xf>
    <xf numFmtId="168" fontId="22" fillId="0" borderId="58" xfId="234" applyFont="1" applyBorder="1" applyAlignment="1" quotePrefix="1">
      <alignment horizontal="right"/>
      <protection/>
    </xf>
    <xf numFmtId="168" fontId="2" fillId="0" borderId="0" xfId="138" applyNumberFormat="1">
      <alignment/>
      <protection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" fontId="13" fillId="38" borderId="12" xfId="154" applyNumberFormat="1" applyFont="1" applyFill="1" applyBorder="1" applyAlignment="1" applyProtection="1" quotePrefix="1">
      <alignment horizontal="center" vertical="center"/>
      <protection/>
    </xf>
    <xf numFmtId="1" fontId="13" fillId="38" borderId="32" xfId="154" applyNumberFormat="1" applyFont="1" applyFill="1" applyBorder="1" applyAlignment="1" applyProtection="1" quotePrefix="1">
      <alignment horizontal="center" vertical="center"/>
      <protection/>
    </xf>
    <xf numFmtId="1" fontId="40" fillId="0" borderId="27" xfId="0" applyNumberFormat="1" applyFont="1" applyFill="1" applyBorder="1" applyAlignment="1">
      <alignment horizontal="center"/>
    </xf>
    <xf numFmtId="168" fontId="26" fillId="0" borderId="15" xfId="205" applyNumberFormat="1" applyFont="1" applyBorder="1" applyAlignment="1">
      <alignment horizontal="right"/>
      <protection/>
    </xf>
    <xf numFmtId="168" fontId="26" fillId="0" borderId="16" xfId="205" applyNumberFormat="1" applyFont="1" applyBorder="1" applyAlignment="1">
      <alignment horizontal="right"/>
      <protection/>
    </xf>
    <xf numFmtId="1" fontId="40" fillId="0" borderId="14" xfId="0" applyNumberFormat="1" applyFont="1" applyFill="1" applyBorder="1" applyAlignment="1">
      <alignment horizontal="center"/>
    </xf>
    <xf numFmtId="168" fontId="26" fillId="0" borderId="15" xfId="205" applyNumberFormat="1" applyFont="1" applyBorder="1" applyAlignment="1">
      <alignment horizontal="center"/>
      <protection/>
    </xf>
    <xf numFmtId="168" fontId="26" fillId="0" borderId="15" xfId="205" applyNumberFormat="1" applyFont="1" applyBorder="1" applyAlignment="1">
      <alignment horizontal="center" vertical="center"/>
      <protection/>
    </xf>
    <xf numFmtId="168" fontId="26" fillId="0" borderId="16" xfId="205" applyNumberFormat="1" applyFont="1" applyBorder="1" applyAlignment="1">
      <alignment horizontal="center" vertical="center"/>
      <protection/>
    </xf>
    <xf numFmtId="1" fontId="40" fillId="0" borderId="11" xfId="0" applyNumberFormat="1" applyFont="1" applyFill="1" applyBorder="1" applyAlignment="1">
      <alignment horizontal="center"/>
    </xf>
    <xf numFmtId="168" fontId="98" fillId="38" borderId="57" xfId="0" applyNumberFormat="1" applyFont="1" applyFill="1" applyBorder="1" applyAlignment="1">
      <alignment horizontal="right"/>
    </xf>
    <xf numFmtId="168" fontId="22" fillId="38" borderId="57" xfId="138" applyNumberFormat="1" applyFont="1" applyFill="1" applyBorder="1" applyAlignment="1">
      <alignment horizontal="right" vertical="center"/>
      <protection/>
    </xf>
    <xf numFmtId="168" fontId="22" fillId="38" borderId="58" xfId="138" applyNumberFormat="1" applyFont="1" applyFill="1" applyBorder="1" applyAlignment="1">
      <alignment horizontal="right"/>
      <protection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8" fillId="0" borderId="0" xfId="237" applyFont="1">
      <alignment/>
      <protection/>
    </xf>
    <xf numFmtId="168" fontId="13" fillId="33" borderId="73" xfId="164" applyNumberFormat="1" applyFont="1" applyFill="1" applyBorder="1" applyAlignment="1">
      <alignment horizontal="center"/>
      <protection/>
    </xf>
    <xf numFmtId="168" fontId="13" fillId="33" borderId="52" xfId="164" applyNumberFormat="1" applyFont="1" applyFill="1" applyBorder="1" applyAlignment="1">
      <alignment horizontal="center"/>
      <protection/>
    </xf>
    <xf numFmtId="168" fontId="13" fillId="33" borderId="52" xfId="164" applyNumberFormat="1" applyFont="1" applyFill="1" applyBorder="1" applyAlignment="1" quotePrefix="1">
      <alignment horizontal="center"/>
      <protection/>
    </xf>
    <xf numFmtId="168" fontId="13" fillId="33" borderId="72" xfId="164" applyNumberFormat="1" applyFont="1" applyFill="1" applyBorder="1" applyAlignment="1" quotePrefix="1">
      <alignment horizontal="center"/>
      <protection/>
    </xf>
    <xf numFmtId="0" fontId="13" fillId="33" borderId="74" xfId="237" applyFont="1" applyFill="1" applyBorder="1" applyAlignment="1" quotePrefix="1">
      <alignment horizontal="center"/>
      <protection/>
    </xf>
    <xf numFmtId="168" fontId="8" fillId="0" borderId="37" xfId="164" applyNumberFormat="1" applyFont="1" applyBorder="1" applyAlignment="1">
      <alignment horizontal="left"/>
      <protection/>
    </xf>
    <xf numFmtId="2" fontId="8" fillId="0" borderId="12" xfId="235" applyNumberFormat="1" applyFont="1" applyBorder="1">
      <alignment/>
      <protection/>
    </xf>
    <xf numFmtId="2" fontId="8" fillId="0" borderId="30" xfId="235" applyNumberFormat="1" applyFont="1" applyBorder="1">
      <alignment/>
      <protection/>
    </xf>
    <xf numFmtId="2" fontId="8" fillId="0" borderId="26" xfId="235" applyNumberFormat="1" applyFont="1" applyBorder="1">
      <alignment/>
      <protection/>
    </xf>
    <xf numFmtId="2" fontId="8" fillId="0" borderId="30" xfId="235" applyNumberFormat="1" applyFont="1" applyBorder="1" applyAlignment="1" quotePrefix="1">
      <alignment horizontal="right"/>
      <protection/>
    </xf>
    <xf numFmtId="2" fontId="8" fillId="0" borderId="26" xfId="235" applyNumberFormat="1" applyFont="1" applyBorder="1" applyAlignment="1" quotePrefix="1">
      <alignment horizontal="right"/>
      <protection/>
    </xf>
    <xf numFmtId="2" fontId="8" fillId="0" borderId="12" xfId="235" applyNumberFormat="1" applyFont="1" applyFill="1" applyBorder="1">
      <alignment/>
      <protection/>
    </xf>
    <xf numFmtId="168" fontId="13" fillId="0" borderId="70" xfId="164" applyNumberFormat="1" applyFont="1" applyBorder="1" applyAlignment="1">
      <alignment horizontal="center"/>
      <protection/>
    </xf>
    <xf numFmtId="2" fontId="13" fillId="0" borderId="57" xfId="235" applyNumberFormat="1" applyFont="1" applyBorder="1">
      <alignment/>
      <protection/>
    </xf>
    <xf numFmtId="2" fontId="13" fillId="0" borderId="65" xfId="235" applyNumberFormat="1" applyFont="1" applyBorder="1">
      <alignment/>
      <protection/>
    </xf>
    <xf numFmtId="2" fontId="13" fillId="0" borderId="58" xfId="235" applyNumberFormat="1" applyFont="1" applyBorder="1">
      <alignment/>
      <protection/>
    </xf>
    <xf numFmtId="168" fontId="8" fillId="0" borderId="0" xfId="164" applyNumberFormat="1" applyFont="1">
      <alignment/>
      <protection/>
    </xf>
    <xf numFmtId="169" fontId="8" fillId="0" borderId="0" xfId="164" applyNumberFormat="1" applyFont="1">
      <alignment/>
      <protection/>
    </xf>
    <xf numFmtId="168" fontId="11" fillId="0" borderId="0" xfId="164" applyNumberFormat="1" applyFont="1">
      <alignment/>
      <protection/>
    </xf>
    <xf numFmtId="168" fontId="8" fillId="0" borderId="0" xfId="164" applyNumberFormat="1" applyFont="1" applyFill="1">
      <alignment/>
      <protection/>
    </xf>
    <xf numFmtId="171" fontId="11" fillId="0" borderId="0" xfId="164" applyNumberFormat="1" applyFont="1">
      <alignment/>
      <protection/>
    </xf>
    <xf numFmtId="169" fontId="8" fillId="0" borderId="0" xfId="237" applyNumberFormat="1" applyFont="1">
      <alignment/>
      <protection/>
    </xf>
    <xf numFmtId="0" fontId="2" fillId="0" borderId="0" xfId="138" applyFont="1">
      <alignment/>
      <protection/>
    </xf>
    <xf numFmtId="164" fontId="8" fillId="0" borderId="17" xfId="249" applyNumberFormat="1" applyFont="1" applyFill="1" applyBorder="1">
      <alignment/>
      <protection/>
    </xf>
    <xf numFmtId="0" fontId="2" fillId="0" borderId="17" xfId="138" applyFont="1" applyFill="1" applyBorder="1">
      <alignment/>
      <protection/>
    </xf>
    <xf numFmtId="164" fontId="13" fillId="0" borderId="12" xfId="249" applyNumberFormat="1" applyFont="1" applyFill="1" applyBorder="1" applyAlignment="1" applyProtection="1">
      <alignment horizontal="center" vertical="center" wrapText="1"/>
      <protection/>
    </xf>
    <xf numFmtId="164" fontId="13" fillId="0" borderId="32" xfId="249" applyNumberFormat="1" applyFont="1" applyFill="1" applyBorder="1" applyAlignment="1" applyProtection="1">
      <alignment horizontal="center" vertical="center" wrapText="1"/>
      <protection/>
    </xf>
    <xf numFmtId="164" fontId="13" fillId="0" borderId="26" xfId="249" applyNumberFormat="1" applyFont="1" applyFill="1" applyBorder="1" applyAlignment="1" applyProtection="1">
      <alignment horizontal="center" vertical="center" wrapText="1"/>
      <protection/>
    </xf>
    <xf numFmtId="164" fontId="13" fillId="0" borderId="63" xfId="249" applyNumberFormat="1" applyFont="1" applyFill="1" applyBorder="1" applyAlignment="1" applyProtection="1">
      <alignment horizontal="center" vertical="center" wrapText="1"/>
      <protection/>
    </xf>
    <xf numFmtId="0" fontId="13" fillId="0" borderId="63" xfId="138" applyFont="1" applyFill="1" applyBorder="1" applyAlignment="1">
      <alignment horizontal="center" vertical="center" wrapText="1"/>
      <protection/>
    </xf>
    <xf numFmtId="0" fontId="13" fillId="0" borderId="12" xfId="138" applyFont="1" applyFill="1" applyBorder="1" applyAlignment="1">
      <alignment horizontal="center" vertical="center" wrapText="1"/>
      <protection/>
    </xf>
    <xf numFmtId="0" fontId="13" fillId="0" borderId="32" xfId="138" applyFont="1" applyFill="1" applyBorder="1" applyAlignment="1">
      <alignment horizontal="center" vertical="center" wrapText="1"/>
      <protection/>
    </xf>
    <xf numFmtId="0" fontId="13" fillId="0" borderId="26" xfId="138" applyFont="1" applyFill="1" applyBorder="1" applyAlignment="1">
      <alignment horizontal="center" vertical="center" wrapText="1"/>
      <protection/>
    </xf>
    <xf numFmtId="164" fontId="8" fillId="0" borderId="63" xfId="249" applyNumberFormat="1" applyFont="1" applyFill="1" applyBorder="1" applyAlignment="1" applyProtection="1">
      <alignment horizontal="left"/>
      <protection/>
    </xf>
    <xf numFmtId="169" fontId="8" fillId="0" borderId="12" xfId="138" applyNumberFormat="1" applyFont="1" applyFill="1" applyBorder="1" applyAlignment="1">
      <alignment horizontal="center"/>
      <protection/>
    </xf>
    <xf numFmtId="169" fontId="8" fillId="0" borderId="32" xfId="138" applyNumberFormat="1" applyFont="1" applyFill="1" applyBorder="1" applyAlignment="1">
      <alignment horizontal="center"/>
      <protection/>
    </xf>
    <xf numFmtId="169" fontId="8" fillId="0" borderId="26" xfId="138" applyNumberFormat="1" applyFont="1" applyFill="1" applyBorder="1" applyAlignment="1">
      <alignment horizontal="center"/>
      <protection/>
    </xf>
    <xf numFmtId="169" fontId="8" fillId="0" borderId="63" xfId="138" applyNumberFormat="1" applyFont="1" applyFill="1" applyBorder="1" applyAlignment="1">
      <alignment horizontal="center"/>
      <protection/>
    </xf>
    <xf numFmtId="164" fontId="13" fillId="0" borderId="56" xfId="164" applyNumberFormat="1" applyFont="1" applyFill="1" applyBorder="1" applyAlignment="1" applyProtection="1">
      <alignment horizontal="left"/>
      <protection/>
    </xf>
    <xf numFmtId="169" fontId="13" fillId="0" borderId="57" xfId="138" applyNumberFormat="1" applyFont="1" applyFill="1" applyBorder="1" applyAlignment="1">
      <alignment horizontal="center"/>
      <protection/>
    </xf>
    <xf numFmtId="169" fontId="13" fillId="0" borderId="60" xfId="138" applyNumberFormat="1" applyFont="1" applyFill="1" applyBorder="1" applyAlignment="1">
      <alignment horizontal="center"/>
      <protection/>
    </xf>
    <xf numFmtId="169" fontId="13" fillId="0" borderId="58" xfId="138" applyNumberFormat="1" applyFont="1" applyFill="1" applyBorder="1" applyAlignment="1">
      <alignment horizontal="center"/>
      <protection/>
    </xf>
    <xf numFmtId="169" fontId="13" fillId="0" borderId="56" xfId="138" applyNumberFormat="1" applyFont="1" applyFill="1" applyBorder="1" applyAlignment="1">
      <alignment horizontal="center"/>
      <protection/>
    </xf>
    <xf numFmtId="164" fontId="6" fillId="0" borderId="0" xfId="164" applyNumberFormat="1" applyFont="1" applyBorder="1" applyAlignment="1" applyProtection="1">
      <alignment horizontal="center" vertical="center"/>
      <protection/>
    </xf>
    <xf numFmtId="0" fontId="13" fillId="0" borderId="0" xfId="240" applyFont="1" applyFill="1" applyAlignment="1">
      <alignment horizontal="center"/>
      <protection/>
    </xf>
    <xf numFmtId="0" fontId="8" fillId="0" borderId="0" xfId="240" applyFont="1" applyFill="1">
      <alignment/>
      <protection/>
    </xf>
    <xf numFmtId="0" fontId="6" fillId="0" borderId="0" xfId="240" applyFont="1" applyFill="1" applyAlignment="1">
      <alignment horizontal="center"/>
      <protection/>
    </xf>
    <xf numFmtId="0" fontId="15" fillId="0" borderId="0" xfId="240" applyFont="1" applyFill="1" applyBorder="1" applyAlignment="1">
      <alignment horizontal="right"/>
      <protection/>
    </xf>
    <xf numFmtId="0" fontId="13" fillId="0" borderId="0" xfId="240" applyFont="1" applyFill="1" applyBorder="1" applyAlignment="1">
      <alignment horizontal="center"/>
      <protection/>
    </xf>
    <xf numFmtId="0" fontId="13" fillId="38" borderId="12" xfId="166" applyFont="1" applyFill="1" applyBorder="1" applyAlignment="1">
      <alignment horizontal="center"/>
      <protection/>
    </xf>
    <xf numFmtId="0" fontId="13" fillId="38" borderId="26" xfId="166" applyFont="1" applyFill="1" applyBorder="1">
      <alignment/>
      <protection/>
    </xf>
    <xf numFmtId="0" fontId="13" fillId="0" borderId="0" xfId="166" applyFont="1" applyFill="1" applyBorder="1">
      <alignment/>
      <protection/>
    </xf>
    <xf numFmtId="0" fontId="8" fillId="0" borderId="37" xfId="240" applyFont="1" applyFill="1" applyBorder="1">
      <alignment/>
      <protection/>
    </xf>
    <xf numFmtId="0" fontId="8" fillId="0" borderId="31" xfId="240" applyFont="1" applyFill="1" applyBorder="1">
      <alignment/>
      <protection/>
    </xf>
    <xf numFmtId="169" fontId="8" fillId="0" borderId="12" xfId="166" applyNumberFormat="1" applyFont="1" applyBorder="1">
      <alignment/>
      <protection/>
    </xf>
    <xf numFmtId="169" fontId="8" fillId="0" borderId="12" xfId="166" applyNumberFormat="1" applyFont="1" applyBorder="1" applyAlignment="1">
      <alignment horizontal="right"/>
      <protection/>
    </xf>
    <xf numFmtId="169" fontId="8" fillId="0" borderId="26" xfId="166" applyNumberFormat="1" applyFont="1" applyBorder="1" applyAlignment="1">
      <alignment horizontal="right"/>
      <protection/>
    </xf>
    <xf numFmtId="169" fontId="8" fillId="0" borderId="0" xfId="166" applyNumberFormat="1" applyFont="1" applyBorder="1" applyAlignment="1" quotePrefix="1">
      <alignment horizontal="right"/>
      <protection/>
    </xf>
    <xf numFmtId="0" fontId="8" fillId="0" borderId="17" xfId="240" applyFont="1" applyFill="1" applyBorder="1">
      <alignment/>
      <protection/>
    </xf>
    <xf numFmtId="0" fontId="8" fillId="0" borderId="0" xfId="240" applyFont="1" applyFill="1" applyBorder="1">
      <alignment/>
      <protection/>
    </xf>
    <xf numFmtId="169" fontId="8" fillId="0" borderId="15" xfId="166" applyNumberFormat="1" applyFont="1" applyFill="1" applyBorder="1">
      <alignment/>
      <protection/>
    </xf>
    <xf numFmtId="169" fontId="8" fillId="0" borderId="15" xfId="166" applyNumberFormat="1" applyFont="1" applyFill="1" applyBorder="1" applyAlignment="1">
      <alignment horizontal="right"/>
      <protection/>
    </xf>
    <xf numFmtId="169" fontId="8" fillId="0" borderId="16" xfId="166" applyNumberFormat="1" applyFont="1" applyFill="1" applyBorder="1" applyAlignment="1">
      <alignment horizontal="right"/>
      <protection/>
    </xf>
    <xf numFmtId="169" fontId="8" fillId="0" borderId="0" xfId="166" applyNumberFormat="1" applyFont="1" applyFill="1" applyBorder="1" applyAlignment="1">
      <alignment horizontal="right"/>
      <protection/>
    </xf>
    <xf numFmtId="169" fontId="8" fillId="0" borderId="15" xfId="166" applyNumberFormat="1" applyFont="1" applyFill="1" applyBorder="1" applyAlignment="1">
      <alignment horizontal="center"/>
      <protection/>
    </xf>
    <xf numFmtId="169" fontId="8" fillId="0" borderId="16" xfId="166" applyNumberFormat="1" applyFont="1" applyFill="1" applyBorder="1" applyAlignment="1">
      <alignment horizontal="center"/>
      <protection/>
    </xf>
    <xf numFmtId="169" fontId="8" fillId="0" borderId="12" xfId="166" applyNumberFormat="1" applyFont="1" applyFill="1" applyBorder="1">
      <alignment/>
      <protection/>
    </xf>
    <xf numFmtId="169" fontId="8" fillId="0" borderId="12" xfId="166" applyNumberFormat="1" applyFont="1" applyFill="1" applyBorder="1" applyAlignment="1">
      <alignment horizontal="right"/>
      <protection/>
    </xf>
    <xf numFmtId="169" fontId="8" fillId="0" borderId="26" xfId="166" applyNumberFormat="1" applyFont="1" applyFill="1" applyBorder="1" applyAlignment="1">
      <alignment horizontal="right"/>
      <protection/>
    </xf>
    <xf numFmtId="0" fontId="8" fillId="39" borderId="0" xfId="240" applyFont="1" applyFill="1" applyBorder="1">
      <alignment/>
      <protection/>
    </xf>
    <xf numFmtId="169" fontId="8" fillId="39" borderId="15" xfId="166" applyNumberFormat="1" applyFont="1" applyFill="1" applyBorder="1">
      <alignment/>
      <protection/>
    </xf>
    <xf numFmtId="169" fontId="8" fillId="39" borderId="15" xfId="166" applyNumberFormat="1" applyFont="1" applyFill="1" applyBorder="1" applyAlignment="1">
      <alignment horizontal="right"/>
      <protection/>
    </xf>
    <xf numFmtId="169" fontId="8" fillId="39" borderId="16" xfId="166" applyNumberFormat="1" applyFont="1" applyFill="1" applyBorder="1" applyAlignment="1">
      <alignment horizontal="right"/>
      <protection/>
    </xf>
    <xf numFmtId="0" fontId="8" fillId="0" borderId="44" xfId="240" applyFont="1" applyFill="1" applyBorder="1">
      <alignment/>
      <protection/>
    </xf>
    <xf numFmtId="169" fontId="8" fillId="0" borderId="0" xfId="166" applyNumberFormat="1" applyFont="1" applyFill="1" applyBorder="1" applyAlignment="1" quotePrefix="1">
      <alignment horizontal="right"/>
      <protection/>
    </xf>
    <xf numFmtId="0" fontId="8" fillId="0" borderId="70" xfId="240" applyFont="1" applyFill="1" applyBorder="1">
      <alignment/>
      <protection/>
    </xf>
    <xf numFmtId="0" fontId="8" fillId="0" borderId="67" xfId="240" applyFont="1" applyFill="1" applyBorder="1">
      <alignment/>
      <protection/>
    </xf>
    <xf numFmtId="169" fontId="8" fillId="0" borderId="57" xfId="166" applyNumberFormat="1" applyFont="1" applyFill="1" applyBorder="1">
      <alignment/>
      <protection/>
    </xf>
    <xf numFmtId="169" fontId="8" fillId="0" borderId="57" xfId="166" applyNumberFormat="1" applyFont="1" applyFill="1" applyBorder="1" applyAlignment="1">
      <alignment horizontal="right"/>
      <protection/>
    </xf>
    <xf numFmtId="169" fontId="8" fillId="0" borderId="58" xfId="166" applyNumberFormat="1" applyFont="1" applyFill="1" applyBorder="1" applyAlignment="1">
      <alignment horizontal="right"/>
      <protection/>
    </xf>
    <xf numFmtId="0" fontId="8" fillId="0" borderId="0" xfId="192" applyFont="1" applyFill="1">
      <alignment/>
      <protection/>
    </xf>
    <xf numFmtId="0" fontId="13" fillId="0" borderId="0" xfId="138" applyFont="1" applyAlignment="1">
      <alignment/>
      <protection/>
    </xf>
    <xf numFmtId="168" fontId="4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168" fontId="8" fillId="34" borderId="0" xfId="0" applyNumberFormat="1" applyFont="1" applyFill="1" applyAlignment="1">
      <alignment/>
    </xf>
    <xf numFmtId="168" fontId="42" fillId="35" borderId="75" xfId="0" applyNumberFormat="1" applyFont="1" applyFill="1" applyBorder="1" applyAlignment="1">
      <alignment/>
    </xf>
    <xf numFmtId="168" fontId="8" fillId="35" borderId="62" xfId="0" applyNumberFormat="1" applyFont="1" applyFill="1" applyBorder="1" applyAlignment="1">
      <alignment/>
    </xf>
    <xf numFmtId="168" fontId="4" fillId="35" borderId="52" xfId="0" applyNumberFormat="1" applyFont="1" applyFill="1" applyBorder="1" applyAlignment="1">
      <alignment/>
    </xf>
    <xf numFmtId="168" fontId="4" fillId="35" borderId="72" xfId="0" applyNumberFormat="1" applyFont="1" applyFill="1" applyBorder="1" applyAlignment="1">
      <alignment/>
    </xf>
    <xf numFmtId="168" fontId="13" fillId="35" borderId="59" xfId="0" applyNumberFormat="1" applyFont="1" applyFill="1" applyBorder="1" applyAlignment="1" quotePrefix="1">
      <alignment horizontal="centerContinuous"/>
    </xf>
    <xf numFmtId="168" fontId="13" fillId="35" borderId="69" xfId="0" applyNumberFormat="1" applyFont="1" applyFill="1" applyBorder="1" applyAlignment="1" quotePrefix="1">
      <alignment horizontal="centerContinuous"/>
    </xf>
    <xf numFmtId="168" fontId="4" fillId="35" borderId="17" xfId="0" applyNumberFormat="1" applyFont="1" applyFill="1" applyBorder="1" applyAlignment="1">
      <alignment/>
    </xf>
    <xf numFmtId="168" fontId="8" fillId="35" borderId="44" xfId="0" applyNumberFormat="1" applyFont="1" applyFill="1" applyBorder="1" applyAlignment="1">
      <alignment/>
    </xf>
    <xf numFmtId="168" fontId="13" fillId="35" borderId="15" xfId="0" applyNumberFormat="1" applyFont="1" applyFill="1" applyBorder="1" applyAlignment="1">
      <alignment horizontal="center"/>
    </xf>
    <xf numFmtId="168" fontId="13" fillId="35" borderId="42" xfId="0" applyNumberFormat="1" applyFont="1" applyFill="1" applyBorder="1" applyAlignment="1">
      <alignment horizontal="center"/>
    </xf>
    <xf numFmtId="176" fontId="13" fillId="35" borderId="15" xfId="0" applyNumberFormat="1" applyFont="1" applyFill="1" applyBorder="1" applyAlignment="1" quotePrefix="1">
      <alignment horizontal="center"/>
    </xf>
    <xf numFmtId="176" fontId="13" fillId="35" borderId="42" xfId="0" applyNumberFormat="1" applyFont="1" applyFill="1" applyBorder="1" applyAlignment="1" quotePrefix="1">
      <alignment horizontal="center"/>
    </xf>
    <xf numFmtId="176" fontId="13" fillId="35" borderId="28" xfId="0" applyNumberFormat="1" applyFont="1" applyFill="1" applyBorder="1" applyAlignment="1" quotePrefix="1">
      <alignment horizontal="center"/>
    </xf>
    <xf numFmtId="176" fontId="13" fillId="35" borderId="29" xfId="0" applyNumberFormat="1" applyFont="1" applyFill="1" applyBorder="1" applyAlignment="1" quotePrefix="1">
      <alignment horizontal="center"/>
    </xf>
    <xf numFmtId="168" fontId="13" fillId="0" borderId="76" xfId="0" applyNumberFormat="1" applyFont="1" applyFill="1" applyBorder="1" applyAlignment="1">
      <alignment/>
    </xf>
    <xf numFmtId="168" fontId="8" fillId="0" borderId="41" xfId="0" applyNumberFormat="1" applyFont="1" applyFill="1" applyBorder="1" applyAlignment="1">
      <alignment/>
    </xf>
    <xf numFmtId="168" fontId="4" fillId="34" borderId="28" xfId="0" applyNumberFormat="1" applyFont="1" applyFill="1" applyBorder="1" applyAlignment="1">
      <alignment/>
    </xf>
    <xf numFmtId="168" fontId="4" fillId="34" borderId="41" xfId="0" applyNumberFormat="1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168" fontId="4" fillId="0" borderId="36" xfId="0" applyNumberFormat="1" applyFont="1" applyFill="1" applyBorder="1" applyAlignment="1">
      <alignment/>
    </xf>
    <xf numFmtId="168" fontId="8" fillId="0" borderId="29" xfId="0" applyNumberFormat="1" applyFont="1" applyFill="1" applyBorder="1" applyAlignment="1">
      <alignment/>
    </xf>
    <xf numFmtId="168" fontId="13" fillId="0" borderId="17" xfId="0" applyNumberFormat="1" applyFont="1" applyFill="1" applyBorder="1" applyAlignment="1">
      <alignment horizontal="left"/>
    </xf>
    <xf numFmtId="168" fontId="43" fillId="0" borderId="15" xfId="0" applyNumberFormat="1" applyFont="1" applyFill="1" applyBorder="1" applyAlignment="1">
      <alignment horizontal="right"/>
    </xf>
    <xf numFmtId="168" fontId="13" fillId="0" borderId="15" xfId="0" applyNumberFormat="1" applyFont="1" applyFill="1" applyBorder="1" applyAlignment="1">
      <alignment horizontal="right"/>
    </xf>
    <xf numFmtId="168" fontId="13" fillId="0" borderId="16" xfId="0" applyNumberFormat="1" applyFont="1" applyFill="1" applyBorder="1" applyAlignment="1">
      <alignment horizontal="right"/>
    </xf>
    <xf numFmtId="168" fontId="22" fillId="0" borderId="14" xfId="0" applyNumberFormat="1" applyFont="1" applyFill="1" applyBorder="1" applyAlignment="1">
      <alignment horizontal="left"/>
    </xf>
    <xf numFmtId="168" fontId="44" fillId="0" borderId="44" xfId="0" applyNumberFormat="1" applyFont="1" applyFill="1" applyBorder="1" applyAlignment="1">
      <alignment/>
    </xf>
    <xf numFmtId="168" fontId="45" fillId="0" borderId="15" xfId="0" applyNumberFormat="1" applyFont="1" applyFill="1" applyBorder="1" applyAlignment="1">
      <alignment horizontal="right"/>
    </xf>
    <xf numFmtId="168" fontId="45" fillId="0" borderId="16" xfId="0" applyNumberFormat="1" applyFont="1" applyFill="1" applyBorder="1" applyAlignment="1">
      <alignment horizontal="right"/>
    </xf>
    <xf numFmtId="168" fontId="8" fillId="0" borderId="17" xfId="0" applyNumberFormat="1" applyFont="1" applyFill="1" applyBorder="1" applyAlignment="1">
      <alignment/>
    </xf>
    <xf numFmtId="168" fontId="8" fillId="0" borderId="44" xfId="0" applyNumberFormat="1" applyFont="1" applyFill="1" applyBorder="1" applyAlignment="1">
      <alignment/>
    </xf>
    <xf numFmtId="168" fontId="8" fillId="0" borderId="15" xfId="0" applyNumberFormat="1" applyFont="1" applyFill="1" applyBorder="1" applyAlignment="1">
      <alignment horizontal="right"/>
    </xf>
    <xf numFmtId="168" fontId="8" fillId="0" borderId="16" xfId="0" applyNumberFormat="1" applyFont="1" applyFill="1" applyBorder="1" applyAlignment="1">
      <alignment horizontal="right"/>
    </xf>
    <xf numFmtId="168" fontId="8" fillId="0" borderId="44" xfId="0" applyNumberFormat="1" applyFont="1" applyFill="1" applyBorder="1" applyAlignment="1" quotePrefix="1">
      <alignment horizontal="left"/>
    </xf>
    <xf numFmtId="168" fontId="4" fillId="0" borderId="17" xfId="0" applyNumberFormat="1" applyFont="1" applyFill="1" applyBorder="1" applyAlignment="1">
      <alignment/>
    </xf>
    <xf numFmtId="168" fontId="8" fillId="0" borderId="44" xfId="0" applyNumberFormat="1" applyFont="1" applyFill="1" applyBorder="1" applyAlignment="1">
      <alignment horizontal="right"/>
    </xf>
    <xf numFmtId="168" fontId="4" fillId="0" borderId="76" xfId="0" applyNumberFormat="1" applyFont="1" applyFill="1" applyBorder="1" applyAlignment="1">
      <alignment/>
    </xf>
    <xf numFmtId="168" fontId="8" fillId="0" borderId="41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68" fontId="22" fillId="0" borderId="15" xfId="0" applyNumberFormat="1" applyFont="1" applyFill="1" applyBorder="1" applyAlignment="1">
      <alignment horizontal="right"/>
    </xf>
    <xf numFmtId="168" fontId="8" fillId="0" borderId="44" xfId="0" applyNumberFormat="1" applyFont="1" applyFill="1" applyBorder="1" applyAlignment="1">
      <alignment horizontal="left"/>
    </xf>
    <xf numFmtId="168" fontId="4" fillId="0" borderId="64" xfId="0" applyNumberFormat="1" applyFont="1" applyFill="1" applyBorder="1" applyAlignment="1">
      <alignment/>
    </xf>
    <xf numFmtId="168" fontId="8" fillId="0" borderId="45" xfId="0" applyNumberFormat="1" applyFont="1" applyFill="1" applyBorder="1" applyAlignment="1">
      <alignment/>
    </xf>
    <xf numFmtId="168" fontId="4" fillId="34" borderId="45" xfId="0" applyNumberFormat="1" applyFont="1" applyFill="1" applyBorder="1" applyAlignment="1">
      <alignment/>
    </xf>
    <xf numFmtId="168" fontId="4" fillId="0" borderId="45" xfId="0" applyNumberFormat="1" applyFont="1" applyFill="1" applyBorder="1" applyAlignment="1">
      <alignment/>
    </xf>
    <xf numFmtId="168" fontId="8" fillId="0" borderId="46" xfId="0" applyNumberFormat="1" applyFont="1" applyFill="1" applyBorder="1" applyAlignment="1">
      <alignment horizontal="right"/>
    </xf>
    <xf numFmtId="168" fontId="46" fillId="0" borderId="44" xfId="0" applyNumberFormat="1" applyFont="1" applyBorder="1" applyAlignment="1">
      <alignment horizontal="left"/>
    </xf>
    <xf numFmtId="168" fontId="13" fillId="0" borderId="28" xfId="0" applyNumberFormat="1" applyFont="1" applyFill="1" applyBorder="1" applyAlignment="1">
      <alignment horizontal="right"/>
    </xf>
    <xf numFmtId="168" fontId="13" fillId="0" borderId="29" xfId="0" applyNumberFormat="1" applyFont="1" applyFill="1" applyBorder="1" applyAlignment="1">
      <alignment horizontal="right"/>
    </xf>
    <xf numFmtId="168" fontId="8" fillId="0" borderId="15" xfId="0" applyNumberFormat="1" applyFont="1" applyFill="1" applyBorder="1" applyAlignment="1">
      <alignment horizontal="center"/>
    </xf>
    <xf numFmtId="168" fontId="8" fillId="0" borderId="16" xfId="0" applyNumberFormat="1" applyFont="1" applyFill="1" applyBorder="1" applyAlignment="1">
      <alignment horizontal="center"/>
    </xf>
    <xf numFmtId="168" fontId="8" fillId="0" borderId="64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 horizontal="right"/>
    </xf>
    <xf numFmtId="168" fontId="8" fillId="0" borderId="18" xfId="0" applyNumberFormat="1" applyFont="1" applyFill="1" applyBorder="1" applyAlignment="1">
      <alignment horizontal="right"/>
    </xf>
    <xf numFmtId="168" fontId="4" fillId="0" borderId="44" xfId="0" applyNumberFormat="1" applyFont="1" applyFill="1" applyBorder="1" applyAlignment="1">
      <alignment/>
    </xf>
    <xf numFmtId="168" fontId="13" fillId="0" borderId="64" xfId="0" applyNumberFormat="1" applyFont="1" applyFill="1" applyBorder="1" applyAlignment="1">
      <alignment horizontal="left"/>
    </xf>
    <xf numFmtId="168" fontId="46" fillId="0" borderId="45" xfId="0" applyNumberFormat="1" applyFont="1" applyBorder="1" applyAlignment="1">
      <alignment horizontal="left"/>
    </xf>
    <xf numFmtId="168" fontId="13" fillId="0" borderId="10" xfId="0" applyNumberFormat="1" applyFont="1" applyFill="1" applyBorder="1" applyAlignment="1">
      <alignment horizontal="right"/>
    </xf>
    <xf numFmtId="168" fontId="13" fillId="0" borderId="18" xfId="0" applyNumberFormat="1" applyFont="1" applyFill="1" applyBorder="1" applyAlignment="1">
      <alignment horizontal="right"/>
    </xf>
    <xf numFmtId="168" fontId="13" fillId="34" borderId="76" xfId="0" applyNumberFormat="1" applyFont="1" applyFill="1" applyBorder="1" applyAlignment="1">
      <alignment vertical="center"/>
    </xf>
    <xf numFmtId="168" fontId="43" fillId="34" borderId="41" xfId="0" applyNumberFormat="1" applyFont="1" applyFill="1" applyBorder="1" applyAlignment="1">
      <alignment vertical="center"/>
    </xf>
    <xf numFmtId="168" fontId="4" fillId="0" borderId="29" xfId="0" applyNumberFormat="1" applyFont="1" applyFill="1" applyBorder="1" applyAlignment="1">
      <alignment/>
    </xf>
    <xf numFmtId="168" fontId="13" fillId="34" borderId="17" xfId="0" applyNumberFormat="1" applyFont="1" applyFill="1" applyBorder="1" applyAlignment="1">
      <alignment vertical="center"/>
    </xf>
    <xf numFmtId="168" fontId="43" fillId="34" borderId="44" xfId="0" applyNumberFormat="1" applyFont="1" applyFill="1" applyBorder="1" applyAlignment="1">
      <alignment vertical="center"/>
    </xf>
    <xf numFmtId="168" fontId="4" fillId="0" borderId="16" xfId="0" applyNumberFormat="1" applyFont="1" applyFill="1" applyBorder="1" applyAlignment="1">
      <alignment/>
    </xf>
    <xf numFmtId="168" fontId="13" fillId="0" borderId="17" xfId="0" applyNumberFormat="1" applyFont="1" applyFill="1" applyBorder="1" applyAlignment="1" quotePrefix="1">
      <alignment horizontal="left"/>
    </xf>
    <xf numFmtId="168" fontId="8" fillId="0" borderId="0" xfId="0" applyNumberFormat="1" applyFont="1" applyFill="1" applyBorder="1" applyAlignment="1">
      <alignment/>
    </xf>
    <xf numFmtId="168" fontId="13" fillId="0" borderId="64" xfId="0" applyNumberFormat="1" applyFont="1" applyFill="1" applyBorder="1" applyAlignment="1" quotePrefix="1">
      <alignment horizontal="left"/>
    </xf>
    <xf numFmtId="168" fontId="0" fillId="0" borderId="17" xfId="0" applyNumberFormat="1" applyFill="1" applyBorder="1" applyAlignment="1">
      <alignment/>
    </xf>
    <xf numFmtId="168" fontId="0" fillId="0" borderId="44" xfId="0" applyNumberFormat="1" applyFill="1" applyBorder="1" applyAlignment="1">
      <alignment/>
    </xf>
    <xf numFmtId="168" fontId="0" fillId="0" borderId="15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168" fontId="8" fillId="0" borderId="17" xfId="0" applyNumberFormat="1" applyFont="1" applyFill="1" applyBorder="1" applyAlignment="1" quotePrefix="1">
      <alignment horizontal="left"/>
    </xf>
    <xf numFmtId="168" fontId="8" fillId="0" borderId="44" xfId="0" applyNumberFormat="1" applyFont="1" applyFill="1" applyBorder="1" applyAlignment="1">
      <alignment horizontal="center"/>
    </xf>
    <xf numFmtId="168" fontId="13" fillId="0" borderId="47" xfId="0" applyNumberFormat="1" applyFont="1" applyFill="1" applyBorder="1" applyAlignment="1" quotePrefix="1">
      <alignment horizontal="left"/>
    </xf>
    <xf numFmtId="168" fontId="4" fillId="0" borderId="49" xfId="0" applyNumberFormat="1" applyFont="1" applyFill="1" applyBorder="1" applyAlignment="1">
      <alignment/>
    </xf>
    <xf numFmtId="168" fontId="13" fillId="0" borderId="49" xfId="0" applyNumberFormat="1" applyFont="1" applyFill="1" applyBorder="1" applyAlignment="1">
      <alignment horizontal="right"/>
    </xf>
    <xf numFmtId="168" fontId="13" fillId="0" borderId="49" xfId="0" applyNumberFormat="1" applyFont="1" applyFill="1" applyBorder="1" applyAlignment="1">
      <alignment horizontal="center"/>
    </xf>
    <xf numFmtId="168" fontId="13" fillId="0" borderId="25" xfId="0" applyNumberFormat="1" applyFont="1" applyFill="1" applyBorder="1" applyAlignment="1">
      <alignment horizontal="center"/>
    </xf>
    <xf numFmtId="168" fontId="8" fillId="0" borderId="0" xfId="0" applyNumberFormat="1" applyFont="1" applyFill="1" applyAlignment="1" quotePrefix="1">
      <alignment horizontal="left"/>
    </xf>
    <xf numFmtId="168" fontId="4" fillId="34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 horizontal="left"/>
    </xf>
    <xf numFmtId="168" fontId="8" fillId="0" borderId="0" xfId="0" applyNumberFormat="1" applyFont="1" applyFill="1" applyAlignment="1" quotePrefix="1">
      <alignment/>
    </xf>
    <xf numFmtId="168" fontId="4" fillId="0" borderId="0" xfId="0" applyNumberFormat="1" applyFont="1" applyFill="1" applyAlignment="1">
      <alignment horizontal="left"/>
    </xf>
    <xf numFmtId="168" fontId="8" fillId="0" borderId="0" xfId="0" applyNumberFormat="1" applyFont="1" applyFill="1" applyBorder="1" applyAlignment="1" quotePrefix="1">
      <alignment/>
    </xf>
    <xf numFmtId="168" fontId="8" fillId="0" borderId="0" xfId="0" applyNumberFormat="1" applyFont="1" applyFill="1" applyAlignment="1">
      <alignment horizontal="left"/>
    </xf>
    <xf numFmtId="168" fontId="4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171" fontId="4" fillId="34" borderId="0" xfId="0" applyNumberFormat="1" applyFont="1" applyFill="1" applyBorder="1" applyAlignment="1">
      <alignment/>
    </xf>
    <xf numFmtId="171" fontId="4" fillId="34" borderId="0" xfId="0" applyNumberFormat="1" applyFont="1" applyFill="1" applyBorder="1" applyAlignment="1">
      <alignment horizontal="right"/>
    </xf>
    <xf numFmtId="168" fontId="0" fillId="0" borderId="0" xfId="0" applyNumberFormat="1" applyFill="1" applyAlignment="1">
      <alignment/>
    </xf>
    <xf numFmtId="168" fontId="13" fillId="35" borderId="38" xfId="0" applyNumberFormat="1" applyFont="1" applyFill="1" applyBorder="1" applyAlignment="1" quotePrefix="1">
      <alignment horizontal="centerContinuous"/>
    </xf>
    <xf numFmtId="168" fontId="13" fillId="35" borderId="46" xfId="0" applyNumberFormat="1" applyFont="1" applyFill="1" applyBorder="1" applyAlignment="1" quotePrefix="1">
      <alignment horizontal="centerContinuous"/>
    </xf>
    <xf numFmtId="168" fontId="13" fillId="0" borderId="15" xfId="0" applyNumberFormat="1" applyFont="1" applyFill="1" applyBorder="1" applyAlignment="1" quotePrefix="1">
      <alignment horizontal="left"/>
    </xf>
    <xf numFmtId="168" fontId="8" fillId="0" borderId="45" xfId="0" applyNumberFormat="1" applyFont="1" applyFill="1" applyBorder="1" applyAlignment="1" quotePrefix="1">
      <alignment horizontal="left"/>
    </xf>
    <xf numFmtId="168" fontId="13" fillId="0" borderId="76" xfId="0" applyNumberFormat="1" applyFont="1" applyFill="1" applyBorder="1" applyAlignment="1">
      <alignment horizontal="left"/>
    </xf>
    <xf numFmtId="168" fontId="46" fillId="0" borderId="41" xfId="0" applyNumberFormat="1" applyFont="1" applyBorder="1" applyAlignment="1">
      <alignment horizontal="left"/>
    </xf>
    <xf numFmtId="168" fontId="8" fillId="0" borderId="43" xfId="0" applyNumberFormat="1" applyFont="1" applyFill="1" applyBorder="1" applyAlignment="1">
      <alignment horizontal="center"/>
    </xf>
    <xf numFmtId="0" fontId="13" fillId="35" borderId="77" xfId="138" applyFont="1" applyFill="1" applyBorder="1" applyAlignment="1">
      <alignment horizontal="center" vertical="center"/>
      <protection/>
    </xf>
    <xf numFmtId="0" fontId="13" fillId="35" borderId="78" xfId="138" applyFont="1" applyFill="1" applyBorder="1" applyAlignment="1">
      <alignment horizontal="center" vertical="center"/>
      <protection/>
    </xf>
    <xf numFmtId="0" fontId="13" fillId="35" borderId="79" xfId="138" applyFont="1" applyFill="1" applyBorder="1" applyAlignment="1">
      <alignment horizontal="center" vertical="center"/>
      <protection/>
    </xf>
    <xf numFmtId="0" fontId="8" fillId="0" borderId="17" xfId="138" applyFont="1" applyBorder="1">
      <alignment/>
      <protection/>
    </xf>
    <xf numFmtId="168" fontId="8" fillId="40" borderId="15" xfId="192" applyNumberFormat="1" applyFont="1" applyFill="1" applyBorder="1" applyAlignment="1" applyProtection="1">
      <alignment horizontal="left" indent="2"/>
      <protection/>
    </xf>
    <xf numFmtId="2" fontId="8" fillId="40" borderId="15" xfId="192" applyNumberFormat="1" applyFont="1" applyFill="1" applyBorder="1">
      <alignment/>
      <protection/>
    </xf>
    <xf numFmtId="2" fontId="8" fillId="40" borderId="16" xfId="192" applyNumberFormat="1" applyFont="1" applyFill="1" applyBorder="1">
      <alignment/>
      <protection/>
    </xf>
    <xf numFmtId="2" fontId="8" fillId="40" borderId="0" xfId="192" applyNumberFormat="1" applyFont="1" applyFill="1" applyBorder="1">
      <alignment/>
      <protection/>
    </xf>
    <xf numFmtId="168" fontId="8" fillId="40" borderId="10" xfId="192" applyNumberFormat="1" applyFont="1" applyFill="1" applyBorder="1" applyAlignment="1" applyProtection="1">
      <alignment horizontal="left" indent="2"/>
      <protection/>
    </xf>
    <xf numFmtId="2" fontId="8" fillId="40" borderId="10" xfId="192" applyNumberFormat="1" applyFont="1" applyFill="1" applyBorder="1">
      <alignment/>
      <protection/>
    </xf>
    <xf numFmtId="2" fontId="8" fillId="40" borderId="18" xfId="192" applyNumberFormat="1" applyFont="1" applyFill="1" applyBorder="1">
      <alignment/>
      <protection/>
    </xf>
    <xf numFmtId="168" fontId="13" fillId="40" borderId="12" xfId="192" applyNumberFormat="1" applyFont="1" applyFill="1" applyBorder="1" applyAlignment="1">
      <alignment horizontal="left"/>
      <protection/>
    </xf>
    <xf numFmtId="2" fontId="13" fillId="40" borderId="12" xfId="192" applyNumberFormat="1" applyFont="1" applyFill="1" applyBorder="1">
      <alignment/>
      <protection/>
    </xf>
    <xf numFmtId="2" fontId="13" fillId="40" borderId="26" xfId="192" applyNumberFormat="1" applyFont="1" applyFill="1" applyBorder="1">
      <alignment/>
      <protection/>
    </xf>
    <xf numFmtId="2" fontId="8" fillId="0" borderId="15" xfId="138" applyNumberFormat="1" applyFont="1" applyBorder="1">
      <alignment/>
      <protection/>
    </xf>
    <xf numFmtId="2" fontId="8" fillId="0" borderId="44" xfId="138" applyNumberFormat="1" applyFont="1" applyBorder="1">
      <alignment/>
      <protection/>
    </xf>
    <xf numFmtId="2" fontId="8" fillId="0" borderId="16" xfId="138" applyNumberFormat="1" applyFont="1" applyBorder="1">
      <alignment/>
      <protection/>
    </xf>
    <xf numFmtId="0" fontId="8" fillId="0" borderId="37" xfId="138" applyFont="1" applyBorder="1">
      <alignment/>
      <protection/>
    </xf>
    <xf numFmtId="168" fontId="13" fillId="0" borderId="12" xfId="138" applyNumberFormat="1" applyFont="1" applyBorder="1" applyAlignment="1">
      <alignment horizontal="left"/>
      <protection/>
    </xf>
    <xf numFmtId="2" fontId="13" fillId="0" borderId="12" xfId="138" applyNumberFormat="1" applyFont="1" applyBorder="1">
      <alignment/>
      <protection/>
    </xf>
    <xf numFmtId="2" fontId="13" fillId="0" borderId="32" xfId="138" applyNumberFormat="1" applyFont="1" applyBorder="1">
      <alignment/>
      <protection/>
    </xf>
    <xf numFmtId="2" fontId="13" fillId="0" borderId="26" xfId="138" applyNumberFormat="1" applyFont="1" applyBorder="1">
      <alignment/>
      <protection/>
    </xf>
    <xf numFmtId="0" fontId="8" fillId="0" borderId="27" xfId="138" applyFont="1" applyBorder="1">
      <alignment/>
      <protection/>
    </xf>
    <xf numFmtId="2" fontId="8" fillId="0" borderId="28" xfId="138" applyNumberFormat="1" applyFont="1" applyBorder="1">
      <alignment/>
      <protection/>
    </xf>
    <xf numFmtId="2" fontId="8" fillId="0" borderId="29" xfId="138" applyNumberFormat="1" applyFont="1" applyBorder="1">
      <alignment/>
      <protection/>
    </xf>
    <xf numFmtId="0" fontId="8" fillId="0" borderId="14" xfId="138" applyFont="1" applyBorder="1">
      <alignment/>
      <protection/>
    </xf>
    <xf numFmtId="168" fontId="8" fillId="0" borderId="15" xfId="192" applyNumberFormat="1" applyFont="1" applyFill="1" applyBorder="1" applyAlignment="1" applyProtection="1">
      <alignment horizontal="left" indent="2"/>
      <protection/>
    </xf>
    <xf numFmtId="2" fontId="8" fillId="0" borderId="15" xfId="138" applyNumberFormat="1" applyFont="1" applyFill="1" applyBorder="1">
      <alignment/>
      <protection/>
    </xf>
    <xf numFmtId="0" fontId="8" fillId="0" borderId="11" xfId="138" applyFont="1" applyBorder="1">
      <alignment/>
      <protection/>
    </xf>
    <xf numFmtId="2" fontId="8" fillId="0" borderId="10" xfId="138" applyNumberFormat="1" applyFont="1" applyBorder="1">
      <alignment/>
      <protection/>
    </xf>
    <xf numFmtId="2" fontId="8" fillId="0" borderId="18" xfId="138" applyNumberFormat="1" applyFont="1" applyBorder="1">
      <alignment/>
      <protection/>
    </xf>
    <xf numFmtId="0" fontId="13" fillId="0" borderId="12" xfId="138" applyFont="1" applyBorder="1">
      <alignment/>
      <protection/>
    </xf>
    <xf numFmtId="2" fontId="13" fillId="0" borderId="28" xfId="138" applyNumberFormat="1" applyFont="1" applyBorder="1">
      <alignment/>
      <protection/>
    </xf>
    <xf numFmtId="2" fontId="13" fillId="0" borderId="29" xfId="138" applyNumberFormat="1" applyFont="1" applyBorder="1">
      <alignment/>
      <protection/>
    </xf>
    <xf numFmtId="2" fontId="8" fillId="0" borderId="0" xfId="138" applyNumberFormat="1" applyFont="1">
      <alignment/>
      <protection/>
    </xf>
    <xf numFmtId="2" fontId="8" fillId="0" borderId="41" xfId="138" applyNumberFormat="1" applyFont="1" applyBorder="1">
      <alignment/>
      <protection/>
    </xf>
    <xf numFmtId="2" fontId="8" fillId="0" borderId="40" xfId="138" applyNumberFormat="1" applyFont="1" applyBorder="1">
      <alignment/>
      <protection/>
    </xf>
    <xf numFmtId="2" fontId="8" fillId="0" borderId="43" xfId="138" applyNumberFormat="1" applyFont="1" applyBorder="1">
      <alignment/>
      <protection/>
    </xf>
    <xf numFmtId="0" fontId="8" fillId="0" borderId="23" xfId="138" applyFont="1" applyBorder="1">
      <alignment/>
      <protection/>
    </xf>
    <xf numFmtId="168" fontId="8" fillId="40" borderId="24" xfId="192" applyNumberFormat="1" applyFont="1" applyFill="1" applyBorder="1" applyAlignment="1" applyProtection="1">
      <alignment horizontal="left" indent="2"/>
      <protection/>
    </xf>
    <xf numFmtId="2" fontId="8" fillId="0" borderId="24" xfId="138" applyNumberFormat="1" applyFont="1" applyBorder="1">
      <alignment/>
      <protection/>
    </xf>
    <xf numFmtId="2" fontId="8" fillId="0" borderId="25" xfId="138" applyNumberFormat="1" applyFont="1" applyBorder="1">
      <alignment/>
      <protection/>
    </xf>
    <xf numFmtId="0" fontId="26" fillId="0" borderId="0" xfId="138" applyFont="1">
      <alignment/>
      <protection/>
    </xf>
    <xf numFmtId="0" fontId="6" fillId="0" borderId="0" xfId="138" applyFont="1" applyAlignment="1">
      <alignment horizontal="center"/>
      <protection/>
    </xf>
    <xf numFmtId="0" fontId="8" fillId="38" borderId="63" xfId="138" applyFont="1" applyFill="1" applyBorder="1">
      <alignment/>
      <protection/>
    </xf>
    <xf numFmtId="1" fontId="13" fillId="38" borderId="32" xfId="154" applyNumberFormat="1" applyFont="1" applyFill="1" applyBorder="1" applyAlignment="1" applyProtection="1" quotePrefix="1">
      <alignment horizontal="right"/>
      <protection/>
    </xf>
    <xf numFmtId="1" fontId="13" fillId="38" borderId="12" xfId="154" applyNumberFormat="1" applyFont="1" applyFill="1" applyBorder="1" applyAlignment="1" applyProtection="1" quotePrefix="1">
      <alignment horizontal="right"/>
      <protection/>
    </xf>
    <xf numFmtId="1" fontId="13" fillId="38" borderId="12" xfId="154" applyNumberFormat="1" applyFont="1" applyFill="1" applyBorder="1" applyAlignment="1" applyProtection="1">
      <alignment horizontal="right"/>
      <protection/>
    </xf>
    <xf numFmtId="1" fontId="13" fillId="38" borderId="26" xfId="154" applyNumberFormat="1" applyFont="1" applyFill="1" applyBorder="1" applyAlignment="1" applyProtection="1">
      <alignment horizontal="right"/>
      <protection/>
    </xf>
    <xf numFmtId="0" fontId="13" fillId="0" borderId="63" xfId="138" applyFont="1" applyBorder="1" applyAlignment="1">
      <alignment horizontal="left"/>
      <protection/>
    </xf>
    <xf numFmtId="2" fontId="8" fillId="0" borderId="12" xfId="154" applyNumberFormat="1" applyFont="1" applyFill="1" applyBorder="1">
      <alignment/>
      <protection/>
    </xf>
    <xf numFmtId="2" fontId="8" fillId="0" borderId="12" xfId="240" applyNumberFormat="1" applyFont="1" applyFill="1" applyBorder="1">
      <alignment/>
      <protection/>
    </xf>
    <xf numFmtId="0" fontId="107" fillId="0" borderId="0" xfId="0" applyFont="1" applyAlignment="1">
      <alignment/>
    </xf>
    <xf numFmtId="169" fontId="8" fillId="0" borderId="12" xfId="240" applyNumberFormat="1" applyFont="1" applyFill="1" applyBorder="1">
      <alignment/>
      <protection/>
    </xf>
    <xf numFmtId="169" fontId="8" fillId="0" borderId="12" xfId="0" applyNumberFormat="1" applyFont="1" applyBorder="1" applyAlignment="1">
      <alignment/>
    </xf>
    <xf numFmtId="169" fontId="8" fillId="0" borderId="26" xfId="0" applyNumberFormat="1" applyFont="1" applyBorder="1" applyAlignment="1">
      <alignment/>
    </xf>
    <xf numFmtId="0" fontId="13" fillId="0" borderId="56" xfId="138" applyFont="1" applyBorder="1" applyAlignment="1">
      <alignment horizontal="left"/>
      <protection/>
    </xf>
    <xf numFmtId="2" fontId="8" fillId="0" borderId="57" xfId="154" applyNumberFormat="1" applyFont="1" applyFill="1" applyBorder="1">
      <alignment/>
      <protection/>
    </xf>
    <xf numFmtId="169" fontId="8" fillId="0" borderId="57" xfId="154" applyNumberFormat="1" applyFont="1" applyFill="1" applyBorder="1">
      <alignment/>
      <protection/>
    </xf>
    <xf numFmtId="169" fontId="8" fillId="0" borderId="57" xfId="0" applyNumberFormat="1" applyFont="1" applyBorder="1" applyAlignment="1">
      <alignment/>
    </xf>
    <xf numFmtId="169" fontId="8" fillId="0" borderId="58" xfId="0" applyNumberFormat="1" applyFont="1" applyBorder="1" applyAlignment="1">
      <alignment/>
    </xf>
    <xf numFmtId="0" fontId="47" fillId="0" borderId="0" xfId="138" applyFont="1">
      <alignment/>
      <protection/>
    </xf>
    <xf numFmtId="0" fontId="108" fillId="0" borderId="0" xfId="134" applyFont="1" applyAlignment="1" applyProtection="1">
      <alignment/>
      <protection/>
    </xf>
    <xf numFmtId="0" fontId="13" fillId="33" borderId="80" xfId="204" applyFont="1" applyFill="1" applyBorder="1" applyAlignment="1">
      <alignment horizontal="center" vertical="center"/>
      <protection/>
    </xf>
    <xf numFmtId="0" fontId="13" fillId="33" borderId="12" xfId="204" applyFont="1" applyFill="1" applyBorder="1" applyAlignment="1">
      <alignment horizontal="center" vertical="center"/>
      <protection/>
    </xf>
    <xf numFmtId="0" fontId="8" fillId="0" borderId="81" xfId="204" applyFont="1" applyBorder="1">
      <alignment/>
      <protection/>
    </xf>
    <xf numFmtId="169" fontId="8" fillId="0" borderId="12" xfId="204" applyNumberFormat="1" applyFont="1" applyFill="1" applyBorder="1" applyAlignment="1">
      <alignment horizontal="right"/>
      <protection/>
    </xf>
    <xf numFmtId="169" fontId="8" fillId="0" borderId="12" xfId="204" applyNumberFormat="1" applyFont="1" applyBorder="1" applyAlignment="1">
      <alignment horizontal="center"/>
      <protection/>
    </xf>
    <xf numFmtId="169" fontId="8" fillId="0" borderId="82" xfId="204" applyNumberFormat="1" applyFont="1" applyBorder="1" applyAlignment="1">
      <alignment horizontal="center"/>
      <protection/>
    </xf>
    <xf numFmtId="0" fontId="8" fillId="0" borderId="81" xfId="204" applyFont="1" applyFill="1" applyBorder="1">
      <alignment/>
      <protection/>
    </xf>
    <xf numFmtId="1" fontId="8" fillId="0" borderId="12" xfId="204" applyNumberFormat="1" applyFont="1" applyFill="1" applyBorder="1" applyAlignment="1">
      <alignment horizontal="right"/>
      <protection/>
    </xf>
    <xf numFmtId="0" fontId="8" fillId="0" borderId="81" xfId="204" applyFont="1" applyBorder="1" applyAlignment="1">
      <alignment wrapText="1"/>
      <protection/>
    </xf>
    <xf numFmtId="0" fontId="8" fillId="0" borderId="81" xfId="204" applyFont="1" applyBorder="1" applyAlignment="1">
      <alignment horizontal="left" vertical="center"/>
      <protection/>
    </xf>
    <xf numFmtId="169" fontId="8" fillId="0" borderId="12" xfId="204" applyNumberFormat="1" applyFont="1" applyBorder="1" applyAlignment="1" quotePrefix="1">
      <alignment horizontal="center"/>
      <protection/>
    </xf>
    <xf numFmtId="1" fontId="8" fillId="0" borderId="12" xfId="44" applyNumberFormat="1" applyFont="1" applyFill="1" applyBorder="1" applyAlignment="1">
      <alignment horizontal="right"/>
    </xf>
    <xf numFmtId="0" fontId="8" fillId="0" borderId="81" xfId="204" applyFont="1" applyBorder="1" applyAlignment="1">
      <alignment horizontal="left" vertical="center" wrapText="1"/>
      <protection/>
    </xf>
    <xf numFmtId="169" fontId="8" fillId="0" borderId="12" xfId="204" applyNumberFormat="1" applyFont="1" applyFill="1" applyBorder="1" applyAlignment="1" quotePrefix="1">
      <alignment horizontal="center"/>
      <protection/>
    </xf>
    <xf numFmtId="169" fontId="8" fillId="0" borderId="82" xfId="204" applyNumberFormat="1" applyFont="1" applyFill="1" applyBorder="1" applyAlignment="1">
      <alignment horizontal="center"/>
      <protection/>
    </xf>
    <xf numFmtId="0" fontId="8" fillId="0" borderId="81" xfId="204" applyFont="1" applyFill="1" applyBorder="1" applyAlignment="1">
      <alignment horizontal="left" vertical="center" wrapText="1"/>
      <protection/>
    </xf>
    <xf numFmtId="169" fontId="8" fillId="0" borderId="12" xfId="204" applyNumberFormat="1" applyFont="1" applyFill="1" applyBorder="1" applyAlignment="1">
      <alignment horizontal="center"/>
      <protection/>
    </xf>
    <xf numFmtId="0" fontId="8" fillId="0" borderId="83" xfId="204" applyFont="1" applyFill="1" applyBorder="1" applyAlignment="1">
      <alignment horizontal="left" vertical="center" wrapText="1"/>
      <protection/>
    </xf>
    <xf numFmtId="169" fontId="8" fillId="0" borderId="84" xfId="204" applyNumberFormat="1" applyFont="1" applyFill="1" applyBorder="1" applyAlignment="1">
      <alignment horizontal="center"/>
      <protection/>
    </xf>
    <xf numFmtId="169" fontId="8" fillId="0" borderId="84" xfId="204" applyNumberFormat="1" applyFont="1" applyFill="1" applyBorder="1" applyAlignment="1">
      <alignment horizontal="right"/>
      <protection/>
    </xf>
    <xf numFmtId="169" fontId="8" fillId="0" borderId="85" xfId="204" applyNumberFormat="1" applyFont="1" applyFill="1" applyBorder="1" applyAlignment="1">
      <alignment horizontal="center"/>
      <protection/>
    </xf>
    <xf numFmtId="0" fontId="8" fillId="0" borderId="0" xfId="204" applyFont="1" applyFill="1" applyBorder="1" applyAlignment="1">
      <alignment horizontal="left" vertical="center" wrapText="1"/>
      <protection/>
    </xf>
    <xf numFmtId="169" fontId="8" fillId="0" borderId="0" xfId="204" applyNumberFormat="1" applyFont="1" applyFill="1" applyBorder="1" applyAlignment="1">
      <alignment horizontal="center"/>
      <protection/>
    </xf>
    <xf numFmtId="169" fontId="8" fillId="0" borderId="0" xfId="204" applyNumberFormat="1" applyFont="1" applyBorder="1" applyAlignment="1">
      <alignment horizontal="center"/>
      <protection/>
    </xf>
    <xf numFmtId="0" fontId="26" fillId="0" borderId="0" xfId="204" applyFont="1">
      <alignment/>
      <protection/>
    </xf>
    <xf numFmtId="0" fontId="8" fillId="0" borderId="0" xfId="204" applyFont="1" applyBorder="1" applyAlignment="1">
      <alignment horizontal="left"/>
      <protection/>
    </xf>
    <xf numFmtId="2" fontId="8" fillId="0" borderId="0" xfId="204" applyNumberFormat="1" applyFont="1" applyBorder="1" applyAlignment="1" quotePrefix="1">
      <alignment horizontal="center"/>
      <protection/>
    </xf>
    <xf numFmtId="2" fontId="8" fillId="0" borderId="0" xfId="204" applyNumberFormat="1" applyFont="1">
      <alignment/>
      <protection/>
    </xf>
    <xf numFmtId="43" fontId="8" fillId="0" borderId="0" xfId="44" applyFont="1" applyAlignment="1">
      <alignment/>
    </xf>
    <xf numFmtId="0" fontId="8" fillId="0" borderId="83" xfId="204" applyFont="1" applyBorder="1" applyAlignment="1">
      <alignment horizontal="left" vertical="center" wrapText="1"/>
      <protection/>
    </xf>
    <xf numFmtId="169" fontId="8" fillId="40" borderId="84" xfId="204" applyNumberFormat="1" applyFont="1" applyFill="1" applyBorder="1">
      <alignment/>
      <protection/>
    </xf>
    <xf numFmtId="169" fontId="8" fillId="0" borderId="84" xfId="204" applyNumberFormat="1" applyFont="1" applyBorder="1" applyAlignment="1" quotePrefix="1">
      <alignment horizontal="center"/>
      <protection/>
    </xf>
    <xf numFmtId="169" fontId="8" fillId="0" borderId="85" xfId="204" applyNumberFormat="1" applyFont="1" applyBorder="1" applyAlignment="1" quotePrefix="1">
      <alignment horizontal="center"/>
      <protection/>
    </xf>
    <xf numFmtId="0" fontId="2" fillId="0" borderId="0" xfId="204" applyNumberFormat="1">
      <alignment/>
      <protection/>
    </xf>
    <xf numFmtId="0" fontId="13" fillId="35" borderId="12" xfId="204" applyFont="1" applyFill="1" applyBorder="1" applyAlignment="1">
      <alignment horizontal="center"/>
      <protection/>
    </xf>
    <xf numFmtId="0" fontId="13" fillId="35" borderId="12" xfId="149" applyFont="1" applyFill="1" applyBorder="1" applyAlignment="1">
      <alignment horizontal="center"/>
      <protection/>
    </xf>
    <xf numFmtId="0" fontId="13" fillId="35" borderId="12" xfId="204" applyFont="1" applyFill="1" applyBorder="1">
      <alignment/>
      <protection/>
    </xf>
    <xf numFmtId="0" fontId="13" fillId="0" borderId="12" xfId="204" applyFont="1" applyBorder="1">
      <alignment/>
      <protection/>
    </xf>
    <xf numFmtId="169" fontId="18" fillId="0" borderId="0" xfId="204" applyNumberFormat="1" applyFont="1" applyAlignment="1">
      <alignment horizontal="right"/>
      <protection/>
    </xf>
    <xf numFmtId="4" fontId="2" fillId="0" borderId="0" xfId="204" applyNumberFormat="1">
      <alignment/>
      <protection/>
    </xf>
    <xf numFmtId="0" fontId="8" fillId="0" borderId="12" xfId="204" applyFont="1" applyBorder="1" applyAlignment="1">
      <alignment horizontal="left" indent="2"/>
      <protection/>
    </xf>
    <xf numFmtId="2" fontId="8" fillId="0" borderId="12" xfId="204" applyNumberFormat="1" applyFont="1" applyBorder="1">
      <alignment/>
      <protection/>
    </xf>
    <xf numFmtId="14" fontId="8" fillId="0" borderId="12" xfId="204" applyNumberFormat="1" applyFont="1" applyBorder="1">
      <alignment/>
      <protection/>
    </xf>
    <xf numFmtId="14" fontId="8" fillId="0" borderId="12" xfId="204" applyNumberFormat="1" applyFont="1" applyBorder="1" applyAlignment="1" quotePrefix="1">
      <alignment horizontal="right"/>
      <protection/>
    </xf>
    <xf numFmtId="169" fontId="8" fillId="34" borderId="12" xfId="204" applyNumberFormat="1" applyFont="1" applyFill="1" applyBorder="1">
      <alignment/>
      <protection/>
    </xf>
    <xf numFmtId="14" fontId="8" fillId="0" borderId="30" xfId="204" applyNumberFormat="1" applyFont="1" applyBorder="1" applyAlignment="1" quotePrefix="1">
      <alignment horizontal="right"/>
      <protection/>
    </xf>
    <xf numFmtId="0" fontId="13" fillId="0" borderId="12" xfId="204" applyFont="1" applyBorder="1" applyAlignment="1">
      <alignment horizontal="left" vertical="center"/>
      <protection/>
    </xf>
    <xf numFmtId="2" fontId="13" fillId="0" borderId="12" xfId="204" applyNumberFormat="1" applyFont="1" applyBorder="1" applyAlignment="1">
      <alignment vertical="center"/>
      <protection/>
    </xf>
    <xf numFmtId="14" fontId="8" fillId="0" borderId="12" xfId="204" applyNumberFormat="1" applyFont="1" applyBorder="1" applyAlignment="1" quotePrefix="1">
      <alignment horizontal="right" vertical="center"/>
      <protection/>
    </xf>
    <xf numFmtId="0" fontId="8" fillId="0" borderId="12" xfId="204" applyFont="1" applyBorder="1" applyAlignment="1">
      <alignment horizontal="left" wrapText="1" indent="2"/>
      <protection/>
    </xf>
    <xf numFmtId="169" fontId="8" fillId="34" borderId="12" xfId="204" applyNumberFormat="1" applyFont="1" applyFill="1" applyBorder="1" applyAlignment="1">
      <alignment vertical="top"/>
      <protection/>
    </xf>
    <xf numFmtId="14" fontId="8" fillId="0" borderId="12" xfId="204" applyNumberFormat="1" applyFont="1" applyBorder="1" applyAlignment="1" quotePrefix="1">
      <alignment horizontal="right" vertical="top"/>
      <protection/>
    </xf>
    <xf numFmtId="0" fontId="8" fillId="0" borderId="0" xfId="204" applyFont="1" applyBorder="1" applyAlignment="1">
      <alignment horizontal="left" wrapText="1" indent="2"/>
      <protection/>
    </xf>
    <xf numFmtId="0" fontId="13" fillId="0" borderId="12" xfId="204" applyFont="1" applyBorder="1" applyAlignment="1">
      <alignment horizontal="left"/>
      <protection/>
    </xf>
    <xf numFmtId="2" fontId="13" fillId="0" borderId="12" xfId="204" applyNumberFormat="1" applyFont="1" applyBorder="1">
      <alignment/>
      <protection/>
    </xf>
    <xf numFmtId="14" fontId="48" fillId="0" borderId="12" xfId="204" applyNumberFormat="1" applyFont="1" applyBorder="1" applyAlignment="1">
      <alignment vertical="top" wrapText="1"/>
      <protection/>
    </xf>
    <xf numFmtId="0" fontId="8" fillId="0" borderId="12" xfId="204" applyFont="1" applyBorder="1">
      <alignment/>
      <protection/>
    </xf>
    <xf numFmtId="0" fontId="13" fillId="0" borderId="0" xfId="204" applyFont="1" applyFill="1" applyBorder="1" applyAlignment="1">
      <alignment vertical="center"/>
      <protection/>
    </xf>
    <xf numFmtId="14" fontId="2" fillId="0" borderId="0" xfId="204" applyNumberFormat="1">
      <alignment/>
      <protection/>
    </xf>
    <xf numFmtId="0" fontId="2" fillId="0" borderId="0" xfId="204" applyNumberFormat="1" applyBorder="1">
      <alignment/>
      <protection/>
    </xf>
    <xf numFmtId="4" fontId="2" fillId="0" borderId="0" xfId="204" applyNumberFormat="1" applyBorder="1">
      <alignment/>
      <protection/>
    </xf>
    <xf numFmtId="169" fontId="2" fillId="0" borderId="0" xfId="204" applyNumberFormat="1" applyBorder="1">
      <alignment/>
      <protection/>
    </xf>
    <xf numFmtId="0" fontId="2" fillId="0" borderId="0" xfId="204" applyBorder="1">
      <alignment/>
      <protection/>
    </xf>
    <xf numFmtId="0" fontId="8" fillId="0" borderId="0" xfId="204" applyNumberFormat="1" applyFont="1" applyBorder="1" applyAlignment="1" quotePrefix="1">
      <alignment horizontal="right"/>
      <protection/>
    </xf>
    <xf numFmtId="14" fontId="2" fillId="0" borderId="0" xfId="204" applyNumberFormat="1" applyBorder="1">
      <alignment/>
      <protection/>
    </xf>
    <xf numFmtId="0" fontId="49" fillId="0" borderId="0" xfId="204" applyFont="1">
      <alignment/>
      <protection/>
    </xf>
    <xf numFmtId="0" fontId="13" fillId="0" borderId="0" xfId="204" applyFont="1" applyBorder="1" applyAlignment="1">
      <alignment horizontal="center" vertical="center"/>
      <protection/>
    </xf>
    <xf numFmtId="0" fontId="8" fillId="33" borderId="28" xfId="204" applyFont="1" applyFill="1" applyBorder="1">
      <alignment/>
      <protection/>
    </xf>
    <xf numFmtId="0" fontId="8" fillId="38" borderId="28" xfId="204" applyFont="1" applyFill="1" applyBorder="1">
      <alignment/>
      <protection/>
    </xf>
    <xf numFmtId="0" fontId="13" fillId="33" borderId="32" xfId="204" applyFont="1" applyFill="1" applyBorder="1" applyAlignment="1">
      <alignment horizontal="center" vertical="center"/>
      <protection/>
    </xf>
    <xf numFmtId="0" fontId="13" fillId="33" borderId="15" xfId="204" applyFont="1" applyFill="1" applyBorder="1" applyAlignment="1">
      <alignment horizontal="center"/>
      <protection/>
    </xf>
    <xf numFmtId="0" fontId="13" fillId="38" borderId="15" xfId="204" applyFont="1" applyFill="1" applyBorder="1" applyAlignment="1">
      <alignment horizontal="center"/>
      <protection/>
    </xf>
    <xf numFmtId="0" fontId="13" fillId="33" borderId="32" xfId="204" applyFont="1" applyFill="1" applyBorder="1" applyAlignment="1">
      <alignment horizontal="center"/>
      <protection/>
    </xf>
    <xf numFmtId="0" fontId="13" fillId="33" borderId="28" xfId="204" applyFont="1" applyFill="1" applyBorder="1" applyAlignment="1">
      <alignment horizontal="center" vertical="center"/>
      <protection/>
    </xf>
    <xf numFmtId="0" fontId="13" fillId="33" borderId="86" xfId="204" applyFont="1" applyFill="1" applyBorder="1" applyAlignment="1">
      <alignment horizontal="center" vertical="center"/>
      <protection/>
    </xf>
    <xf numFmtId="0" fontId="13" fillId="33" borderId="10" xfId="204" applyFont="1" applyFill="1" applyBorder="1" applyAlignment="1">
      <alignment horizontal="center" vertical="center" wrapText="1"/>
      <protection/>
    </xf>
    <xf numFmtId="0" fontId="13" fillId="33" borderId="10" xfId="204" applyFont="1" applyFill="1" applyBorder="1" applyAlignment="1">
      <alignment horizontal="center" vertical="center"/>
      <protection/>
    </xf>
    <xf numFmtId="0" fontId="13" fillId="38" borderId="10" xfId="204" applyFont="1" applyFill="1" applyBorder="1" applyAlignment="1">
      <alignment horizontal="center"/>
      <protection/>
    </xf>
    <xf numFmtId="0" fontId="13" fillId="33" borderId="87" xfId="204" applyFont="1" applyFill="1" applyBorder="1" applyAlignment="1">
      <alignment horizontal="center" vertical="center"/>
      <protection/>
    </xf>
    <xf numFmtId="0" fontId="8" fillId="0" borderId="88" xfId="204" applyFont="1" applyBorder="1" applyAlignment="1">
      <alignment horizontal="left" vertical="center" wrapText="1"/>
      <protection/>
    </xf>
    <xf numFmtId="0" fontId="8" fillId="0" borderId="12" xfId="204" applyFont="1" applyFill="1" applyBorder="1" applyAlignment="1">
      <alignment horizontal="right"/>
      <protection/>
    </xf>
    <xf numFmtId="2" fontId="8" fillId="34" borderId="12" xfId="204" applyNumberFormat="1" applyFont="1" applyFill="1" applyBorder="1" applyAlignment="1">
      <alignment vertical="center"/>
      <protection/>
    </xf>
    <xf numFmtId="169" fontId="8" fillId="0" borderId="12" xfId="204" applyNumberFormat="1" applyFont="1" applyBorder="1" applyAlignment="1">
      <alignment vertical="center"/>
      <protection/>
    </xf>
    <xf numFmtId="2" fontId="8" fillId="0" borderId="12" xfId="204" applyNumberFormat="1" applyFont="1" applyFill="1" applyBorder="1" applyAlignment="1">
      <alignment vertical="center"/>
      <protection/>
    </xf>
    <xf numFmtId="169" fontId="8" fillId="0" borderId="82" xfId="204" applyNumberFormat="1" applyFont="1" applyBorder="1" applyAlignment="1">
      <alignment vertical="center"/>
      <protection/>
    </xf>
    <xf numFmtId="0" fontId="15" fillId="0" borderId="88" xfId="204" applyFont="1" applyBorder="1" applyAlignment="1">
      <alignment horizontal="left" vertical="center"/>
      <protection/>
    </xf>
    <xf numFmtId="0" fontId="8" fillId="0" borderId="88" xfId="204" applyFont="1" applyBorder="1" applyAlignment="1">
      <alignment vertical="center"/>
      <protection/>
    </xf>
    <xf numFmtId="0" fontId="8" fillId="0" borderId="88" xfId="204" applyFont="1" applyFill="1" applyBorder="1" applyAlignment="1">
      <alignment vertical="center"/>
      <protection/>
    </xf>
    <xf numFmtId="0" fontId="13" fillId="0" borderId="89" xfId="204" applyFont="1" applyBorder="1" applyAlignment="1">
      <alignment vertical="center" wrapText="1"/>
      <protection/>
    </xf>
    <xf numFmtId="0" fontId="13" fillId="0" borderId="84" xfId="204" applyFont="1" applyFill="1" applyBorder="1" applyAlignment="1">
      <alignment horizontal="right"/>
      <protection/>
    </xf>
    <xf numFmtId="2" fontId="13" fillId="0" borderId="90" xfId="204" applyNumberFormat="1" applyFont="1" applyFill="1" applyBorder="1" applyAlignment="1">
      <alignment vertical="center"/>
      <protection/>
    </xf>
    <xf numFmtId="169" fontId="13" fillId="0" borderId="84" xfId="204" applyNumberFormat="1" applyFont="1" applyBorder="1" applyAlignment="1">
      <alignment vertical="center"/>
      <protection/>
    </xf>
    <xf numFmtId="169" fontId="13" fillId="0" borderId="84" xfId="204" applyNumberFormat="1" applyFont="1" applyFill="1" applyBorder="1" applyAlignment="1">
      <alignment vertical="center"/>
      <protection/>
    </xf>
    <xf numFmtId="0" fontId="26" fillId="0" borderId="0" xfId="204" applyFont="1" applyBorder="1">
      <alignment/>
      <protection/>
    </xf>
    <xf numFmtId="169" fontId="8" fillId="0" borderId="0" xfId="204" applyNumberFormat="1" applyFont="1" applyBorder="1">
      <alignment/>
      <protection/>
    </xf>
    <xf numFmtId="2" fontId="8" fillId="0" borderId="0" xfId="204" applyNumberFormat="1" applyFont="1" applyFill="1" applyBorder="1" applyAlignment="1">
      <alignment vertical="center"/>
      <protection/>
    </xf>
    <xf numFmtId="0" fontId="13" fillId="0" borderId="0" xfId="204" applyFont="1" applyAlignment="1">
      <alignment horizontal="center" vertical="center"/>
      <protection/>
    </xf>
    <xf numFmtId="0" fontId="8" fillId="0" borderId="0" xfId="204" applyFont="1" applyAlignment="1">
      <alignment vertical="center"/>
      <protection/>
    </xf>
    <xf numFmtId="0" fontId="13" fillId="0" borderId="0" xfId="204" applyFont="1" applyFill="1" applyBorder="1" applyAlignment="1">
      <alignment horizontal="center" vertical="center"/>
      <protection/>
    </xf>
    <xf numFmtId="0" fontId="13" fillId="33" borderId="12" xfId="204" applyFont="1" applyFill="1" applyBorder="1" applyAlignment="1">
      <alignment horizontal="center" vertical="center" wrapText="1"/>
      <protection/>
    </xf>
    <xf numFmtId="0" fontId="8" fillId="0" borderId="0" xfId="204" applyFont="1" applyBorder="1" applyAlignment="1">
      <alignment horizontal="center" vertical="center" wrapText="1"/>
      <protection/>
    </xf>
    <xf numFmtId="0" fontId="8" fillId="0" borderId="0" xfId="204" applyFont="1" applyBorder="1" applyAlignment="1">
      <alignment horizontal="center" vertical="center"/>
      <protection/>
    </xf>
    <xf numFmtId="16" fontId="8" fillId="0" borderId="0" xfId="204" applyNumberFormat="1" applyFont="1" applyBorder="1" applyAlignment="1">
      <alignment horizontal="center" vertical="center" wrapText="1"/>
      <protection/>
    </xf>
    <xf numFmtId="169" fontId="26" fillId="0" borderId="12" xfId="204" applyNumberFormat="1" applyFont="1" applyBorder="1" applyAlignment="1">
      <alignment horizontal="right" vertical="center"/>
      <protection/>
    </xf>
    <xf numFmtId="169" fontId="8" fillId="0" borderId="12" xfId="204" applyNumberFormat="1" applyFont="1" applyFill="1" applyBorder="1" applyAlignment="1">
      <alignment horizontal="right" vertical="center"/>
      <protection/>
    </xf>
    <xf numFmtId="169" fontId="8" fillId="0" borderId="12" xfId="204" applyNumberFormat="1" applyFont="1" applyBorder="1" applyAlignment="1">
      <alignment horizontal="right" vertical="center"/>
      <protection/>
    </xf>
    <xf numFmtId="169" fontId="8" fillId="0" borderId="82" xfId="204" applyNumberFormat="1" applyFont="1" applyBorder="1" applyAlignment="1">
      <alignment horizontal="right" vertical="center"/>
      <protection/>
    </xf>
    <xf numFmtId="2" fontId="8" fillId="0" borderId="0" xfId="204" applyNumberFormat="1" applyFont="1" applyBorder="1" applyAlignment="1">
      <alignment horizontal="center" vertical="center"/>
      <protection/>
    </xf>
    <xf numFmtId="0" fontId="13" fillId="0" borderId="81" xfId="204" applyFont="1" applyBorder="1" applyAlignment="1">
      <alignment horizontal="left" vertical="center"/>
      <protection/>
    </xf>
    <xf numFmtId="169" fontId="22" fillId="0" borderId="12" xfId="204" applyNumberFormat="1" applyFont="1" applyBorder="1" applyAlignment="1">
      <alignment horizontal="right" vertical="center"/>
      <protection/>
    </xf>
    <xf numFmtId="169" fontId="13" fillId="0" borderId="12" xfId="204" applyNumberFormat="1" applyFont="1" applyFill="1" applyBorder="1" applyAlignment="1">
      <alignment horizontal="right" vertical="center"/>
      <protection/>
    </xf>
    <xf numFmtId="169" fontId="13" fillId="0" borderId="12" xfId="204" applyNumberFormat="1" applyFont="1" applyBorder="1" applyAlignment="1">
      <alignment horizontal="right" vertical="center"/>
      <protection/>
    </xf>
    <xf numFmtId="169" fontId="13" fillId="0" borderId="82" xfId="204" applyNumberFormat="1" applyFont="1" applyBorder="1" applyAlignment="1">
      <alignment horizontal="right" vertical="center"/>
      <protection/>
    </xf>
    <xf numFmtId="2" fontId="13" fillId="0" borderId="0" xfId="204" applyNumberFormat="1" applyFont="1" applyBorder="1" applyAlignment="1">
      <alignment horizontal="center" vertical="center"/>
      <protection/>
    </xf>
    <xf numFmtId="0" fontId="13" fillId="0" borderId="83" xfId="204" applyFont="1" applyBorder="1" applyAlignment="1">
      <alignment horizontal="left" vertical="center"/>
      <protection/>
    </xf>
    <xf numFmtId="169" fontId="22" fillId="0" borderId="84" xfId="204" applyNumberFormat="1" applyFont="1" applyBorder="1" applyAlignment="1">
      <alignment horizontal="right" vertical="center"/>
      <protection/>
    </xf>
    <xf numFmtId="169" fontId="13" fillId="0" borderId="84" xfId="204" applyNumberFormat="1" applyFont="1" applyFill="1" applyBorder="1" applyAlignment="1">
      <alignment horizontal="right" vertical="center"/>
      <protection/>
    </xf>
    <xf numFmtId="169" fontId="13" fillId="0" borderId="84" xfId="204" applyNumberFormat="1" applyFont="1" applyBorder="1" applyAlignment="1">
      <alignment horizontal="right" vertical="center"/>
      <protection/>
    </xf>
    <xf numFmtId="169" fontId="13" fillId="0" borderId="85" xfId="204" applyNumberFormat="1" applyFont="1" applyBorder="1" applyAlignment="1">
      <alignment horizontal="right" vertical="center"/>
      <protection/>
    </xf>
    <xf numFmtId="2" fontId="8" fillId="0" borderId="0" xfId="204" applyNumberFormat="1" applyFont="1" applyBorder="1" applyAlignment="1">
      <alignment vertical="center"/>
      <protection/>
    </xf>
    <xf numFmtId="169" fontId="8" fillId="0" borderId="0" xfId="204" applyNumberFormat="1" applyFont="1" applyBorder="1" applyAlignment="1">
      <alignment horizontal="center" vertical="center"/>
      <protection/>
    </xf>
    <xf numFmtId="0" fontId="8" fillId="0" borderId="0" xfId="204" applyFont="1" applyBorder="1" applyAlignment="1">
      <alignment vertical="center"/>
      <protection/>
    </xf>
    <xf numFmtId="2" fontId="8" fillId="0" borderId="0" xfId="204" applyNumberFormat="1" applyFont="1" applyBorder="1">
      <alignment/>
      <protection/>
    </xf>
    <xf numFmtId="0" fontId="8" fillId="40" borderId="0" xfId="204" applyFont="1" applyFill="1" applyBorder="1" applyAlignment="1">
      <alignment horizontal="center" vertical="center"/>
      <protection/>
    </xf>
    <xf numFmtId="2" fontId="8" fillId="0" borderId="0" xfId="204" applyNumberFormat="1" applyFont="1" applyFill="1" applyBorder="1" applyAlignment="1">
      <alignment horizontal="center"/>
      <protection/>
    </xf>
    <xf numFmtId="0" fontId="8" fillId="40" borderId="0" xfId="204" applyFont="1" applyFill="1" applyBorder="1" applyAlignment="1">
      <alignment horizontal="center" vertical="center" wrapText="1"/>
      <protection/>
    </xf>
    <xf numFmtId="169" fontId="8" fillId="0" borderId="0" xfId="204" applyNumberFormat="1" applyFont="1" applyBorder="1" applyAlignment="1">
      <alignment vertical="center"/>
      <protection/>
    </xf>
    <xf numFmtId="0" fontId="6" fillId="0" borderId="0" xfId="204" applyFont="1" applyBorder="1" applyAlignment="1">
      <alignment vertical="center"/>
      <protection/>
    </xf>
    <xf numFmtId="0" fontId="13" fillId="33" borderId="82" xfId="204" applyFont="1" applyFill="1" applyBorder="1" applyAlignment="1">
      <alignment horizontal="center" vertical="center" wrapText="1"/>
      <protection/>
    </xf>
    <xf numFmtId="0" fontId="8" fillId="0" borderId="81" xfId="204" applyFont="1" applyBorder="1" applyAlignment="1">
      <alignment horizontal="left" vertical="center" indent="1"/>
      <protection/>
    </xf>
    <xf numFmtId="169" fontId="26" fillId="0" borderId="12" xfId="204" applyNumberFormat="1" applyFont="1" applyFill="1" applyBorder="1">
      <alignment/>
      <protection/>
    </xf>
    <xf numFmtId="0" fontId="8" fillId="0" borderId="12" xfId="204" applyNumberFormat="1" applyFont="1" applyFill="1" applyBorder="1" applyAlignment="1">
      <alignment horizontal="right" vertical="center"/>
      <protection/>
    </xf>
    <xf numFmtId="2" fontId="8" fillId="0" borderId="12" xfId="204" applyNumberFormat="1" applyFont="1" applyFill="1" applyBorder="1" applyAlignment="1">
      <alignment horizontal="right" vertical="center"/>
      <protection/>
    </xf>
    <xf numFmtId="169" fontId="26" fillId="0" borderId="12" xfId="204" applyNumberFormat="1" applyFont="1" applyFill="1" applyBorder="1" applyAlignment="1">
      <alignment horizontal="right"/>
      <protection/>
    </xf>
    <xf numFmtId="169" fontId="13" fillId="0" borderId="85" xfId="204" applyNumberFormat="1" applyFont="1" applyFill="1" applyBorder="1" applyAlignment="1">
      <alignment horizontal="right" vertical="center"/>
      <protection/>
    </xf>
    <xf numFmtId="0" fontId="51" fillId="38" borderId="12" xfId="204" applyFont="1" applyFill="1" applyBorder="1" applyAlignment="1">
      <alignment horizontal="center" vertical="center" wrapText="1"/>
      <protection/>
    </xf>
    <xf numFmtId="0" fontId="51" fillId="38" borderId="82" xfId="204" applyFont="1" applyFill="1" applyBorder="1" applyAlignment="1">
      <alignment horizontal="center" vertical="center" wrapText="1"/>
      <protection/>
    </xf>
    <xf numFmtId="0" fontId="51" fillId="35" borderId="81" xfId="204" applyFont="1" applyFill="1" applyBorder="1" applyAlignment="1">
      <alignment vertical="center"/>
      <protection/>
    </xf>
    <xf numFmtId="0" fontId="24" fillId="0" borderId="81" xfId="204" applyFont="1" applyBorder="1" applyAlignment="1">
      <alignment horizontal="left" vertical="center"/>
      <protection/>
    </xf>
    <xf numFmtId="169" fontId="24" fillId="0" borderId="12" xfId="204" applyNumberFormat="1" applyFont="1" applyFill="1" applyBorder="1">
      <alignment/>
      <protection/>
    </xf>
    <xf numFmtId="169" fontId="24" fillId="0" borderId="12" xfId="204" applyNumberFormat="1" applyFont="1" applyFill="1" applyBorder="1" applyAlignment="1">
      <alignment horizontal="right" vertical="center"/>
      <protection/>
    </xf>
    <xf numFmtId="169" fontId="24" fillId="0" borderId="82" xfId="204" applyNumberFormat="1" applyFont="1" applyFill="1" applyBorder="1" applyAlignment="1">
      <alignment horizontal="right" vertical="center"/>
      <protection/>
    </xf>
    <xf numFmtId="0" fontId="2" fillId="0" borderId="0" xfId="204" applyFont="1" quotePrefix="1">
      <alignment/>
      <protection/>
    </xf>
    <xf numFmtId="0" fontId="51" fillId="0" borderId="81" xfId="204" applyFont="1" applyBorder="1" applyAlignment="1">
      <alignment horizontal="left" vertical="center"/>
      <protection/>
    </xf>
    <xf numFmtId="169" fontId="51" fillId="0" borderId="12" xfId="204" applyNumberFormat="1" applyFont="1" applyFill="1" applyBorder="1" applyAlignment="1">
      <alignment horizontal="right" vertical="center"/>
      <protection/>
    </xf>
    <xf numFmtId="169" fontId="51" fillId="0" borderId="82" xfId="204" applyNumberFormat="1" applyFont="1" applyFill="1" applyBorder="1" applyAlignment="1">
      <alignment horizontal="right" vertical="center"/>
      <protection/>
    </xf>
    <xf numFmtId="0" fontId="24" fillId="0" borderId="81" xfId="204" applyFont="1" applyFill="1" applyBorder="1" applyAlignment="1">
      <alignment horizontal="left" vertical="center" indent="1"/>
      <protection/>
    </xf>
    <xf numFmtId="0" fontId="51" fillId="0" borderId="83" xfId="204" applyFont="1" applyBorder="1" applyAlignment="1">
      <alignment horizontal="left" vertical="center"/>
      <protection/>
    </xf>
    <xf numFmtId="169" fontId="51" fillId="0" borderId="84" xfId="204" applyNumberFormat="1" applyFont="1" applyFill="1" applyBorder="1" applyAlignment="1">
      <alignment horizontal="right" vertical="center"/>
      <protection/>
    </xf>
    <xf numFmtId="169" fontId="51" fillId="0" borderId="85" xfId="204" applyNumberFormat="1" applyFont="1" applyFill="1" applyBorder="1" applyAlignment="1">
      <alignment horizontal="right" vertical="center"/>
      <protection/>
    </xf>
    <xf numFmtId="0" fontId="13" fillId="0" borderId="91" xfId="138" applyFont="1" applyBorder="1" applyAlignment="1">
      <alignment horizontal="center"/>
      <protection/>
    </xf>
    <xf numFmtId="0" fontId="16" fillId="38" borderId="28" xfId="138" applyFont="1" applyFill="1" applyBorder="1" applyAlignment="1">
      <alignment horizontal="center"/>
      <protection/>
    </xf>
    <xf numFmtId="0" fontId="13" fillId="38" borderId="35" xfId="138" applyFont="1" applyFill="1" applyBorder="1">
      <alignment/>
      <protection/>
    </xf>
    <xf numFmtId="49" fontId="13" fillId="38" borderId="28" xfId="138" applyNumberFormat="1" applyFont="1" applyFill="1" applyBorder="1" applyAlignment="1">
      <alignment horizontal="center"/>
      <protection/>
    </xf>
    <xf numFmtId="0" fontId="13" fillId="38" borderId="36" xfId="138" applyFont="1" applyFill="1" applyBorder="1">
      <alignment/>
      <protection/>
    </xf>
    <xf numFmtId="0" fontId="13" fillId="38" borderId="41" xfId="138" applyFont="1" applyFill="1" applyBorder="1">
      <alignment/>
      <protection/>
    </xf>
    <xf numFmtId="0" fontId="16" fillId="38" borderId="28" xfId="138" applyFont="1" applyFill="1" applyBorder="1" applyAlignment="1" quotePrefix="1">
      <alignment horizontal="center"/>
      <protection/>
    </xf>
    <xf numFmtId="0" fontId="16" fillId="38" borderId="86" xfId="138" applyFont="1" applyFill="1" applyBorder="1" applyAlignment="1">
      <alignment horizontal="center"/>
      <protection/>
    </xf>
    <xf numFmtId="0" fontId="8" fillId="0" borderId="92" xfId="138" applyFont="1" applyBorder="1">
      <alignment/>
      <protection/>
    </xf>
    <xf numFmtId="169" fontId="8" fillId="0" borderId="28" xfId="138" applyNumberFormat="1" applyFont="1" applyBorder="1">
      <alignment/>
      <protection/>
    </xf>
    <xf numFmtId="169" fontId="8" fillId="0" borderId="28" xfId="138" applyNumberFormat="1" applyFont="1" applyFill="1" applyBorder="1" applyAlignment="1">
      <alignment horizontal="right"/>
      <protection/>
    </xf>
    <xf numFmtId="174" fontId="8" fillId="0" borderId="28" xfId="138" applyNumberFormat="1" applyFont="1" applyBorder="1" applyAlignment="1">
      <alignment horizontal="center"/>
      <protection/>
    </xf>
    <xf numFmtId="169" fontId="8" fillId="0" borderId="28" xfId="138" applyNumberFormat="1" applyFont="1" applyBorder="1" applyAlignment="1">
      <alignment horizontal="center"/>
      <protection/>
    </xf>
    <xf numFmtId="169" fontId="8" fillId="0" borderId="86" xfId="138" applyNumberFormat="1" applyFont="1" applyBorder="1" applyAlignment="1">
      <alignment horizontal="center"/>
      <protection/>
    </xf>
    <xf numFmtId="0" fontId="8" fillId="0" borderId="93" xfId="138" applyFont="1" applyBorder="1">
      <alignment/>
      <protection/>
    </xf>
    <xf numFmtId="169" fontId="8" fillId="0" borderId="15" xfId="138" applyNumberFormat="1" applyFont="1" applyBorder="1">
      <alignment/>
      <protection/>
    </xf>
    <xf numFmtId="169" fontId="8" fillId="0" borderId="15" xfId="138" applyNumberFormat="1" applyFont="1" applyFill="1" applyBorder="1" applyAlignment="1">
      <alignment horizontal="right"/>
      <protection/>
    </xf>
    <xf numFmtId="169" fontId="8" fillId="0" borderId="42" xfId="138" applyNumberFormat="1" applyFont="1" applyFill="1" applyBorder="1" applyAlignment="1">
      <alignment horizontal="right"/>
      <protection/>
    </xf>
    <xf numFmtId="174" fontId="8" fillId="0" borderId="44" xfId="138" applyNumberFormat="1" applyFont="1" applyBorder="1" applyAlignment="1">
      <alignment horizontal="center"/>
      <protection/>
    </xf>
    <xf numFmtId="174" fontId="8" fillId="0" borderId="15" xfId="138" applyNumberFormat="1" applyFont="1" applyBorder="1" applyAlignment="1">
      <alignment horizontal="center"/>
      <protection/>
    </xf>
    <xf numFmtId="169" fontId="8" fillId="0" borderId="15" xfId="138" applyNumberFormat="1" applyFont="1" applyBorder="1" applyAlignment="1">
      <alignment horizontal="center"/>
      <protection/>
    </xf>
    <xf numFmtId="169" fontId="8" fillId="0" borderId="94" xfId="138" applyNumberFormat="1" applyFont="1" applyBorder="1" applyAlignment="1">
      <alignment horizontal="center"/>
      <protection/>
    </xf>
    <xf numFmtId="169" fontId="8" fillId="0" borderId="15" xfId="138" applyNumberFormat="1" applyFont="1" applyBorder="1" applyAlignment="1">
      <alignment horizontal="right"/>
      <protection/>
    </xf>
    <xf numFmtId="169" fontId="8" fillId="0" borderId="42" xfId="138" applyNumberFormat="1" applyFont="1" applyBorder="1" applyAlignment="1">
      <alignment horizontal="right"/>
      <protection/>
    </xf>
    <xf numFmtId="0" fontId="13" fillId="0" borderId="95" xfId="138" applyFont="1" applyBorder="1">
      <alignment/>
      <protection/>
    </xf>
    <xf numFmtId="169" fontId="13" fillId="0" borderId="77" xfId="138" applyNumberFormat="1" applyFont="1" applyBorder="1">
      <alignment/>
      <protection/>
    </xf>
    <xf numFmtId="169" fontId="13" fillId="0" borderId="77" xfId="138" applyNumberFormat="1" applyFont="1" applyBorder="1" applyAlignment="1">
      <alignment horizontal="right"/>
      <protection/>
    </xf>
    <xf numFmtId="4" fontId="8" fillId="0" borderId="15" xfId="138" applyNumberFormat="1" applyFont="1" applyBorder="1" applyAlignment="1">
      <alignment horizontal="center"/>
      <protection/>
    </xf>
    <xf numFmtId="0" fontId="13" fillId="0" borderId="96" xfId="138" applyFont="1" applyBorder="1">
      <alignment/>
      <protection/>
    </xf>
    <xf numFmtId="169" fontId="13" fillId="0" borderId="96" xfId="138" applyNumberFormat="1" applyFont="1" applyBorder="1">
      <alignment/>
      <protection/>
    </xf>
    <xf numFmtId="169" fontId="13" fillId="0" borderId="96" xfId="138" applyNumberFormat="1" applyFont="1" applyBorder="1" applyAlignment="1">
      <alignment horizontal="right"/>
      <protection/>
    </xf>
    <xf numFmtId="174" fontId="8" fillId="0" borderId="96" xfId="138" applyNumberFormat="1" applyFont="1" applyBorder="1" applyAlignment="1">
      <alignment horizontal="center"/>
      <protection/>
    </xf>
    <xf numFmtId="169" fontId="8" fillId="0" borderId="96" xfId="138" applyNumberFormat="1" applyFont="1" applyBorder="1" applyAlignment="1">
      <alignment horizontal="center"/>
      <protection/>
    </xf>
    <xf numFmtId="0" fontId="4" fillId="0" borderId="0" xfId="138" applyFont="1">
      <alignment/>
      <protection/>
    </xf>
    <xf numFmtId="169" fontId="4" fillId="0" borderId="0" xfId="138" applyNumberFormat="1" applyFont="1">
      <alignment/>
      <protection/>
    </xf>
    <xf numFmtId="0" fontId="4" fillId="0" borderId="0" xfId="191" applyFont="1" applyAlignment="1">
      <alignment horizontal="center"/>
      <protection/>
    </xf>
    <xf numFmtId="0" fontId="43" fillId="0" borderId="0" xfId="204" applyFont="1" applyBorder="1" applyAlignment="1">
      <alignment horizontal="center" wrapText="1"/>
      <protection/>
    </xf>
    <xf numFmtId="0" fontId="15" fillId="0" borderId="0" xfId="204" applyFont="1" applyBorder="1" applyAlignment="1">
      <alignment/>
      <protection/>
    </xf>
    <xf numFmtId="0" fontId="16" fillId="0" borderId="0" xfId="204" applyFont="1" applyBorder="1" applyAlignment="1">
      <alignment/>
      <protection/>
    </xf>
    <xf numFmtId="0" fontId="16" fillId="0" borderId="0" xfId="204" applyFont="1" applyBorder="1" applyAlignment="1">
      <alignment horizontal="right"/>
      <protection/>
    </xf>
    <xf numFmtId="0" fontId="13" fillId="35" borderId="97" xfId="204" applyFont="1" applyFill="1" applyBorder="1" applyAlignment="1">
      <alignment horizontal="center" vertical="center" wrapText="1"/>
      <protection/>
    </xf>
    <xf numFmtId="0" fontId="13" fillId="35" borderId="80" xfId="204" applyFont="1" applyFill="1" applyBorder="1" applyAlignment="1" quotePrefix="1">
      <alignment horizontal="center"/>
      <protection/>
    </xf>
    <xf numFmtId="0" fontId="13" fillId="35" borderId="80" xfId="204" applyFont="1" applyFill="1" applyBorder="1" applyAlignment="1">
      <alignment horizontal="center"/>
      <protection/>
    </xf>
    <xf numFmtId="0" fontId="13" fillId="35" borderId="98" xfId="204" applyFont="1" applyFill="1" applyBorder="1" applyAlignment="1">
      <alignment horizontal="center"/>
      <protection/>
    </xf>
    <xf numFmtId="0" fontId="22" fillId="0" borderId="81" xfId="204" applyFont="1" applyBorder="1" applyAlignment="1">
      <alignment wrapText="1"/>
      <protection/>
    </xf>
    <xf numFmtId="1" fontId="8" fillId="0" borderId="12" xfId="204" applyNumberFormat="1" applyFont="1" applyBorder="1">
      <alignment/>
      <protection/>
    </xf>
    <xf numFmtId="1" fontId="8" fillId="0" borderId="82" xfId="204" applyNumberFormat="1" applyFont="1" applyBorder="1">
      <alignment/>
      <protection/>
    </xf>
    <xf numFmtId="0" fontId="17" fillId="0" borderId="81" xfId="204" applyFont="1" applyBorder="1" applyAlignment="1">
      <alignment wrapText="1"/>
      <protection/>
    </xf>
    <xf numFmtId="3" fontId="16" fillId="0" borderId="12" xfId="204" applyNumberFormat="1" applyFont="1" applyBorder="1">
      <alignment/>
      <protection/>
    </xf>
    <xf numFmtId="3" fontId="16" fillId="0" borderId="82" xfId="204" applyNumberFormat="1" applyFont="1" applyBorder="1">
      <alignment/>
      <protection/>
    </xf>
    <xf numFmtId="0" fontId="16" fillId="0" borderId="0" xfId="204" applyFont="1">
      <alignment/>
      <protection/>
    </xf>
    <xf numFmtId="0" fontId="22" fillId="0" borderId="81" xfId="204" applyFont="1" applyFill="1" applyBorder="1" applyAlignment="1">
      <alignment wrapText="1"/>
      <protection/>
    </xf>
    <xf numFmtId="0" fontId="17" fillId="0" borderId="81" xfId="204" applyFont="1" applyFill="1" applyBorder="1" applyAlignment="1">
      <alignment wrapText="1"/>
      <protection/>
    </xf>
    <xf numFmtId="0" fontId="17" fillId="0" borderId="83" xfId="204" applyFont="1" applyFill="1" applyBorder="1" applyAlignment="1">
      <alignment wrapText="1"/>
      <protection/>
    </xf>
    <xf numFmtId="3" fontId="16" fillId="0" borderId="84" xfId="204" applyNumberFormat="1" applyFont="1" applyBorder="1">
      <alignment/>
      <protection/>
    </xf>
    <xf numFmtId="3" fontId="16" fillId="0" borderId="85" xfId="204" applyNumberFormat="1" applyFont="1" applyBorder="1">
      <alignment/>
      <protection/>
    </xf>
    <xf numFmtId="1" fontId="13" fillId="0" borderId="0" xfId="204" applyNumberFormat="1" applyFont="1" applyFill="1" applyBorder="1" applyAlignment="1">
      <alignment wrapText="1"/>
      <protection/>
    </xf>
    <xf numFmtId="3" fontId="16" fillId="0" borderId="15" xfId="204" applyNumberFormat="1" applyFont="1" applyBorder="1">
      <alignment/>
      <protection/>
    </xf>
    <xf numFmtId="3" fontId="16" fillId="0" borderId="94" xfId="204" applyNumberFormat="1" applyFont="1" applyBorder="1">
      <alignment/>
      <protection/>
    </xf>
    <xf numFmtId="0" fontId="16" fillId="0" borderId="99" xfId="204" applyFont="1" applyFill="1" applyBorder="1" applyAlignment="1">
      <alignment wrapText="1"/>
      <protection/>
    </xf>
    <xf numFmtId="0" fontId="13" fillId="35" borderId="12" xfId="204" applyFont="1" applyFill="1" applyBorder="1" applyAlignment="1" quotePrefix="1">
      <alignment horizontal="center"/>
      <protection/>
    </xf>
    <xf numFmtId="0" fontId="13" fillId="35" borderId="82" xfId="204" applyFont="1" applyFill="1" applyBorder="1" applyAlignment="1">
      <alignment horizontal="center"/>
      <protection/>
    </xf>
    <xf numFmtId="2" fontId="8" fillId="0" borderId="82" xfId="204" applyNumberFormat="1" applyFont="1" applyBorder="1">
      <alignment/>
      <protection/>
    </xf>
    <xf numFmtId="0" fontId="26" fillId="0" borderId="81" xfId="204" applyFont="1" applyFill="1" applyBorder="1" applyAlignment="1">
      <alignment horizontal="left" wrapText="1"/>
      <protection/>
    </xf>
    <xf numFmtId="2" fontId="8" fillId="0" borderId="84" xfId="204" applyNumberFormat="1" applyFont="1" applyBorder="1">
      <alignment/>
      <protection/>
    </xf>
    <xf numFmtId="2" fontId="8" fillId="0" borderId="85" xfId="204" applyNumberFormat="1" applyFont="1" applyBorder="1">
      <alignment/>
      <protection/>
    </xf>
    <xf numFmtId="0" fontId="8" fillId="0" borderId="0" xfId="204" applyFont="1" applyAlignment="1">
      <alignment wrapText="1"/>
      <protection/>
    </xf>
    <xf numFmtId="0" fontId="43" fillId="0" borderId="0" xfId="204" applyFont="1" applyBorder="1" applyAlignment="1">
      <alignment horizontal="center"/>
      <protection/>
    </xf>
    <xf numFmtId="0" fontId="13" fillId="35" borderId="100" xfId="204" applyFont="1" applyFill="1" applyBorder="1" applyAlignment="1">
      <alignment horizontal="center" vertical="center" wrapText="1"/>
      <protection/>
    </xf>
    <xf numFmtId="0" fontId="13" fillId="35" borderId="12" xfId="204" applyFont="1" applyFill="1" applyBorder="1" applyAlignment="1" quotePrefix="1">
      <alignment horizontal="right"/>
      <protection/>
    </xf>
    <xf numFmtId="1" fontId="13" fillId="0" borderId="12" xfId="204" applyNumberFormat="1" applyFont="1" applyBorder="1" applyAlignment="1">
      <alignment wrapText="1"/>
      <protection/>
    </xf>
    <xf numFmtId="1" fontId="13" fillId="0" borderId="12" xfId="204" applyNumberFormat="1" applyFont="1" applyBorder="1" applyAlignment="1">
      <alignment horizontal="left" wrapText="1"/>
      <protection/>
    </xf>
    <xf numFmtId="0" fontId="16" fillId="0" borderId="12" xfId="204" applyFont="1" applyBorder="1" applyAlignment="1">
      <alignment wrapText="1"/>
      <protection/>
    </xf>
    <xf numFmtId="0" fontId="13" fillId="0" borderId="12" xfId="204" applyFont="1" applyFill="1" applyBorder="1" applyAlignment="1">
      <alignment wrapText="1"/>
      <protection/>
    </xf>
    <xf numFmtId="0" fontId="16" fillId="0" borderId="12" xfId="204" applyFont="1" applyFill="1" applyBorder="1" applyAlignment="1">
      <alignment wrapText="1"/>
      <protection/>
    </xf>
    <xf numFmtId="0" fontId="16" fillId="0" borderId="84" xfId="204" applyFont="1" applyFill="1" applyBorder="1" applyAlignment="1">
      <alignment wrapText="1"/>
      <protection/>
    </xf>
    <xf numFmtId="0" fontId="16" fillId="0" borderId="0" xfId="204" applyFont="1" applyBorder="1" applyAlignment="1">
      <alignment wrapText="1"/>
      <protection/>
    </xf>
    <xf numFmtId="173" fontId="8" fillId="0" borderId="0" xfId="204" applyNumberFormat="1" applyFont="1">
      <alignment/>
      <protection/>
    </xf>
    <xf numFmtId="183" fontId="51" fillId="0" borderId="0" xfId="204" applyNumberFormat="1" applyFont="1" applyBorder="1" applyAlignment="1">
      <alignment horizontal="right"/>
      <protection/>
    </xf>
    <xf numFmtId="0" fontId="16" fillId="0" borderId="0" xfId="204" applyFont="1" applyBorder="1">
      <alignment/>
      <protection/>
    </xf>
    <xf numFmtId="0" fontId="13" fillId="35" borderId="80" xfId="204" applyFont="1" applyFill="1" applyBorder="1" applyAlignment="1" quotePrefix="1">
      <alignment horizontal="right"/>
      <protection/>
    </xf>
    <xf numFmtId="0" fontId="13" fillId="35" borderId="101" xfId="204" applyFont="1" applyFill="1" applyBorder="1" applyAlignment="1">
      <alignment horizontal="center"/>
      <protection/>
    </xf>
    <xf numFmtId="0" fontId="13" fillId="35" borderId="102" xfId="204" applyFont="1" applyFill="1" applyBorder="1" applyAlignment="1">
      <alignment horizontal="center"/>
      <protection/>
    </xf>
    <xf numFmtId="1" fontId="13" fillId="0" borderId="81" xfId="204" applyNumberFormat="1" applyFont="1" applyBorder="1" applyAlignment="1">
      <alignment wrapText="1"/>
      <protection/>
    </xf>
    <xf numFmtId="1" fontId="13" fillId="0" borderId="81" xfId="204" applyNumberFormat="1" applyFont="1" applyBorder="1" applyAlignment="1">
      <alignment horizontal="left" wrapText="1"/>
      <protection/>
    </xf>
    <xf numFmtId="0" fontId="16" fillId="0" borderId="81" xfId="204" applyFont="1" applyBorder="1" applyAlignment="1">
      <alignment wrapText="1"/>
      <protection/>
    </xf>
    <xf numFmtId="0" fontId="13" fillId="0" borderId="81" xfId="204" applyFont="1" applyFill="1" applyBorder="1" applyAlignment="1">
      <alignment wrapText="1"/>
      <protection/>
    </xf>
    <xf numFmtId="0" fontId="16" fillId="0" borderId="81" xfId="204" applyFont="1" applyFill="1" applyBorder="1" applyAlignment="1">
      <alignment wrapText="1"/>
      <protection/>
    </xf>
    <xf numFmtId="0" fontId="16" fillId="0" borderId="83" xfId="204" applyFont="1" applyFill="1" applyBorder="1" applyAlignment="1">
      <alignment wrapText="1"/>
      <protection/>
    </xf>
    <xf numFmtId="0" fontId="6" fillId="35" borderId="97" xfId="204" applyFont="1" applyFill="1" applyBorder="1" applyAlignment="1">
      <alignment vertical="center" wrapText="1"/>
      <protection/>
    </xf>
    <xf numFmtId="3" fontId="13" fillId="0" borderId="12" xfId="204" applyNumberFormat="1" applyFont="1" applyBorder="1">
      <alignment/>
      <protection/>
    </xf>
    <xf numFmtId="3" fontId="13" fillId="34" borderId="12" xfId="204" applyNumberFormat="1" applyFont="1" applyFill="1" applyBorder="1">
      <alignment/>
      <protection/>
    </xf>
    <xf numFmtId="3" fontId="13" fillId="34" borderId="82" xfId="204" applyNumberFormat="1" applyFont="1" applyFill="1" applyBorder="1">
      <alignment/>
      <protection/>
    </xf>
    <xf numFmtId="0" fontId="13" fillId="0" borderId="81" xfId="204" applyFont="1" applyBorder="1" applyAlignment="1">
      <alignment wrapText="1"/>
      <protection/>
    </xf>
    <xf numFmtId="3" fontId="13" fillId="0" borderId="82" xfId="204" applyNumberFormat="1" applyFont="1" applyBorder="1">
      <alignment/>
      <protection/>
    </xf>
    <xf numFmtId="3" fontId="8" fillId="0" borderId="12" xfId="204" applyNumberFormat="1" applyFont="1" applyBorder="1">
      <alignment/>
      <protection/>
    </xf>
    <xf numFmtId="3" fontId="8" fillId="0" borderId="82" xfId="204" applyNumberFormat="1" applyFont="1" applyBorder="1">
      <alignment/>
      <protection/>
    </xf>
    <xf numFmtId="3" fontId="16" fillId="0" borderId="12" xfId="204" applyNumberFormat="1" applyFont="1" applyFill="1" applyBorder="1">
      <alignment/>
      <protection/>
    </xf>
    <xf numFmtId="3" fontId="16" fillId="0" borderId="82" xfId="204" applyNumberFormat="1" applyFont="1" applyFill="1" applyBorder="1">
      <alignment/>
      <protection/>
    </xf>
    <xf numFmtId="3" fontId="13" fillId="0" borderId="12" xfId="204" applyNumberFormat="1" applyFont="1" applyFill="1" applyBorder="1">
      <alignment/>
      <protection/>
    </xf>
    <xf numFmtId="3" fontId="13" fillId="0" borderId="82" xfId="204" applyNumberFormat="1" applyFont="1" applyFill="1" applyBorder="1">
      <alignment/>
      <protection/>
    </xf>
    <xf numFmtId="0" fontId="8" fillId="0" borderId="81" xfId="204" applyFont="1" applyFill="1" applyBorder="1" applyAlignment="1">
      <alignment wrapText="1"/>
      <protection/>
    </xf>
    <xf numFmtId="3" fontId="8" fillId="0" borderId="12" xfId="204" applyNumberFormat="1" applyFont="1" applyFill="1" applyBorder="1">
      <alignment/>
      <protection/>
    </xf>
    <xf numFmtId="3" fontId="8" fillId="0" borderId="82" xfId="204" applyNumberFormat="1" applyFont="1" applyFill="1" applyBorder="1">
      <alignment/>
      <protection/>
    </xf>
    <xf numFmtId="0" fontId="8" fillId="0" borderId="83" xfId="204" applyFont="1" applyBorder="1" applyAlignment="1">
      <alignment wrapText="1"/>
      <protection/>
    </xf>
    <xf numFmtId="3" fontId="8" fillId="0" borderId="84" xfId="204" applyNumberFormat="1" applyFont="1" applyBorder="1">
      <alignment/>
      <protection/>
    </xf>
    <xf numFmtId="1" fontId="8" fillId="0" borderId="84" xfId="204" applyNumberFormat="1" applyFont="1" applyBorder="1">
      <alignment/>
      <protection/>
    </xf>
    <xf numFmtId="3" fontId="8" fillId="0" borderId="85" xfId="204" applyNumberFormat="1" applyFont="1" applyFill="1" applyBorder="1">
      <alignment/>
      <protection/>
    </xf>
    <xf numFmtId="1" fontId="8" fillId="0" borderId="0" xfId="204" applyNumberFormat="1" applyFont="1" applyBorder="1" applyAlignment="1">
      <alignment horizontal="center"/>
      <protection/>
    </xf>
    <xf numFmtId="184" fontId="8" fillId="0" borderId="0" xfId="204" applyNumberFormat="1" applyFont="1" applyBorder="1" applyAlignment="1">
      <alignment horizontal="center"/>
      <protection/>
    </xf>
    <xf numFmtId="0" fontId="6" fillId="0" borderId="81" xfId="204" applyFont="1" applyBorder="1" applyAlignment="1">
      <alignment horizontal="center" vertical="center" wrapText="1"/>
      <protection/>
    </xf>
    <xf numFmtId="0" fontId="13" fillId="0" borderId="12" xfId="204" applyFont="1" applyBorder="1" applyAlignment="1" quotePrefix="1">
      <alignment horizontal="center"/>
      <protection/>
    </xf>
    <xf numFmtId="0" fontId="13" fillId="0" borderId="12" xfId="204" applyFont="1" applyBorder="1" applyAlignment="1">
      <alignment horizontal="center"/>
      <protection/>
    </xf>
    <xf numFmtId="0" fontId="13" fillId="0" borderId="82" xfId="204" applyFont="1" applyBorder="1" applyAlignment="1">
      <alignment horizontal="center"/>
      <protection/>
    </xf>
    <xf numFmtId="0" fontId="13" fillId="0" borderId="81" xfId="204" applyFont="1" applyBorder="1" applyAlignment="1">
      <alignment horizontal="left" vertical="center" wrapText="1"/>
      <protection/>
    </xf>
    <xf numFmtId="3" fontId="13" fillId="0" borderId="12" xfId="204" applyNumberFormat="1" applyFont="1" applyBorder="1" applyAlignment="1">
      <alignment horizontal="right"/>
      <protection/>
    </xf>
    <xf numFmtId="3" fontId="13" fillId="0" borderId="82" xfId="204" applyNumberFormat="1" applyFont="1" applyBorder="1" applyAlignment="1">
      <alignment horizontal="right"/>
      <protection/>
    </xf>
    <xf numFmtId="0" fontId="8" fillId="0" borderId="81" xfId="204" applyFont="1" applyFill="1" applyBorder="1" applyAlignment="1">
      <alignment horizontal="left" wrapText="1"/>
      <protection/>
    </xf>
    <xf numFmtId="0" fontId="13" fillId="0" borderId="83" xfId="204" applyFont="1" applyFill="1" applyBorder="1" applyAlignment="1">
      <alignment wrapText="1"/>
      <protection/>
    </xf>
    <xf numFmtId="3" fontId="13" fillId="0" borderId="84" xfId="204" applyNumberFormat="1" applyFont="1" applyFill="1" applyBorder="1">
      <alignment/>
      <protection/>
    </xf>
    <xf numFmtId="3" fontId="13" fillId="0" borderId="85" xfId="204" applyNumberFormat="1" applyFont="1" applyFill="1" applyBorder="1">
      <alignment/>
      <protection/>
    </xf>
    <xf numFmtId="0" fontId="53" fillId="0" borderId="0" xfId="204" applyFont="1" applyBorder="1" applyAlignment="1">
      <alignment horizontal="center"/>
      <protection/>
    </xf>
    <xf numFmtId="0" fontId="53" fillId="0" borderId="0" xfId="204" applyFont="1" applyBorder="1" applyAlignment="1">
      <alignment horizontal="center" wrapText="1"/>
      <protection/>
    </xf>
    <xf numFmtId="1" fontId="13" fillId="0" borderId="12" xfId="204" applyNumberFormat="1" applyFont="1" applyBorder="1">
      <alignment/>
      <protection/>
    </xf>
    <xf numFmtId="1" fontId="13" fillId="0" borderId="82" xfId="204" applyNumberFormat="1" applyFont="1" applyBorder="1">
      <alignment/>
      <protection/>
    </xf>
    <xf numFmtId="0" fontId="8" fillId="0" borderId="81" xfId="204" applyFont="1" applyBorder="1" applyAlignment="1">
      <alignment horizontal="left" wrapText="1"/>
      <protection/>
    </xf>
    <xf numFmtId="0" fontId="13" fillId="0" borderId="81" xfId="204" applyFont="1" applyBorder="1" applyAlignment="1">
      <alignment horizontal="left" wrapText="1"/>
      <protection/>
    </xf>
    <xf numFmtId="2" fontId="13" fillId="0" borderId="82" xfId="204" applyNumberFormat="1" applyFont="1" applyBorder="1">
      <alignment/>
      <protection/>
    </xf>
    <xf numFmtId="2" fontId="13" fillId="0" borderId="28" xfId="204" applyNumberFormat="1" applyFont="1" applyBorder="1">
      <alignment/>
      <protection/>
    </xf>
    <xf numFmtId="2" fontId="13" fillId="0" borderId="86" xfId="204" applyNumberFormat="1" applyFont="1" applyBorder="1">
      <alignment/>
      <protection/>
    </xf>
    <xf numFmtId="2" fontId="8" fillId="0" borderId="28" xfId="204" applyNumberFormat="1" applyFont="1" applyBorder="1">
      <alignment/>
      <protection/>
    </xf>
    <xf numFmtId="2" fontId="8" fillId="0" borderId="86" xfId="204" applyNumberFormat="1" applyFont="1" applyBorder="1">
      <alignment/>
      <protection/>
    </xf>
    <xf numFmtId="0" fontId="8" fillId="0" borderId="83" xfId="204" applyFont="1" applyBorder="1" applyAlignment="1">
      <alignment horizontal="left" wrapText="1"/>
      <protection/>
    </xf>
    <xf numFmtId="2" fontId="8" fillId="0" borderId="84" xfId="204" applyNumberFormat="1" applyFont="1" applyBorder="1" applyProtection="1">
      <alignment/>
      <protection/>
    </xf>
    <xf numFmtId="177" fontId="8" fillId="0" borderId="0" xfId="204" applyNumberFormat="1" applyFont="1">
      <alignment/>
      <protection/>
    </xf>
    <xf numFmtId="0" fontId="56" fillId="0" borderId="0" xfId="191" applyFont="1">
      <alignment/>
      <protection/>
    </xf>
    <xf numFmtId="0" fontId="3" fillId="0" borderId="44" xfId="191" applyFont="1" applyBorder="1" applyAlignment="1">
      <alignment horizontal="center"/>
      <protection/>
    </xf>
    <xf numFmtId="0" fontId="3" fillId="0" borderId="0" xfId="191" applyFont="1" applyBorder="1" applyAlignment="1">
      <alignment horizontal="center"/>
      <protection/>
    </xf>
    <xf numFmtId="0" fontId="5" fillId="0" borderId="44" xfId="191" applyFont="1" applyBorder="1" applyAlignment="1">
      <alignment horizontal="center"/>
      <protection/>
    </xf>
    <xf numFmtId="0" fontId="5" fillId="0" borderId="0" xfId="191" applyFont="1" applyBorder="1" applyAlignment="1">
      <alignment horizontal="center"/>
      <protection/>
    </xf>
    <xf numFmtId="0" fontId="6" fillId="0" borderId="0" xfId="204" applyFont="1" applyAlignment="1">
      <alignment horizontal="center"/>
      <protection/>
    </xf>
    <xf numFmtId="0" fontId="13" fillId="0" borderId="0" xfId="204" applyFont="1" applyAlignment="1">
      <alignment horizontal="center"/>
      <protection/>
    </xf>
    <xf numFmtId="3" fontId="16" fillId="0" borderId="38" xfId="204" applyNumberFormat="1" applyFont="1" applyBorder="1" applyAlignment="1">
      <alignment horizontal="center"/>
      <protection/>
    </xf>
    <xf numFmtId="3" fontId="16" fillId="0" borderId="103" xfId="204" applyNumberFormat="1" applyFont="1" applyBorder="1" applyAlignment="1">
      <alignment horizontal="center"/>
      <protection/>
    </xf>
    <xf numFmtId="0" fontId="13" fillId="0" borderId="0" xfId="204" applyFont="1" applyAlignment="1">
      <alignment horizontal="center" wrapText="1"/>
      <protection/>
    </xf>
    <xf numFmtId="0" fontId="13" fillId="0" borderId="0" xfId="204" applyFont="1" applyBorder="1" applyAlignment="1">
      <alignment horizontal="center"/>
      <protection/>
    </xf>
    <xf numFmtId="3" fontId="16" fillId="0" borderId="0" xfId="204" applyNumberFormat="1" applyFont="1" applyBorder="1" applyAlignment="1">
      <alignment horizontal="center"/>
      <protection/>
    </xf>
    <xf numFmtId="0" fontId="8" fillId="0" borderId="0" xfId="204" applyFont="1" applyAlignment="1">
      <alignment horizontal="left" wrapText="1"/>
      <protection/>
    </xf>
    <xf numFmtId="0" fontId="6" fillId="0" borderId="0" xfId="204" applyFont="1" applyBorder="1" applyAlignment="1">
      <alignment horizontal="center"/>
      <protection/>
    </xf>
    <xf numFmtId="0" fontId="101" fillId="0" borderId="30" xfId="150" applyFont="1" applyBorder="1" applyAlignment="1">
      <alignment horizontal="center"/>
      <protection/>
    </xf>
    <xf numFmtId="0" fontId="101" fillId="0" borderId="31" xfId="150" applyFont="1" applyBorder="1" applyAlignment="1">
      <alignment horizontal="center"/>
      <protection/>
    </xf>
    <xf numFmtId="0" fontId="101" fillId="0" borderId="32" xfId="150" applyFont="1" applyBorder="1" applyAlignment="1">
      <alignment horizontal="center"/>
      <protection/>
    </xf>
    <xf numFmtId="0" fontId="103" fillId="0" borderId="30" xfId="150" applyFont="1" applyBorder="1" applyAlignment="1">
      <alignment horizontal="left"/>
      <protection/>
    </xf>
    <xf numFmtId="0" fontId="103" fillId="0" borderId="31" xfId="150" applyFont="1" applyBorder="1" applyAlignment="1">
      <alignment horizontal="left"/>
      <protection/>
    </xf>
    <xf numFmtId="0" fontId="103" fillId="0" borderId="32" xfId="150" applyFont="1" applyBorder="1" applyAlignment="1">
      <alignment horizontal="left"/>
      <protection/>
    </xf>
    <xf numFmtId="169" fontId="101" fillId="0" borderId="30" xfId="150" applyNumberFormat="1" applyFont="1" applyBorder="1" applyAlignment="1">
      <alignment horizontal="center"/>
      <protection/>
    </xf>
    <xf numFmtId="169" fontId="101" fillId="0" borderId="31" xfId="150" applyNumberFormat="1" applyFont="1" applyBorder="1" applyAlignment="1">
      <alignment horizontal="center"/>
      <protection/>
    </xf>
    <xf numFmtId="169" fontId="101" fillId="0" borderId="32" xfId="150" applyNumberFormat="1" applyFont="1" applyBorder="1" applyAlignment="1">
      <alignment horizontal="center"/>
      <protection/>
    </xf>
    <xf numFmtId="0" fontId="13" fillId="0" borderId="0" xfId="138" applyFont="1" applyBorder="1" applyAlignment="1">
      <alignment horizontal="center" vertical="center"/>
      <protection/>
    </xf>
    <xf numFmtId="0" fontId="109" fillId="0" borderId="0" xfId="150" applyFont="1" applyBorder="1" applyAlignment="1">
      <alignment horizontal="center"/>
      <protection/>
    </xf>
    <xf numFmtId="0" fontId="106" fillId="0" borderId="0" xfId="150" applyFont="1" applyBorder="1" applyAlignment="1">
      <alignment horizontal="center"/>
      <protection/>
    </xf>
    <xf numFmtId="0" fontId="22" fillId="0" borderId="0" xfId="253" applyFont="1" applyAlignment="1">
      <alignment horizontal="center"/>
      <protection/>
    </xf>
    <xf numFmtId="0" fontId="102" fillId="35" borderId="28" xfId="150" applyFont="1" applyFill="1" applyBorder="1" applyAlignment="1">
      <alignment horizontal="center" vertical="center" wrapText="1"/>
      <protection/>
    </xf>
    <xf numFmtId="0" fontId="102" fillId="35" borderId="10" xfId="150" applyFont="1" applyFill="1" applyBorder="1" applyAlignment="1">
      <alignment horizontal="center" vertical="center" wrapText="1"/>
      <protection/>
    </xf>
    <xf numFmtId="0" fontId="102" fillId="35" borderId="12" xfId="0" applyFont="1" applyFill="1" applyBorder="1" applyAlignment="1">
      <alignment horizontal="center" wrapText="1"/>
    </xf>
    <xf numFmtId="0" fontId="102" fillId="35" borderId="30" xfId="150" applyFont="1" applyFill="1" applyBorder="1" applyAlignment="1">
      <alignment horizontal="center" vertical="center"/>
      <protection/>
    </xf>
    <xf numFmtId="0" fontId="102" fillId="35" borderId="31" xfId="150" applyFont="1" applyFill="1" applyBorder="1" applyAlignment="1">
      <alignment horizontal="center" vertical="center"/>
      <protection/>
    </xf>
    <xf numFmtId="0" fontId="102" fillId="35" borderId="32" xfId="150" applyFont="1" applyFill="1" applyBorder="1" applyAlignment="1">
      <alignment horizontal="center" vertical="center"/>
      <protection/>
    </xf>
    <xf numFmtId="164" fontId="13" fillId="0" borderId="0" xfId="251" applyNumberFormat="1" applyFont="1" applyAlignment="1">
      <alignment horizontal="center"/>
      <protection/>
    </xf>
    <xf numFmtId="164" fontId="6" fillId="0" borderId="0" xfId="251" applyNumberFormat="1" applyFont="1" applyAlignment="1" applyProtection="1">
      <alignment horizontal="center"/>
      <protection/>
    </xf>
    <xf numFmtId="164" fontId="13" fillId="0" borderId="0" xfId="251" applyNumberFormat="1" applyFont="1" applyAlignment="1" applyProtection="1">
      <alignment horizontal="center"/>
      <protection/>
    </xf>
    <xf numFmtId="164" fontId="13" fillId="0" borderId="0" xfId="251" applyNumberFormat="1" applyFont="1" applyBorder="1" applyAlignment="1" quotePrefix="1">
      <alignment horizontal="center"/>
      <protection/>
    </xf>
    <xf numFmtId="164" fontId="13" fillId="35" borderId="61" xfId="251" applyNumberFormat="1" applyFont="1" applyFill="1" applyBorder="1" applyAlignment="1" applyProtection="1">
      <alignment horizontal="center" vertical="center"/>
      <protection/>
    </xf>
    <xf numFmtId="164" fontId="13" fillId="35" borderId="11" xfId="251" applyNumberFormat="1" applyFont="1" applyFill="1" applyBorder="1" applyAlignment="1">
      <alignment horizontal="center" vertical="center"/>
      <protection/>
    </xf>
    <xf numFmtId="164" fontId="13" fillId="33" borderId="71" xfId="251" applyNumberFormat="1" applyFont="1" applyFill="1" applyBorder="1" applyAlignment="1" applyProtection="1">
      <alignment horizontal="center" vertical="center"/>
      <protection/>
    </xf>
    <xf numFmtId="164" fontId="13" fillId="33" borderId="33" xfId="251" applyNumberFormat="1" applyFont="1" applyFill="1" applyBorder="1" applyAlignment="1" applyProtection="1">
      <alignment horizontal="center" vertical="center"/>
      <protection/>
    </xf>
    <xf numFmtId="164" fontId="13" fillId="33" borderId="104" xfId="251" applyNumberFormat="1" applyFont="1" applyFill="1" applyBorder="1" applyAlignment="1" applyProtection="1">
      <alignment horizontal="center" vertical="center"/>
      <protection/>
    </xf>
    <xf numFmtId="164" fontId="13" fillId="33" borderId="105" xfId="251" applyNumberFormat="1" applyFont="1" applyFill="1" applyBorder="1" applyAlignment="1" applyProtection="1">
      <alignment horizontal="center" vertical="center"/>
      <protection/>
    </xf>
    <xf numFmtId="164" fontId="13" fillId="0" borderId="0" xfId="250" applyNumberFormat="1" applyFont="1" applyAlignment="1">
      <alignment horizontal="center"/>
      <protection/>
    </xf>
    <xf numFmtId="164" fontId="6" fillId="0" borderId="0" xfId="250" applyNumberFormat="1" applyFont="1" applyAlignment="1" applyProtection="1">
      <alignment horizontal="center"/>
      <protection/>
    </xf>
    <xf numFmtId="164" fontId="13" fillId="0" borderId="0" xfId="250" applyNumberFormat="1" applyFont="1" applyBorder="1" applyAlignment="1" quotePrefix="1">
      <alignment horizontal="center"/>
      <protection/>
    </xf>
    <xf numFmtId="164" fontId="13" fillId="33" borderId="12" xfId="250" applyNumberFormat="1" applyFont="1" applyFill="1" applyBorder="1" applyAlignment="1" applyProtection="1">
      <alignment horizontal="center" vertical="center"/>
      <protection/>
    </xf>
    <xf numFmtId="164" fontId="13" fillId="33" borderId="31" xfId="250" applyNumberFormat="1" applyFont="1" applyFill="1" applyBorder="1" applyAlignment="1" applyProtection="1" quotePrefix="1">
      <alignment horizontal="center" vertical="center"/>
      <protection/>
    </xf>
    <xf numFmtId="164" fontId="13" fillId="33" borderId="32" xfId="250" applyNumberFormat="1" applyFont="1" applyFill="1" applyBorder="1" applyAlignment="1" applyProtection="1" quotePrefix="1">
      <alignment horizontal="center" vertical="center"/>
      <protection/>
    </xf>
    <xf numFmtId="0" fontId="13" fillId="0" borderId="0" xfId="192" applyFont="1" applyBorder="1" applyAlignment="1">
      <alignment horizontal="center" vertical="center"/>
      <protection/>
    </xf>
    <xf numFmtId="0" fontId="6" fillId="0" borderId="0" xfId="253" applyFont="1" applyAlignment="1">
      <alignment horizontal="center"/>
      <protection/>
    </xf>
    <xf numFmtId="0" fontId="13" fillId="33" borderId="75" xfId="253" applyNumberFormat="1" applyFont="1" applyFill="1" applyBorder="1" applyAlignment="1">
      <alignment horizontal="center" vertical="center"/>
      <protection/>
    </xf>
    <xf numFmtId="0" fontId="13" fillId="33" borderId="64" xfId="253" applyFont="1" applyFill="1" applyBorder="1" applyAlignment="1">
      <alignment horizontal="center" vertical="center"/>
      <protection/>
    </xf>
    <xf numFmtId="0" fontId="13" fillId="33" borderId="52" xfId="253" applyFont="1" applyFill="1" applyBorder="1" applyAlignment="1">
      <alignment horizontal="center" vertical="center"/>
      <protection/>
    </xf>
    <xf numFmtId="0" fontId="13" fillId="33" borderId="10" xfId="253" applyFont="1" applyFill="1" applyBorder="1" applyAlignment="1">
      <alignment horizontal="center" vertical="center"/>
      <protection/>
    </xf>
    <xf numFmtId="0" fontId="13" fillId="33" borderId="33" xfId="192" applyFont="1" applyFill="1" applyBorder="1" applyAlignment="1" applyProtection="1" quotePrefix="1">
      <alignment horizontal="center" vertical="center"/>
      <protection/>
    </xf>
    <xf numFmtId="0" fontId="13" fillId="33" borderId="104" xfId="192" applyFont="1" applyFill="1" applyBorder="1" applyAlignment="1" applyProtection="1" quotePrefix="1">
      <alignment horizontal="center" vertical="center"/>
      <protection/>
    </xf>
    <xf numFmtId="0" fontId="13" fillId="33" borderId="66" xfId="192" applyFont="1" applyFill="1" applyBorder="1" applyAlignment="1" applyProtection="1" quotePrefix="1">
      <alignment horizontal="center" vertical="center"/>
      <protection/>
    </xf>
    <xf numFmtId="0" fontId="13" fillId="33" borderId="33" xfId="253" applyFont="1" applyFill="1" applyBorder="1" applyAlignment="1">
      <alignment horizontal="center" vertical="center"/>
      <protection/>
    </xf>
    <xf numFmtId="0" fontId="13" fillId="33" borderId="66" xfId="253" applyFont="1" applyFill="1" applyBorder="1" applyAlignment="1">
      <alignment horizontal="center" vertical="center"/>
      <protection/>
    </xf>
    <xf numFmtId="0" fontId="13" fillId="33" borderId="106" xfId="253" applyFont="1" applyFill="1" applyBorder="1" applyAlignment="1">
      <alignment horizontal="center" vertical="center"/>
      <protection/>
    </xf>
    <xf numFmtId="164" fontId="13" fillId="0" borderId="0" xfId="255" applyNumberFormat="1" applyFont="1" applyAlignment="1">
      <alignment horizontal="center"/>
      <protection/>
    </xf>
    <xf numFmtId="164" fontId="6" fillId="0" borderId="0" xfId="255" applyNumberFormat="1" applyFont="1" applyAlignment="1" applyProtection="1">
      <alignment horizontal="center"/>
      <protection/>
    </xf>
    <xf numFmtId="164" fontId="13" fillId="0" borderId="0" xfId="255" applyNumberFormat="1" applyFont="1" applyAlignment="1" applyProtection="1">
      <alignment horizontal="center"/>
      <protection/>
    </xf>
    <xf numFmtId="164" fontId="13" fillId="0" borderId="0" xfId="255" applyNumberFormat="1" applyFont="1" applyBorder="1" applyAlignment="1">
      <alignment horizontal="center"/>
      <protection/>
    </xf>
    <xf numFmtId="164" fontId="13" fillId="0" borderId="0" xfId="255" applyNumberFormat="1" applyFont="1" applyBorder="1" applyAlignment="1" quotePrefix="1">
      <alignment horizontal="center"/>
      <protection/>
    </xf>
    <xf numFmtId="164" fontId="22" fillId="33" borderId="61" xfId="252" applyNumberFormat="1" applyFont="1" applyFill="1" applyBorder="1" applyAlignment="1" applyProtection="1">
      <alignment horizontal="center" vertical="center"/>
      <protection/>
    </xf>
    <xf numFmtId="164" fontId="22" fillId="33" borderId="11" xfId="252" applyNumberFormat="1" applyFont="1" applyFill="1" applyBorder="1" applyAlignment="1">
      <alignment horizontal="center" vertical="center"/>
      <protection/>
    </xf>
    <xf numFmtId="164" fontId="22" fillId="33" borderId="71" xfId="252" applyNumberFormat="1" applyFont="1" applyFill="1" applyBorder="1" applyAlignment="1" applyProtection="1">
      <alignment horizontal="center" vertical="center"/>
      <protection/>
    </xf>
    <xf numFmtId="164" fontId="22" fillId="33" borderId="71" xfId="252" applyNumberFormat="1" applyFont="1" applyFill="1" applyBorder="1" applyAlignment="1" applyProtection="1" quotePrefix="1">
      <alignment horizontal="center" vertical="center"/>
      <protection/>
    </xf>
    <xf numFmtId="164" fontId="22" fillId="33" borderId="104" xfId="252" applyNumberFormat="1" applyFont="1" applyFill="1" applyBorder="1" applyAlignment="1" applyProtection="1" quotePrefix="1">
      <alignment horizontal="center" vertical="center"/>
      <protection/>
    </xf>
    <xf numFmtId="164" fontId="22" fillId="33" borderId="105" xfId="252" applyNumberFormat="1" applyFont="1" applyFill="1" applyBorder="1" applyAlignment="1" applyProtection="1">
      <alignment horizontal="center" vertical="center"/>
      <protection/>
    </xf>
    <xf numFmtId="169" fontId="13" fillId="33" borderId="28" xfId="253" applyNumberFormat="1" applyFont="1" applyFill="1" applyBorder="1" applyAlignment="1">
      <alignment horizontal="center" vertical="center"/>
      <protection/>
    </xf>
    <xf numFmtId="169" fontId="13" fillId="33" borderId="29" xfId="253" applyNumberFormat="1" applyFont="1" applyFill="1" applyBorder="1" applyAlignment="1">
      <alignment horizontal="center" vertical="center"/>
      <protection/>
    </xf>
    <xf numFmtId="0" fontId="13" fillId="33" borderId="18" xfId="253" applyFont="1" applyFill="1" applyBorder="1" applyAlignment="1">
      <alignment horizontal="center" vertical="center"/>
      <protection/>
    </xf>
    <xf numFmtId="0" fontId="13" fillId="0" borderId="0" xfId="253" applyFont="1" applyAlignment="1">
      <alignment horizontal="center"/>
      <protection/>
    </xf>
    <xf numFmtId="0" fontId="13" fillId="33" borderId="61" xfId="253" applyFont="1" applyFill="1" applyBorder="1" applyAlignment="1">
      <alignment horizontal="center" vertical="center"/>
      <protection/>
    </xf>
    <xf numFmtId="0" fontId="13" fillId="33" borderId="14" xfId="253" applyFont="1" applyFill="1" applyBorder="1" applyAlignment="1">
      <alignment horizontal="center" vertical="center"/>
      <protection/>
    </xf>
    <xf numFmtId="0" fontId="13" fillId="33" borderId="11" xfId="253" applyFont="1" applyFill="1" applyBorder="1" applyAlignment="1">
      <alignment horizontal="center" vertical="center"/>
      <protection/>
    </xf>
    <xf numFmtId="0" fontId="13" fillId="35" borderId="71" xfId="256" applyFont="1" applyFill="1" applyBorder="1" applyAlignment="1" applyProtection="1">
      <alignment horizontal="center" vertical="center"/>
      <protection/>
    </xf>
    <xf numFmtId="0" fontId="13" fillId="35" borderId="71" xfId="256" applyFont="1" applyFill="1" applyBorder="1" applyAlignment="1" applyProtection="1">
      <alignment horizontal="center"/>
      <protection/>
    </xf>
    <xf numFmtId="0" fontId="13" fillId="35" borderId="105" xfId="256" applyFont="1" applyFill="1" applyBorder="1" applyAlignment="1" applyProtection="1">
      <alignment horizontal="center"/>
      <protection/>
    </xf>
    <xf numFmtId="168" fontId="13" fillId="0" borderId="30" xfId="256" applyNumberFormat="1" applyFont="1" applyFill="1" applyBorder="1" applyAlignment="1" applyProtection="1" quotePrefix="1">
      <alignment horizontal="left"/>
      <protection/>
    </xf>
    <xf numFmtId="168" fontId="13" fillId="0" borderId="31" xfId="256" applyNumberFormat="1" applyFont="1" applyFill="1" applyBorder="1" applyAlignment="1" applyProtection="1" quotePrefix="1">
      <alignment horizontal="left"/>
      <protection/>
    </xf>
    <xf numFmtId="168" fontId="13" fillId="0" borderId="32" xfId="256" applyNumberFormat="1" applyFont="1" applyFill="1" applyBorder="1" applyAlignment="1" applyProtection="1" quotePrefix="1">
      <alignment horizontal="left"/>
      <protection/>
    </xf>
    <xf numFmtId="168" fontId="13" fillId="0" borderId="12" xfId="256" applyNumberFormat="1" applyFont="1" applyFill="1" applyBorder="1" applyAlignment="1" applyProtection="1" quotePrefix="1">
      <alignment horizontal="left"/>
      <protection/>
    </xf>
    <xf numFmtId="0" fontId="13" fillId="0" borderId="0" xfId="256" applyFont="1" applyFill="1" applyAlignment="1">
      <alignment horizontal="center"/>
      <protection/>
    </xf>
    <xf numFmtId="0" fontId="6" fillId="0" borderId="0" xfId="256" applyFont="1" applyFill="1" applyAlignment="1">
      <alignment horizontal="center"/>
      <protection/>
    </xf>
    <xf numFmtId="4" fontId="13" fillId="0" borderId="0" xfId="256" applyNumberFormat="1" applyFont="1" applyFill="1" applyAlignment="1">
      <alignment horizontal="center"/>
      <protection/>
    </xf>
    <xf numFmtId="0" fontId="8" fillId="35" borderId="73" xfId="256" applyFont="1" applyFill="1" applyBorder="1" applyAlignment="1">
      <alignment horizontal="center" vertical="center"/>
      <protection/>
    </xf>
    <xf numFmtId="0" fontId="8" fillId="35" borderId="63" xfId="256" applyFont="1" applyFill="1" applyBorder="1" applyAlignment="1">
      <alignment horizontal="center" vertical="center"/>
      <protection/>
    </xf>
    <xf numFmtId="49" fontId="13" fillId="35" borderId="71" xfId="258" applyNumberFormat="1" applyFont="1" applyFill="1" applyBorder="1" applyAlignment="1">
      <alignment horizontal="center"/>
      <protection/>
    </xf>
    <xf numFmtId="0" fontId="13" fillId="0" borderId="44" xfId="138" applyFont="1" applyBorder="1" applyAlignment="1">
      <alignment horizontal="center"/>
      <protection/>
    </xf>
    <xf numFmtId="0" fontId="8" fillId="0" borderId="15" xfId="138" applyFont="1" applyBorder="1" applyAlignment="1">
      <alignment horizontal="center"/>
      <protection/>
    </xf>
    <xf numFmtId="0" fontId="8" fillId="0" borderId="42" xfId="138" applyFont="1" applyBorder="1" applyAlignment="1">
      <alignment horizontal="center"/>
      <protection/>
    </xf>
    <xf numFmtId="168" fontId="6" fillId="0" borderId="44" xfId="259" applyNumberFormat="1" applyFont="1" applyBorder="1" applyAlignment="1" applyProtection="1">
      <alignment horizontal="center"/>
      <protection/>
    </xf>
    <xf numFmtId="168" fontId="6" fillId="0" borderId="15" xfId="259" applyNumberFormat="1" applyFont="1" applyBorder="1" applyAlignment="1" applyProtection="1">
      <alignment horizontal="center"/>
      <protection/>
    </xf>
    <xf numFmtId="168" fontId="6" fillId="0" borderId="42" xfId="259" applyNumberFormat="1" applyFont="1" applyBorder="1" applyAlignment="1" applyProtection="1">
      <alignment horizontal="center"/>
      <protection/>
    </xf>
    <xf numFmtId="168" fontId="14" fillId="0" borderId="49" xfId="259" applyNumberFormat="1" applyFont="1" applyBorder="1" applyAlignment="1" applyProtection="1">
      <alignment horizontal="right"/>
      <protection/>
    </xf>
    <xf numFmtId="168" fontId="14" fillId="0" borderId="24" xfId="259" applyNumberFormat="1" applyFont="1" applyBorder="1" applyAlignment="1" applyProtection="1">
      <alignment horizontal="right"/>
      <protection/>
    </xf>
    <xf numFmtId="168" fontId="14" fillId="0" borderId="50" xfId="259" applyNumberFormat="1" applyFont="1" applyBorder="1" applyAlignment="1" applyProtection="1">
      <alignment horizontal="right"/>
      <protection/>
    </xf>
    <xf numFmtId="168" fontId="22" fillId="33" borderId="71" xfId="259" applyNumberFormat="1" applyFont="1" applyFill="1" applyBorder="1" applyAlignment="1" applyProtection="1">
      <alignment horizontal="center" wrapText="1"/>
      <protection hidden="1"/>
    </xf>
    <xf numFmtId="168" fontId="22" fillId="33" borderId="71" xfId="259" applyNumberFormat="1" applyFont="1" applyFill="1" applyBorder="1" applyAlignment="1">
      <alignment horizontal="center"/>
      <protection/>
    </xf>
    <xf numFmtId="168" fontId="22" fillId="33" borderId="105" xfId="259" applyNumberFormat="1" applyFont="1" applyFill="1" applyBorder="1" applyAlignment="1">
      <alignment horizontal="center"/>
      <protection/>
    </xf>
    <xf numFmtId="168" fontId="6" fillId="0" borderId="44" xfId="260" applyNumberFormat="1" applyFont="1" applyBorder="1" applyAlignment="1" applyProtection="1">
      <alignment horizontal="center"/>
      <protection/>
    </xf>
    <xf numFmtId="168" fontId="6" fillId="0" borderId="15" xfId="260" applyNumberFormat="1" applyFont="1" applyBorder="1" applyAlignment="1" applyProtection="1">
      <alignment horizontal="center"/>
      <protection/>
    </xf>
    <xf numFmtId="168" fontId="6" fillId="0" borderId="42" xfId="260" applyNumberFormat="1" applyFont="1" applyBorder="1" applyAlignment="1" applyProtection="1">
      <alignment horizontal="center"/>
      <protection/>
    </xf>
    <xf numFmtId="168" fontId="14" fillId="0" borderId="49" xfId="260" applyNumberFormat="1" applyFont="1" applyBorder="1" applyAlignment="1" applyProtection="1">
      <alignment horizontal="right"/>
      <protection/>
    </xf>
    <xf numFmtId="168" fontId="14" fillId="0" borderId="24" xfId="260" applyNumberFormat="1" applyFont="1" applyBorder="1" applyAlignment="1" applyProtection="1">
      <alignment horizontal="right"/>
      <protection/>
    </xf>
    <xf numFmtId="168" fontId="14" fillId="0" borderId="50" xfId="260" applyNumberFormat="1" applyFont="1" applyBorder="1" applyAlignment="1" applyProtection="1">
      <alignment horizontal="right"/>
      <protection/>
    </xf>
    <xf numFmtId="168" fontId="22" fillId="33" borderId="71" xfId="260" applyNumberFormat="1" applyFont="1" applyFill="1" applyBorder="1" applyAlignment="1" applyProtection="1">
      <alignment horizontal="center" wrapText="1"/>
      <protection hidden="1"/>
    </xf>
    <xf numFmtId="168" fontId="22" fillId="33" borderId="33" xfId="260" applyNumberFormat="1" applyFont="1" applyFill="1" applyBorder="1" applyAlignment="1">
      <alignment horizontal="center"/>
      <protection/>
    </xf>
    <xf numFmtId="168" fontId="22" fillId="33" borderId="106" xfId="260" applyNumberFormat="1" applyFont="1" applyFill="1" applyBorder="1" applyAlignment="1">
      <alignment horizontal="center"/>
      <protection/>
    </xf>
    <xf numFmtId="0" fontId="13" fillId="0" borderId="0" xfId="138" applyFont="1" applyAlignment="1">
      <alignment horizontal="center"/>
      <protection/>
    </xf>
    <xf numFmtId="168" fontId="6" fillId="0" borderId="0" xfId="263" applyNumberFormat="1" applyFont="1" applyAlignment="1" applyProtection="1">
      <alignment horizontal="center"/>
      <protection/>
    </xf>
    <xf numFmtId="168" fontId="15" fillId="0" borderId="0" xfId="263" applyNumberFormat="1" applyFont="1" applyAlignment="1" applyProtection="1">
      <alignment horizontal="right"/>
      <protection/>
    </xf>
    <xf numFmtId="168" fontId="22" fillId="33" borderId="71" xfId="263" applyNumberFormat="1" applyFont="1" applyFill="1" applyBorder="1" applyAlignment="1" applyProtection="1">
      <alignment horizontal="center" wrapText="1"/>
      <protection hidden="1"/>
    </xf>
    <xf numFmtId="168" fontId="13" fillId="33" borderId="33" xfId="263" applyNumberFormat="1" applyFont="1" applyFill="1" applyBorder="1" applyAlignment="1">
      <alignment horizontal="center"/>
      <protection/>
    </xf>
    <xf numFmtId="168" fontId="13" fillId="33" borderId="106" xfId="263" applyNumberFormat="1" applyFont="1" applyFill="1" applyBorder="1" applyAlignment="1">
      <alignment horizontal="center"/>
      <protection/>
    </xf>
    <xf numFmtId="168" fontId="6" fillId="0" borderId="0" xfId="264" applyNumberFormat="1" applyFont="1" applyAlignment="1" applyProtection="1">
      <alignment horizontal="center"/>
      <protection/>
    </xf>
    <xf numFmtId="168" fontId="15" fillId="0" borderId="0" xfId="264" applyNumberFormat="1" applyFont="1" applyAlignment="1" applyProtection="1">
      <alignment horizontal="right"/>
      <protection/>
    </xf>
    <xf numFmtId="168" fontId="22" fillId="33" borderId="71" xfId="264" applyNumberFormat="1" applyFont="1" applyFill="1" applyBorder="1" applyAlignment="1" applyProtection="1">
      <alignment horizontal="center" wrapText="1"/>
      <protection hidden="1"/>
    </xf>
    <xf numFmtId="168" fontId="13" fillId="33" borderId="104" xfId="264" applyNumberFormat="1" applyFont="1" applyFill="1" applyBorder="1" applyAlignment="1">
      <alignment horizontal="center"/>
      <protection/>
    </xf>
    <xf numFmtId="168" fontId="13" fillId="33" borderId="105" xfId="264" applyNumberFormat="1" applyFont="1" applyFill="1" applyBorder="1" applyAlignment="1">
      <alignment horizontal="center"/>
      <protection/>
    </xf>
    <xf numFmtId="168" fontId="6" fillId="0" borderId="0" xfId="265" applyNumberFormat="1" applyFont="1" applyAlignment="1" applyProtection="1">
      <alignment horizontal="center"/>
      <protection/>
    </xf>
    <xf numFmtId="168" fontId="15" fillId="0" borderId="0" xfId="265" applyNumberFormat="1" applyFont="1" applyAlignment="1" applyProtection="1">
      <alignment horizontal="right"/>
      <protection/>
    </xf>
    <xf numFmtId="168" fontId="22" fillId="33" borderId="71" xfId="265" applyNumberFormat="1" applyFont="1" applyFill="1" applyBorder="1" applyAlignment="1" applyProtection="1">
      <alignment horizontal="center" wrapText="1"/>
      <protection hidden="1"/>
    </xf>
    <xf numFmtId="168" fontId="13" fillId="33" borderId="33" xfId="265" applyNumberFormat="1" applyFont="1" applyFill="1" applyBorder="1" applyAlignment="1">
      <alignment horizontal="center"/>
      <protection/>
    </xf>
    <xf numFmtId="168" fontId="13" fillId="33" borderId="106" xfId="265" applyNumberFormat="1" applyFont="1" applyFill="1" applyBorder="1" applyAlignment="1">
      <alignment horizontal="center"/>
      <protection/>
    </xf>
    <xf numFmtId="168" fontId="6" fillId="0" borderId="0" xfId="266" applyNumberFormat="1" applyFont="1" applyAlignment="1" applyProtection="1">
      <alignment horizontal="center"/>
      <protection/>
    </xf>
    <xf numFmtId="168" fontId="14" fillId="0" borderId="0" xfId="266" applyNumberFormat="1" applyFont="1" applyAlignment="1" applyProtection="1">
      <alignment horizontal="right"/>
      <protection/>
    </xf>
    <xf numFmtId="168" fontId="22" fillId="33" borderId="71" xfId="266" applyNumberFormat="1" applyFont="1" applyFill="1" applyBorder="1" applyAlignment="1" applyProtection="1">
      <alignment horizontal="center" wrapText="1"/>
      <protection hidden="1"/>
    </xf>
    <xf numFmtId="168" fontId="13" fillId="33" borderId="33" xfId="266" applyNumberFormat="1" applyFont="1" applyFill="1" applyBorder="1" applyAlignment="1">
      <alignment horizontal="center"/>
      <protection/>
    </xf>
    <xf numFmtId="168" fontId="13" fillId="33" borderId="106" xfId="266" applyNumberFormat="1" applyFont="1" applyFill="1" applyBorder="1" applyAlignment="1">
      <alignment horizontal="center"/>
      <protection/>
    </xf>
    <xf numFmtId="1" fontId="13" fillId="38" borderId="52" xfId="154" applyNumberFormat="1" applyFont="1" applyFill="1" applyBorder="1" applyAlignment="1" applyProtection="1" quotePrefix="1">
      <alignment horizontal="center" wrapText="1"/>
      <protection/>
    </xf>
    <xf numFmtId="1" fontId="13" fillId="38" borderId="10" xfId="154" applyNumberFormat="1" applyFont="1" applyFill="1" applyBorder="1" applyAlignment="1" applyProtection="1" quotePrefix="1">
      <alignment horizontal="center" wrapText="1"/>
      <protection/>
    </xf>
    <xf numFmtId="1" fontId="13" fillId="38" borderId="33" xfId="154" applyNumberFormat="1" applyFont="1" applyFill="1" applyBorder="1" applyAlignment="1" applyProtection="1" quotePrefix="1">
      <alignment horizontal="center" vertical="center"/>
      <protection/>
    </xf>
    <xf numFmtId="1" fontId="13" fillId="38" borderId="104" xfId="154" applyNumberFormat="1" applyFont="1" applyFill="1" applyBorder="1" applyAlignment="1" applyProtection="1" quotePrefix="1">
      <alignment horizontal="center" vertical="center"/>
      <protection/>
    </xf>
    <xf numFmtId="1" fontId="13" fillId="38" borderId="74" xfId="154" applyNumberFormat="1" applyFont="1" applyFill="1" applyBorder="1" applyAlignment="1" applyProtection="1" quotePrefix="1">
      <alignment horizontal="center" wrapText="1"/>
      <protection/>
    </xf>
    <xf numFmtId="1" fontId="13" fillId="38" borderId="18" xfId="154" applyNumberFormat="1" applyFont="1" applyFill="1" applyBorder="1" applyAlignment="1" applyProtection="1" quotePrefix="1">
      <alignment horizontal="center" wrapText="1"/>
      <protection/>
    </xf>
    <xf numFmtId="169" fontId="41" fillId="38" borderId="70" xfId="0" applyNumberFormat="1" applyFont="1" applyFill="1" applyBorder="1" applyAlignment="1">
      <alignment horizontal="center"/>
    </xf>
    <xf numFmtId="169" fontId="41" fillId="38" borderId="6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8" fontId="8" fillId="0" borderId="0" xfId="0" applyNumberFormat="1" applyFont="1" applyBorder="1" applyAlignment="1">
      <alignment horizontal="right"/>
    </xf>
    <xf numFmtId="1" fontId="13" fillId="38" borderId="61" xfId="154" applyNumberFormat="1" applyFont="1" applyFill="1" applyBorder="1" applyAlignment="1" applyProtection="1" quotePrefix="1">
      <alignment horizontal="center" vertical="center"/>
      <protection/>
    </xf>
    <xf numFmtId="1" fontId="13" fillId="38" borderId="11" xfId="154" applyNumberFormat="1" applyFont="1" applyFill="1" applyBorder="1" applyAlignment="1" applyProtection="1" quotePrefix="1">
      <alignment horizontal="center" vertical="center"/>
      <protection/>
    </xf>
    <xf numFmtId="1" fontId="13" fillId="38" borderId="52" xfId="154" applyNumberFormat="1" applyFont="1" applyFill="1" applyBorder="1" applyAlignment="1" applyProtection="1" quotePrefix="1">
      <alignment horizontal="center" vertical="center"/>
      <protection/>
    </xf>
    <xf numFmtId="1" fontId="13" fillId="38" borderId="10" xfId="154" applyNumberFormat="1" applyFont="1" applyFill="1" applyBorder="1" applyAlignment="1" applyProtection="1" quotePrefix="1">
      <alignment horizontal="center" vertical="center"/>
      <protection/>
    </xf>
    <xf numFmtId="0" fontId="13" fillId="0" borderId="0" xfId="237" applyFont="1" applyAlignment="1">
      <alignment horizontal="center"/>
      <protection/>
    </xf>
    <xf numFmtId="0" fontId="6" fillId="0" borderId="0" xfId="237" applyFont="1" applyAlignment="1">
      <alignment horizontal="center"/>
      <protection/>
    </xf>
    <xf numFmtId="168" fontId="15" fillId="0" borderId="48" xfId="164" applyNumberFormat="1" applyFont="1" applyBorder="1" applyAlignment="1">
      <alignment horizontal="right"/>
      <protection/>
    </xf>
    <xf numFmtId="0" fontId="6" fillId="0" borderId="0" xfId="138" applyFont="1" applyBorder="1" applyAlignment="1">
      <alignment horizontal="center"/>
      <protection/>
    </xf>
    <xf numFmtId="0" fontId="6" fillId="0" borderId="48" xfId="138" applyFont="1" applyBorder="1" applyAlignment="1">
      <alignment horizontal="center"/>
      <protection/>
    </xf>
    <xf numFmtId="0" fontId="6" fillId="0" borderId="75" xfId="138" applyFont="1" applyFill="1" applyBorder="1" applyAlignment="1">
      <alignment horizontal="center"/>
      <protection/>
    </xf>
    <xf numFmtId="0" fontId="6" fillId="0" borderId="59" xfId="138" applyFont="1" applyFill="1" applyBorder="1" applyAlignment="1">
      <alignment horizontal="center"/>
      <protection/>
    </xf>
    <xf numFmtId="0" fontId="6" fillId="0" borderId="69" xfId="138" applyFont="1" applyFill="1" applyBorder="1" applyAlignment="1">
      <alignment horizontal="center"/>
      <protection/>
    </xf>
    <xf numFmtId="0" fontId="13" fillId="0" borderId="104" xfId="138" applyFont="1" applyFill="1" applyBorder="1" applyAlignment="1">
      <alignment horizontal="center"/>
      <protection/>
    </xf>
    <xf numFmtId="0" fontId="13" fillId="0" borderId="105" xfId="138" applyFont="1" applyFill="1" applyBorder="1" applyAlignment="1">
      <alignment horizontal="center"/>
      <protection/>
    </xf>
    <xf numFmtId="0" fontId="13" fillId="0" borderId="73" xfId="138" applyFont="1" applyFill="1" applyBorder="1" applyAlignment="1">
      <alignment horizontal="center"/>
      <protection/>
    </xf>
    <xf numFmtId="0" fontId="13" fillId="0" borderId="71" xfId="138" applyFont="1" applyFill="1" applyBorder="1" applyAlignment="1">
      <alignment horizontal="center"/>
      <protection/>
    </xf>
    <xf numFmtId="164" fontId="13" fillId="0" borderId="61" xfId="249" applyNumberFormat="1" applyFont="1" applyFill="1" applyBorder="1" applyAlignment="1" applyProtection="1">
      <alignment horizontal="center" vertical="center"/>
      <protection/>
    </xf>
    <xf numFmtId="164" fontId="13" fillId="0" borderId="11" xfId="249" applyNumberFormat="1" applyFont="1" applyFill="1" applyBorder="1" applyAlignment="1" applyProtection="1">
      <alignment horizontal="center" vertical="center"/>
      <protection/>
    </xf>
    <xf numFmtId="0" fontId="13" fillId="0" borderId="0" xfId="240" applyFont="1" applyFill="1" applyAlignment="1">
      <alignment horizontal="center" vertical="center"/>
      <protection/>
    </xf>
    <xf numFmtId="0" fontId="6" fillId="0" borderId="0" xfId="240" applyFont="1" applyFill="1" applyAlignment="1">
      <alignment horizontal="center" vertical="center"/>
      <protection/>
    </xf>
    <xf numFmtId="0" fontId="15" fillId="0" borderId="48" xfId="240" applyFont="1" applyFill="1" applyBorder="1" applyAlignment="1">
      <alignment horizontal="right"/>
      <protection/>
    </xf>
    <xf numFmtId="0" fontId="13" fillId="33" borderId="75" xfId="240" applyFont="1" applyFill="1" applyBorder="1" applyAlignment="1">
      <alignment horizontal="center" vertical="center"/>
      <protection/>
    </xf>
    <xf numFmtId="0" fontId="13" fillId="33" borderId="59" xfId="240" applyFont="1" applyFill="1" applyBorder="1" applyAlignment="1">
      <alignment horizontal="center" vertical="center"/>
      <protection/>
    </xf>
    <xf numFmtId="0" fontId="13" fillId="33" borderId="62" xfId="240" applyFont="1" applyFill="1" applyBorder="1" applyAlignment="1">
      <alignment horizontal="center" vertical="center"/>
      <protection/>
    </xf>
    <xf numFmtId="0" fontId="13" fillId="33" borderId="17" xfId="240" applyFont="1" applyFill="1" applyBorder="1" applyAlignment="1">
      <alignment horizontal="center" vertical="center"/>
      <protection/>
    </xf>
    <xf numFmtId="0" fontId="13" fillId="33" borderId="0" xfId="240" applyFont="1" applyFill="1" applyBorder="1" applyAlignment="1">
      <alignment horizontal="center" vertical="center"/>
      <protection/>
    </xf>
    <xf numFmtId="0" fontId="13" fillId="33" borderId="44" xfId="240" applyFont="1" applyFill="1" applyBorder="1" applyAlignment="1">
      <alignment horizontal="center" vertical="center"/>
      <protection/>
    </xf>
    <xf numFmtId="0" fontId="13" fillId="33" borderId="64" xfId="240" applyFont="1" applyFill="1" applyBorder="1" applyAlignment="1">
      <alignment horizontal="center" vertical="center"/>
      <protection/>
    </xf>
    <xf numFmtId="0" fontId="13" fillId="35" borderId="39" xfId="240" applyFont="1" applyFill="1" applyBorder="1" applyAlignment="1">
      <alignment horizontal="center" vertical="center"/>
      <protection/>
    </xf>
    <xf numFmtId="0" fontId="13" fillId="35" borderId="45" xfId="240" applyFont="1" applyFill="1" applyBorder="1" applyAlignment="1">
      <alignment horizontal="center" vertical="center"/>
      <protection/>
    </xf>
    <xf numFmtId="0" fontId="13" fillId="33" borderId="59" xfId="240" applyFont="1" applyFill="1" applyBorder="1" applyAlignment="1" quotePrefix="1">
      <alignment horizontal="center" vertical="center"/>
      <protection/>
    </xf>
    <xf numFmtId="0" fontId="13" fillId="33" borderId="52" xfId="240" applyFont="1" applyFill="1" applyBorder="1" applyAlignment="1">
      <alignment horizontal="center" vertical="center"/>
      <protection/>
    </xf>
    <xf numFmtId="0" fontId="13" fillId="33" borderId="10" xfId="240" applyFont="1" applyFill="1" applyBorder="1" applyAlignment="1">
      <alignment horizontal="center" vertical="center"/>
      <protection/>
    </xf>
    <xf numFmtId="0" fontId="13" fillId="33" borderId="72" xfId="240" applyFont="1" applyFill="1" applyBorder="1" applyAlignment="1">
      <alignment horizontal="center"/>
      <protection/>
    </xf>
    <xf numFmtId="0" fontId="13" fillId="33" borderId="69" xfId="240" applyFont="1" applyFill="1" applyBorder="1" applyAlignment="1">
      <alignment horizontal="center"/>
      <protection/>
    </xf>
    <xf numFmtId="0" fontId="13" fillId="38" borderId="30" xfId="240" applyFont="1" applyFill="1" applyBorder="1" applyAlignment="1">
      <alignment horizontal="center"/>
      <protection/>
    </xf>
    <xf numFmtId="0" fontId="13" fillId="38" borderId="13" xfId="240" applyFont="1" applyFill="1" applyBorder="1" applyAlignment="1">
      <alignment horizontal="center"/>
      <protection/>
    </xf>
    <xf numFmtId="168" fontId="13" fillId="0" borderId="17" xfId="0" applyNumberFormat="1" applyFont="1" applyFill="1" applyBorder="1" applyAlignment="1">
      <alignment horizontal="left"/>
    </xf>
    <xf numFmtId="168" fontId="46" fillId="0" borderId="44" xfId="0" applyNumberFormat="1" applyFont="1" applyBorder="1" applyAlignment="1">
      <alignment horizontal="left"/>
    </xf>
    <xf numFmtId="168" fontId="13" fillId="0" borderId="14" xfId="0" applyNumberFormat="1" applyFont="1" applyFill="1" applyBorder="1" applyAlignment="1">
      <alignment horizontal="left"/>
    </xf>
    <xf numFmtId="168" fontId="46" fillId="0" borderId="15" xfId="0" applyNumberFormat="1" applyFont="1" applyBorder="1" applyAlignment="1">
      <alignment horizontal="left"/>
    </xf>
    <xf numFmtId="168" fontId="6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3" fillId="35" borderId="38" xfId="0" applyNumberFormat="1" applyFont="1" applyFill="1" applyBorder="1" applyAlignment="1" quotePrefix="1">
      <alignment horizontal="center"/>
    </xf>
    <xf numFmtId="168" fontId="13" fillId="35" borderId="46" xfId="0" applyNumberFormat="1" applyFont="1" applyFill="1" applyBorder="1" applyAlignment="1" quotePrefix="1">
      <alignment horizontal="center"/>
    </xf>
    <xf numFmtId="168" fontId="13" fillId="0" borderId="44" xfId="0" applyNumberFormat="1" applyFont="1" applyFill="1" applyBorder="1" applyAlignment="1">
      <alignment horizontal="left"/>
    </xf>
    <xf numFmtId="168" fontId="8" fillId="0" borderId="48" xfId="0" applyNumberFormat="1" applyFont="1" applyFill="1" applyBorder="1" applyAlignment="1">
      <alignment horizontal="center"/>
    </xf>
    <xf numFmtId="168" fontId="6" fillId="0" borderId="0" xfId="138" applyNumberFormat="1" applyFont="1" applyAlignment="1" applyProtection="1">
      <alignment horizontal="center" wrapText="1"/>
      <protection/>
    </xf>
    <xf numFmtId="168" fontId="6" fillId="0" borderId="0" xfId="138" applyNumberFormat="1" applyFont="1" applyAlignment="1" applyProtection="1">
      <alignment horizontal="center"/>
      <protection/>
    </xf>
    <xf numFmtId="0" fontId="13" fillId="35" borderId="75" xfId="138" applyFont="1" applyFill="1" applyBorder="1" applyAlignment="1">
      <alignment horizontal="center" vertical="center"/>
      <protection/>
    </xf>
    <xf numFmtId="0" fontId="13" fillId="35" borderId="107" xfId="138" applyFont="1" applyFill="1" applyBorder="1" applyAlignment="1">
      <alignment horizontal="center" vertical="center"/>
      <protection/>
    </xf>
    <xf numFmtId="0" fontId="13" fillId="35" borderId="52" xfId="138" applyFont="1" applyFill="1" applyBorder="1" applyAlignment="1">
      <alignment horizontal="center" vertical="center"/>
      <protection/>
    </xf>
    <xf numFmtId="0" fontId="13" fillId="35" borderId="77" xfId="138" applyFont="1" applyFill="1" applyBorder="1" applyAlignment="1">
      <alignment horizontal="center" vertical="center"/>
      <protection/>
    </xf>
    <xf numFmtId="0" fontId="13" fillId="35" borderId="71" xfId="138" applyFont="1" applyFill="1" applyBorder="1" applyAlignment="1">
      <alignment horizontal="center" vertical="center"/>
      <protection/>
    </xf>
    <xf numFmtId="0" fontId="13" fillId="35" borderId="104" xfId="138" applyFont="1" applyFill="1" applyBorder="1" applyAlignment="1">
      <alignment horizontal="center" vertical="center"/>
      <protection/>
    </xf>
    <xf numFmtId="0" fontId="13" fillId="35" borderId="105" xfId="138" applyFont="1" applyFill="1" applyBorder="1" applyAlignment="1">
      <alignment horizontal="center" vertical="center"/>
      <protection/>
    </xf>
    <xf numFmtId="0" fontId="8" fillId="33" borderId="73" xfId="138" applyFont="1" applyFill="1" applyBorder="1" applyAlignment="1">
      <alignment horizontal="center"/>
      <protection/>
    </xf>
    <xf numFmtId="0" fontId="8" fillId="33" borderId="63" xfId="138" applyFont="1" applyFill="1" applyBorder="1" applyAlignment="1">
      <alignment horizontal="center"/>
      <protection/>
    </xf>
    <xf numFmtId="0" fontId="13" fillId="38" borderId="72" xfId="138" applyFont="1" applyFill="1" applyBorder="1" applyAlignment="1">
      <alignment horizontal="center" vertical="center"/>
      <protection/>
    </xf>
    <xf numFmtId="0" fontId="13" fillId="38" borderId="59" xfId="138" applyFont="1" applyFill="1" applyBorder="1" applyAlignment="1">
      <alignment horizontal="center" vertical="center"/>
      <protection/>
    </xf>
    <xf numFmtId="0" fontId="13" fillId="38" borderId="62" xfId="138" applyFont="1" applyFill="1" applyBorder="1" applyAlignment="1">
      <alignment horizontal="center" vertical="center"/>
      <protection/>
    </xf>
    <xf numFmtId="0" fontId="13" fillId="38" borderId="38" xfId="138" applyFont="1" applyFill="1" applyBorder="1" applyAlignment="1">
      <alignment horizontal="center" vertical="center"/>
      <protection/>
    </xf>
    <xf numFmtId="0" fontId="13" fillId="38" borderId="39" xfId="138" applyFont="1" applyFill="1" applyBorder="1" applyAlignment="1">
      <alignment horizontal="center" vertical="center"/>
      <protection/>
    </xf>
    <xf numFmtId="0" fontId="13" fillId="38" borderId="45" xfId="138" applyFont="1" applyFill="1" applyBorder="1" applyAlignment="1">
      <alignment horizontal="center" vertical="center"/>
      <protection/>
    </xf>
    <xf numFmtId="0" fontId="13" fillId="33" borderId="33" xfId="138" applyFont="1" applyFill="1" applyBorder="1" applyAlignment="1">
      <alignment horizontal="center"/>
      <protection/>
    </xf>
    <xf numFmtId="0" fontId="13" fillId="33" borderId="66" xfId="138" applyFont="1" applyFill="1" applyBorder="1" applyAlignment="1">
      <alignment horizontal="center"/>
      <protection/>
    </xf>
    <xf numFmtId="0" fontId="13" fillId="33" borderId="106" xfId="138" applyFont="1" applyFill="1" applyBorder="1" applyAlignment="1">
      <alignment horizontal="center"/>
      <protection/>
    </xf>
    <xf numFmtId="0" fontId="13" fillId="38" borderId="30" xfId="138" applyFont="1" applyFill="1" applyBorder="1" applyAlignment="1">
      <alignment horizontal="center"/>
      <protection/>
    </xf>
    <xf numFmtId="0" fontId="13" fillId="38" borderId="32" xfId="138" applyFont="1" applyFill="1" applyBorder="1" applyAlignment="1">
      <alignment horizontal="center"/>
      <protection/>
    </xf>
    <xf numFmtId="0" fontId="13" fillId="38" borderId="13" xfId="138" applyFont="1" applyFill="1" applyBorder="1" applyAlignment="1">
      <alignment horizontal="center"/>
      <protection/>
    </xf>
    <xf numFmtId="0" fontId="21" fillId="0" borderId="0" xfId="150" applyFont="1" applyBorder="1" applyAlignment="1" quotePrefix="1">
      <alignment horizontal="justify" vertical="center"/>
      <protection/>
    </xf>
    <xf numFmtId="0" fontId="21" fillId="0" borderId="0" xfId="150" applyFont="1" applyBorder="1" applyAlignment="1">
      <alignment horizontal="justify" vertical="center"/>
      <protection/>
    </xf>
    <xf numFmtId="0" fontId="21" fillId="0" borderId="0" xfId="150" applyFont="1" applyAlignment="1" applyProtection="1">
      <alignment horizontal="justify" vertical="center"/>
      <protection/>
    </xf>
    <xf numFmtId="0" fontId="21" fillId="0" borderId="0" xfId="150" applyFont="1" applyAlignment="1">
      <alignment horizontal="justify" vertical="center"/>
      <protection/>
    </xf>
    <xf numFmtId="0" fontId="13" fillId="33" borderId="61" xfId="150" applyFont="1" applyFill="1" applyBorder="1" applyAlignment="1" applyProtection="1">
      <alignment horizontal="center" vertical="center"/>
      <protection/>
    </xf>
    <xf numFmtId="0" fontId="13" fillId="33" borderId="14" xfId="150" applyFont="1" applyFill="1" applyBorder="1" applyAlignment="1" applyProtection="1">
      <alignment horizontal="center" vertical="center"/>
      <protection/>
    </xf>
    <xf numFmtId="169" fontId="13" fillId="33" borderId="104" xfId="150" applyNumberFormat="1" applyFont="1" applyFill="1" applyBorder="1" applyAlignment="1">
      <alignment horizontal="center" vertical="center"/>
      <protection/>
    </xf>
    <xf numFmtId="169" fontId="13" fillId="33" borderId="71" xfId="150" applyNumberFormat="1" applyFont="1" applyFill="1" applyBorder="1" applyAlignment="1">
      <alignment horizontal="center" vertical="center"/>
      <protection/>
    </xf>
    <xf numFmtId="0" fontId="13" fillId="33" borderId="72" xfId="138" applyFont="1" applyFill="1" applyBorder="1" applyAlignment="1">
      <alignment horizontal="center" wrapText="1"/>
      <protection/>
    </xf>
    <xf numFmtId="0" fontId="100" fillId="0" borderId="69" xfId="150" applyFont="1" applyBorder="1" applyAlignment="1">
      <alignment wrapText="1"/>
      <protection/>
    </xf>
    <xf numFmtId="0" fontId="100" fillId="0" borderId="38" xfId="150" applyFont="1" applyBorder="1" applyAlignment="1">
      <alignment wrapText="1"/>
      <protection/>
    </xf>
    <xf numFmtId="0" fontId="100" fillId="0" borderId="46" xfId="150" applyFont="1" applyBorder="1" applyAlignment="1">
      <alignment wrapText="1"/>
      <protection/>
    </xf>
    <xf numFmtId="49" fontId="13" fillId="33" borderId="31" xfId="150" applyNumberFormat="1" applyFont="1" applyFill="1" applyBorder="1" applyAlignment="1">
      <alignment horizontal="center" vertical="center"/>
      <protection/>
    </xf>
    <xf numFmtId="49" fontId="13" fillId="33" borderId="32" xfId="150" applyNumberFormat="1" applyFont="1" applyFill="1" applyBorder="1" applyAlignment="1">
      <alignment horizontal="center" vertical="center"/>
      <protection/>
    </xf>
    <xf numFmtId="49" fontId="13" fillId="33" borderId="30" xfId="150" applyNumberFormat="1" applyFont="1" applyFill="1" applyBorder="1" applyAlignment="1">
      <alignment horizontal="center" vertical="center"/>
      <protection/>
    </xf>
    <xf numFmtId="0" fontId="21" fillId="0" borderId="0" xfId="150" applyFont="1" applyFill="1" applyBorder="1" applyAlignment="1" applyProtection="1">
      <alignment horizontal="justify" vertical="center" wrapText="1"/>
      <protection/>
    </xf>
    <xf numFmtId="0" fontId="13" fillId="0" borderId="0" xfId="192" applyFont="1" applyAlignment="1">
      <alignment horizontal="center"/>
      <protection/>
    </xf>
    <xf numFmtId="0" fontId="6" fillId="0" borderId="0" xfId="150" applyFont="1" applyAlignment="1" applyProtection="1">
      <alignment horizontal="center" vertical="center"/>
      <protection/>
    </xf>
    <xf numFmtId="0" fontId="14" fillId="0" borderId="0" xfId="150" applyFont="1" applyAlignment="1">
      <alignment horizontal="center" vertical="center"/>
      <protection/>
    </xf>
    <xf numFmtId="0" fontId="18" fillId="0" borderId="0" xfId="150" applyFont="1" applyBorder="1" applyAlignment="1">
      <alignment horizontal="center" vertical="center"/>
      <protection/>
    </xf>
    <xf numFmtId="0" fontId="15" fillId="0" borderId="48" xfId="150" applyFont="1" applyBorder="1" applyAlignment="1">
      <alignment horizontal="right" vertical="center"/>
      <protection/>
    </xf>
    <xf numFmtId="0" fontId="16" fillId="38" borderId="108" xfId="138" applyFont="1" applyFill="1" applyBorder="1" applyAlignment="1">
      <alignment horizontal="center" wrapText="1"/>
      <protection/>
    </xf>
    <xf numFmtId="0" fontId="16" fillId="38" borderId="109" xfId="138" applyFont="1" applyFill="1" applyBorder="1" applyAlignment="1">
      <alignment horizontal="center" wrapText="1"/>
      <protection/>
    </xf>
    <xf numFmtId="0" fontId="2" fillId="0" borderId="38" xfId="204" applyBorder="1" applyAlignment="1">
      <alignment horizontal="center" wrapText="1"/>
      <protection/>
    </xf>
    <xf numFmtId="0" fontId="2" fillId="0" borderId="103" xfId="204" applyBorder="1" applyAlignment="1">
      <alignment horizontal="center" wrapText="1"/>
      <protection/>
    </xf>
    <xf numFmtId="0" fontId="16" fillId="38" borderId="30" xfId="138" applyFont="1" applyFill="1" applyBorder="1" applyAlignment="1">
      <alignment horizontal="center"/>
      <protection/>
    </xf>
    <xf numFmtId="0" fontId="2" fillId="0" borderId="32" xfId="204" applyBorder="1" applyAlignment="1">
      <alignment horizontal="center"/>
      <protection/>
    </xf>
    <xf numFmtId="0" fontId="8" fillId="0" borderId="0" xfId="138" applyFont="1" applyBorder="1" applyAlignment="1">
      <alignment horizontal="justify" wrapText="1"/>
      <protection/>
    </xf>
    <xf numFmtId="0" fontId="6" fillId="0" borderId="0" xfId="138" applyFont="1" applyAlignment="1">
      <alignment horizontal="center"/>
      <protection/>
    </xf>
    <xf numFmtId="0" fontId="4" fillId="38" borderId="110" xfId="138" applyFont="1" applyFill="1" applyBorder="1" applyAlignment="1">
      <alignment/>
      <protection/>
    </xf>
    <xf numFmtId="0" fontId="2" fillId="38" borderId="93" xfId="204" applyFill="1" applyBorder="1" applyAlignment="1">
      <alignment/>
      <protection/>
    </xf>
    <xf numFmtId="0" fontId="16" fillId="38" borderId="101" xfId="138" applyFont="1" applyFill="1" applyBorder="1" applyAlignment="1">
      <alignment horizontal="center"/>
      <protection/>
    </xf>
    <xf numFmtId="0" fontId="16" fillId="38" borderId="111" xfId="138" applyFont="1" applyFill="1" applyBorder="1" applyAlignment="1">
      <alignment horizontal="center"/>
      <protection/>
    </xf>
    <xf numFmtId="0" fontId="16" fillId="38" borderId="102" xfId="138" applyFont="1" applyFill="1" applyBorder="1" applyAlignment="1">
      <alignment horizontal="center"/>
      <protection/>
    </xf>
    <xf numFmtId="0" fontId="16" fillId="38" borderId="112" xfId="138" applyFont="1" applyFill="1" applyBorder="1" applyAlignment="1">
      <alignment horizontal="center" wrapText="1"/>
      <protection/>
    </xf>
    <xf numFmtId="0" fontId="2" fillId="0" borderId="45" xfId="204" applyBorder="1" applyAlignment="1">
      <alignment horizontal="center" wrapText="1"/>
      <protection/>
    </xf>
    <xf numFmtId="0" fontId="13" fillId="0" borderId="0" xfId="202" applyFont="1" applyFill="1" applyAlignment="1">
      <alignment horizontal="center"/>
      <protection/>
    </xf>
    <xf numFmtId="0" fontId="6" fillId="0" borderId="0" xfId="202" applyFont="1" applyAlignment="1">
      <alignment horizontal="center"/>
      <protection/>
    </xf>
    <xf numFmtId="0" fontId="14" fillId="0" borderId="48" xfId="202" applyFont="1" applyBorder="1" applyAlignment="1">
      <alignment horizontal="right"/>
      <protection/>
    </xf>
    <xf numFmtId="1" fontId="13" fillId="35" borderId="61" xfId="202" applyNumberFormat="1" applyFont="1" applyFill="1" applyBorder="1" applyAlignment="1" applyProtection="1">
      <alignment horizontal="center" vertical="center" wrapText="1"/>
      <protection locked="0"/>
    </xf>
    <xf numFmtId="1" fontId="13" fillId="35" borderId="11" xfId="202" applyNumberFormat="1" applyFont="1" applyFill="1" applyBorder="1" applyAlignment="1" applyProtection="1">
      <alignment horizontal="center" vertical="center" wrapText="1"/>
      <protection locked="0"/>
    </xf>
    <xf numFmtId="0" fontId="13" fillId="35" borderId="52" xfId="202" applyFont="1" applyFill="1" applyBorder="1" applyAlignment="1" applyProtection="1">
      <alignment horizontal="center" vertical="center" wrapText="1"/>
      <protection locked="0"/>
    </xf>
    <xf numFmtId="0" fontId="13" fillId="35" borderId="10" xfId="202" applyFont="1" applyFill="1" applyBorder="1" applyAlignment="1" applyProtection="1">
      <alignment horizontal="center" vertical="center" wrapText="1"/>
      <protection locked="0"/>
    </xf>
    <xf numFmtId="0" fontId="13" fillId="35" borderId="33" xfId="202" applyFont="1" applyFill="1" applyBorder="1" applyAlignment="1">
      <alignment horizontal="center" vertical="center" wrapText="1"/>
      <protection/>
    </xf>
    <xf numFmtId="0" fontId="13" fillId="35" borderId="106" xfId="202" applyFont="1" applyFill="1" applyBorder="1" applyAlignment="1">
      <alignment horizontal="center" vertical="center" wrapText="1"/>
      <protection/>
    </xf>
    <xf numFmtId="0" fontId="13" fillId="0" borderId="0" xfId="204" applyFont="1" applyFill="1" applyAlignment="1">
      <alignment horizontal="center" vertical="center"/>
      <protection/>
    </xf>
    <xf numFmtId="14" fontId="6" fillId="0" borderId="0" xfId="204" applyNumberFormat="1" applyFont="1" applyFill="1" applyBorder="1" applyAlignment="1">
      <alignment horizontal="center"/>
      <protection/>
    </xf>
    <xf numFmtId="0" fontId="15" fillId="0" borderId="0" xfId="204" applyFont="1" applyFill="1" applyBorder="1" applyAlignment="1">
      <alignment horizontal="right"/>
      <protection/>
    </xf>
    <xf numFmtId="0" fontId="13" fillId="0" borderId="59" xfId="204" applyFont="1" applyFill="1" applyBorder="1" applyAlignment="1" applyProtection="1">
      <alignment horizontal="center"/>
      <protection/>
    </xf>
    <xf numFmtId="0" fontId="13" fillId="0" borderId="69" xfId="204" applyFont="1" applyFill="1" applyBorder="1" applyAlignment="1" applyProtection="1">
      <alignment horizontal="center"/>
      <protection/>
    </xf>
    <xf numFmtId="176" fontId="13" fillId="0" borderId="30" xfId="204" applyNumberFormat="1" applyFont="1" applyFill="1" applyBorder="1" applyAlignment="1" applyProtection="1" quotePrefix="1">
      <alignment horizontal="center"/>
      <protection/>
    </xf>
    <xf numFmtId="176" fontId="13" fillId="0" borderId="31" xfId="204" applyNumberFormat="1" applyFont="1" applyFill="1" applyBorder="1" applyAlignment="1" applyProtection="1" quotePrefix="1">
      <alignment horizontal="center"/>
      <protection/>
    </xf>
    <xf numFmtId="176" fontId="13" fillId="0" borderId="32" xfId="204" applyNumberFormat="1" applyFont="1" applyFill="1" applyBorder="1" applyAlignment="1" applyProtection="1" quotePrefix="1">
      <alignment horizontal="center"/>
      <protection/>
    </xf>
    <xf numFmtId="176" fontId="13" fillId="0" borderId="13" xfId="204" applyNumberFormat="1" applyFont="1" applyFill="1" applyBorder="1" applyAlignment="1" applyProtection="1" quotePrefix="1">
      <alignment horizontal="center"/>
      <protection/>
    </xf>
    <xf numFmtId="0" fontId="13" fillId="0" borderId="33" xfId="204" applyFont="1" applyFill="1" applyBorder="1" applyAlignment="1" applyProtection="1">
      <alignment horizontal="center"/>
      <protection/>
    </xf>
    <xf numFmtId="0" fontId="13" fillId="0" borderId="66" xfId="204" applyFont="1" applyFill="1" applyBorder="1" applyAlignment="1" applyProtection="1">
      <alignment horizontal="center"/>
      <protection/>
    </xf>
    <xf numFmtId="0" fontId="13" fillId="0" borderId="106" xfId="204" applyFont="1" applyFill="1" applyBorder="1" applyAlignment="1" applyProtection="1">
      <alignment horizontal="center"/>
      <protection/>
    </xf>
    <xf numFmtId="0" fontId="13" fillId="0" borderId="33" xfId="204" applyFont="1" applyFill="1" applyBorder="1" applyAlignment="1" applyProtection="1">
      <alignment horizontal="center" vertical="center"/>
      <protection/>
    </xf>
    <xf numFmtId="0" fontId="13" fillId="0" borderId="66" xfId="204" applyFont="1" applyFill="1" applyBorder="1" applyAlignment="1" applyProtection="1">
      <alignment horizontal="center" vertical="center"/>
      <protection/>
    </xf>
    <xf numFmtId="0" fontId="13" fillId="0" borderId="106" xfId="204" applyFont="1" applyFill="1" applyBorder="1" applyAlignment="1" applyProtection="1">
      <alignment horizontal="center" vertical="center"/>
      <protection/>
    </xf>
    <xf numFmtId="176" fontId="13" fillId="0" borderId="31" xfId="204" applyNumberFormat="1" applyFont="1" applyFill="1" applyBorder="1" applyAlignment="1" applyProtection="1">
      <alignment horizontal="center"/>
      <protection/>
    </xf>
    <xf numFmtId="176" fontId="13" fillId="0" borderId="13" xfId="204" applyNumberFormat="1" applyFont="1" applyFill="1" applyBorder="1" applyAlignment="1" applyProtection="1">
      <alignment horizontal="center"/>
      <protection/>
    </xf>
    <xf numFmtId="176" fontId="13" fillId="0" borderId="33" xfId="204" applyNumberFormat="1" applyFont="1" applyFill="1" applyBorder="1" applyAlignment="1" applyProtection="1" quotePrefix="1">
      <alignment horizontal="center"/>
      <protection/>
    </xf>
    <xf numFmtId="176" fontId="13" fillId="0" borderId="66" xfId="204" applyNumberFormat="1" applyFont="1" applyFill="1" applyBorder="1" applyAlignment="1" applyProtection="1" quotePrefix="1">
      <alignment horizontal="center"/>
      <protection/>
    </xf>
    <xf numFmtId="176" fontId="13" fillId="0" borderId="106" xfId="204" applyNumberFormat="1" applyFont="1" applyFill="1" applyBorder="1" applyAlignment="1" applyProtection="1" quotePrefix="1">
      <alignment horizontal="center"/>
      <protection/>
    </xf>
    <xf numFmtId="169" fontId="13" fillId="0" borderId="0" xfId="204" applyNumberFormat="1" applyFont="1" applyFill="1" applyAlignment="1">
      <alignment horizontal="center"/>
      <protection/>
    </xf>
    <xf numFmtId="169" fontId="6" fillId="0" borderId="0" xfId="204" applyNumberFormat="1" applyFont="1" applyFill="1" applyAlignment="1">
      <alignment horizontal="center"/>
      <protection/>
    </xf>
    <xf numFmtId="169" fontId="15" fillId="0" borderId="0" xfId="204" applyNumberFormat="1" applyFont="1" applyFill="1" applyBorder="1" applyAlignment="1">
      <alignment horizontal="right"/>
      <protection/>
    </xf>
    <xf numFmtId="169" fontId="8" fillId="0" borderId="0" xfId="204" applyNumberFormat="1" applyFont="1" applyFill="1" applyBorder="1" applyAlignment="1">
      <alignment horizontal="right"/>
      <protection/>
    </xf>
    <xf numFmtId="169" fontId="13" fillId="0" borderId="33" xfId="54" applyNumberFormat="1" applyFont="1" applyFill="1" applyBorder="1" applyAlignment="1">
      <alignment horizontal="center" wrapText="1"/>
    </xf>
    <xf numFmtId="169" fontId="13" fillId="0" borderId="66" xfId="54" applyNumberFormat="1" applyFont="1" applyFill="1" applyBorder="1" applyAlignment="1">
      <alignment horizontal="center" wrapText="1"/>
    </xf>
    <xf numFmtId="169" fontId="13" fillId="0" borderId="106" xfId="54" applyNumberFormat="1" applyFont="1" applyFill="1" applyBorder="1" applyAlignment="1">
      <alignment horizontal="center" wrapText="1"/>
    </xf>
    <xf numFmtId="169" fontId="13" fillId="0" borderId="30" xfId="54" applyNumberFormat="1" applyFont="1" applyFill="1" applyBorder="1" applyAlignment="1" quotePrefix="1">
      <alignment horizontal="center"/>
    </xf>
    <xf numFmtId="169" fontId="13" fillId="0" borderId="32" xfId="54" applyNumberFormat="1" applyFont="1" applyFill="1" applyBorder="1" applyAlignment="1" quotePrefix="1">
      <alignment horizontal="center"/>
    </xf>
    <xf numFmtId="169" fontId="13" fillId="0" borderId="13" xfId="54" applyNumberFormat="1" applyFont="1" applyFill="1" applyBorder="1" applyAlignment="1" quotePrefix="1">
      <alignment horizontal="center"/>
    </xf>
    <xf numFmtId="0" fontId="13" fillId="0" borderId="0" xfId="204" applyFont="1" applyFill="1" applyAlignment="1">
      <alignment horizontal="center"/>
      <protection/>
    </xf>
    <xf numFmtId="0" fontId="6" fillId="0" borderId="0" xfId="204" applyFont="1" applyFill="1" applyAlignment="1">
      <alignment horizontal="center"/>
      <protection/>
    </xf>
    <xf numFmtId="0" fontId="15" fillId="0" borderId="48" xfId="204" applyFont="1" applyFill="1" applyBorder="1" applyAlignment="1">
      <alignment horizontal="center"/>
      <protection/>
    </xf>
    <xf numFmtId="169" fontId="13" fillId="0" borderId="0" xfId="204" applyNumberFormat="1" applyFont="1" applyFill="1" applyBorder="1" applyAlignment="1">
      <alignment horizontal="center"/>
      <protection/>
    </xf>
    <xf numFmtId="169" fontId="6" fillId="0" borderId="0" xfId="204" applyNumberFormat="1" applyFont="1" applyFill="1" applyBorder="1" applyAlignment="1" applyProtection="1">
      <alignment horizontal="center"/>
      <protection/>
    </xf>
    <xf numFmtId="2" fontId="13" fillId="0" borderId="50" xfId="200" applyNumberFormat="1" applyFont="1" applyFill="1" applyBorder="1" applyAlignment="1">
      <alignment horizontal="right"/>
      <protection/>
    </xf>
    <xf numFmtId="2" fontId="13" fillId="0" borderId="49" xfId="200" applyNumberFormat="1" applyFont="1" applyFill="1" applyBorder="1" applyAlignment="1">
      <alignment horizontal="right"/>
      <protection/>
    </xf>
    <xf numFmtId="2" fontId="13" fillId="0" borderId="50" xfId="200" applyNumberFormat="1" applyFont="1" applyFill="1" applyBorder="1" applyAlignment="1">
      <alignment horizontal="center"/>
      <protection/>
    </xf>
    <xf numFmtId="2" fontId="13" fillId="0" borderId="51" xfId="200" applyNumberFormat="1" applyFont="1" applyFill="1" applyBorder="1" applyAlignment="1">
      <alignment horizontal="center"/>
      <protection/>
    </xf>
    <xf numFmtId="2" fontId="8" fillId="0" borderId="42" xfId="200" applyNumberFormat="1" applyFont="1" applyFill="1" applyBorder="1" applyAlignment="1">
      <alignment horizontal="right"/>
      <protection/>
    </xf>
    <xf numFmtId="2" fontId="8" fillId="0" borderId="44" xfId="200" applyNumberFormat="1" applyFont="1" applyFill="1" applyBorder="1" applyAlignment="1">
      <alignment horizontal="right"/>
      <protection/>
    </xf>
    <xf numFmtId="2" fontId="8" fillId="0" borderId="42" xfId="200" applyNumberFormat="1" applyFont="1" applyFill="1" applyBorder="1" applyAlignment="1">
      <alignment horizontal="center"/>
      <protection/>
    </xf>
    <xf numFmtId="2" fontId="8" fillId="0" borderId="43" xfId="200" applyNumberFormat="1" applyFont="1" applyFill="1" applyBorder="1" applyAlignment="1">
      <alignment horizontal="center"/>
      <protection/>
    </xf>
    <xf numFmtId="0" fontId="8" fillId="0" borderId="42" xfId="200" applyFont="1" applyFill="1" applyBorder="1" applyAlignment="1" quotePrefix="1">
      <alignment horizontal="right"/>
      <protection/>
    </xf>
    <xf numFmtId="0" fontId="8" fillId="0" borderId="44" xfId="200" applyFont="1" applyFill="1" applyBorder="1" applyAlignment="1">
      <alignment horizontal="right"/>
      <protection/>
    </xf>
    <xf numFmtId="0" fontId="8" fillId="0" borderId="42" xfId="200" applyFont="1" applyFill="1" applyBorder="1" applyAlignment="1">
      <alignment horizontal="center"/>
      <protection/>
    </xf>
    <xf numFmtId="0" fontId="8" fillId="0" borderId="43" xfId="200" applyFont="1" applyFill="1" applyBorder="1" applyAlignment="1">
      <alignment horizontal="center"/>
      <protection/>
    </xf>
    <xf numFmtId="2" fontId="8" fillId="0" borderId="38" xfId="200" applyNumberFormat="1" applyFont="1" applyFill="1" applyBorder="1" applyAlignment="1">
      <alignment horizontal="right"/>
      <protection/>
    </xf>
    <xf numFmtId="2" fontId="8" fillId="0" borderId="45" xfId="200" applyNumberFormat="1" applyFont="1" applyFill="1" applyBorder="1" applyAlignment="1">
      <alignment horizontal="right"/>
      <protection/>
    </xf>
    <xf numFmtId="2" fontId="8" fillId="0" borderId="38" xfId="200" applyNumberFormat="1" applyFont="1" applyFill="1" applyBorder="1" applyAlignment="1">
      <alignment horizontal="center"/>
      <protection/>
    </xf>
    <xf numFmtId="2" fontId="8" fillId="0" borderId="46" xfId="200" applyNumberFormat="1" applyFont="1" applyFill="1" applyBorder="1" applyAlignment="1">
      <alignment horizontal="center"/>
      <protection/>
    </xf>
    <xf numFmtId="2" fontId="8" fillId="0" borderId="43" xfId="200" applyNumberFormat="1" applyFont="1" applyFill="1" applyBorder="1" applyAlignment="1">
      <alignment horizontal="right"/>
      <protection/>
    </xf>
    <xf numFmtId="0" fontId="8" fillId="0" borderId="42" xfId="200" applyFont="1" applyFill="1" applyBorder="1" applyAlignment="1">
      <alignment horizontal="right"/>
      <protection/>
    </xf>
    <xf numFmtId="0" fontId="8" fillId="0" borderId="43" xfId="200" applyFont="1" applyFill="1" applyBorder="1" applyAlignment="1">
      <alignment horizontal="right"/>
      <protection/>
    </xf>
    <xf numFmtId="0" fontId="8" fillId="0" borderId="35" xfId="200" applyFont="1" applyFill="1" applyBorder="1" applyAlignment="1">
      <alignment horizontal="right"/>
      <protection/>
    </xf>
    <xf numFmtId="0" fontId="8" fillId="0" borderId="41" xfId="200" applyFont="1" applyFill="1" applyBorder="1" applyAlignment="1">
      <alignment horizontal="right"/>
      <protection/>
    </xf>
    <xf numFmtId="0" fontId="8" fillId="0" borderId="40" xfId="200" applyFont="1" applyFill="1" applyBorder="1" applyAlignment="1">
      <alignment horizontal="right"/>
      <protection/>
    </xf>
    <xf numFmtId="178" fontId="22" fillId="36" borderId="72" xfId="180" applyNumberFormat="1" applyFont="1" applyFill="1" applyBorder="1" applyAlignment="1">
      <alignment horizontal="center" vertical="center"/>
      <protection/>
    </xf>
    <xf numFmtId="178" fontId="22" fillId="36" borderId="59" xfId="180" applyNumberFormat="1" applyFont="1" applyFill="1" applyBorder="1" applyAlignment="1">
      <alignment horizontal="center" vertical="center"/>
      <protection/>
    </xf>
    <xf numFmtId="178" fontId="13" fillId="36" borderId="113" xfId="184" applyNumberFormat="1" applyFont="1" applyFill="1" applyBorder="1" applyAlignment="1">
      <alignment horizontal="center" vertical="center"/>
      <protection/>
    </xf>
    <xf numFmtId="178" fontId="13" fillId="36" borderId="66" xfId="184" applyNumberFormat="1" applyFont="1" applyFill="1" applyBorder="1" applyAlignment="1">
      <alignment horizontal="center" vertical="center"/>
      <protection/>
    </xf>
    <xf numFmtId="178" fontId="13" fillId="36" borderId="106" xfId="184" applyNumberFormat="1" applyFont="1" applyFill="1" applyBorder="1" applyAlignment="1">
      <alignment horizontal="center" vertical="center"/>
      <protection/>
    </xf>
    <xf numFmtId="0" fontId="13" fillId="35" borderId="14" xfId="240" applyFont="1" applyFill="1" applyBorder="1" applyAlignment="1">
      <alignment horizontal="center" vertical="center"/>
      <protection/>
    </xf>
    <xf numFmtId="0" fontId="13" fillId="35" borderId="11" xfId="240" applyFont="1" applyFill="1" applyBorder="1" applyAlignment="1">
      <alignment horizontal="center" vertical="center"/>
      <protection/>
    </xf>
    <xf numFmtId="0" fontId="13" fillId="35" borderId="12" xfId="240" applyFont="1" applyFill="1" applyBorder="1" applyAlignment="1">
      <alignment horizontal="center"/>
      <protection/>
    </xf>
    <xf numFmtId="0" fontId="13" fillId="35" borderId="12" xfId="240" applyFont="1" applyFill="1" applyBorder="1" applyAlignment="1" quotePrefix="1">
      <alignment horizontal="center"/>
      <protection/>
    </xf>
    <xf numFmtId="0" fontId="13" fillId="35" borderId="30" xfId="240" applyFont="1" applyFill="1" applyBorder="1" applyAlignment="1">
      <alignment horizontal="center"/>
      <protection/>
    </xf>
    <xf numFmtId="39" fontId="13" fillId="35" borderId="11" xfId="241" applyNumberFormat="1" applyFont="1" applyFill="1" applyBorder="1" applyAlignment="1" quotePrefix="1">
      <alignment horizontal="center"/>
      <protection/>
    </xf>
    <xf numFmtId="39" fontId="13" fillId="35" borderId="10" xfId="241" applyNumberFormat="1" applyFont="1" applyFill="1" applyBorder="1" applyAlignment="1" quotePrefix="1">
      <alignment horizontal="center"/>
      <protection/>
    </xf>
    <xf numFmtId="39" fontId="13" fillId="35" borderId="45" xfId="241" applyNumberFormat="1" applyFont="1" applyFill="1" applyBorder="1" applyAlignment="1" quotePrefix="1">
      <alignment horizontal="center"/>
      <protection/>
    </xf>
    <xf numFmtId="39" fontId="13" fillId="35" borderId="18" xfId="241" applyNumberFormat="1" applyFont="1" applyFill="1" applyBorder="1" applyAlignment="1" quotePrefix="1">
      <alignment horizontal="center"/>
      <protection/>
    </xf>
    <xf numFmtId="0" fontId="13" fillId="35" borderId="12" xfId="241" applyFont="1" applyFill="1" applyBorder="1" applyAlignment="1">
      <alignment horizontal="center" vertical="center" wrapText="1"/>
      <protection/>
    </xf>
    <xf numFmtId="0" fontId="13" fillId="35" borderId="26" xfId="241" applyFont="1" applyFill="1" applyBorder="1" applyAlignment="1">
      <alignment horizontal="center" vertical="center" wrapText="1"/>
      <protection/>
    </xf>
    <xf numFmtId="0" fontId="13" fillId="35" borderId="66" xfId="240" applyFont="1" applyFill="1" applyBorder="1" applyAlignment="1">
      <alignment horizontal="center" vertical="center"/>
      <protection/>
    </xf>
    <xf numFmtId="0" fontId="13" fillId="36" borderId="113" xfId="240" applyFont="1" applyFill="1" applyBorder="1" applyAlignment="1">
      <alignment horizontal="center" vertical="center"/>
      <protection/>
    </xf>
    <xf numFmtId="0" fontId="13" fillId="36" borderId="66" xfId="240" applyFont="1" applyFill="1" applyBorder="1" applyAlignment="1">
      <alignment horizontal="center" vertical="center"/>
      <protection/>
    </xf>
    <xf numFmtId="0" fontId="13" fillId="36" borderId="106" xfId="240" applyFont="1" applyFill="1" applyBorder="1" applyAlignment="1">
      <alignment horizontal="center" vertical="center"/>
      <protection/>
    </xf>
    <xf numFmtId="0" fontId="13" fillId="35" borderId="38" xfId="240" applyFont="1" applyFill="1" applyBorder="1" applyAlignment="1">
      <alignment horizontal="center"/>
      <protection/>
    </xf>
    <xf numFmtId="0" fontId="13" fillId="35" borderId="45" xfId="240" applyFont="1" applyFill="1" applyBorder="1" applyAlignment="1">
      <alignment horizontal="center"/>
      <protection/>
    </xf>
    <xf numFmtId="0" fontId="13" fillId="35" borderId="39" xfId="240" applyFont="1" applyFill="1" applyBorder="1" applyAlignment="1">
      <alignment horizontal="center"/>
      <protection/>
    </xf>
    <xf numFmtId="0" fontId="13" fillId="35" borderId="30" xfId="240" applyFont="1" applyFill="1" applyBorder="1" applyAlignment="1" quotePrefix="1">
      <alignment horizontal="center"/>
      <protection/>
    </xf>
    <xf numFmtId="0" fontId="13" fillId="35" borderId="31" xfId="240" applyFont="1" applyFill="1" applyBorder="1" applyAlignment="1">
      <alignment horizontal="center"/>
      <protection/>
    </xf>
    <xf numFmtId="39" fontId="13" fillId="37" borderId="35" xfId="204" applyNumberFormat="1" applyFont="1" applyFill="1" applyBorder="1" applyAlignment="1" applyProtection="1" quotePrefix="1">
      <alignment horizontal="center" vertical="center"/>
      <protection/>
    </xf>
    <xf numFmtId="39" fontId="13" fillId="37" borderId="40" xfId="204" applyNumberFormat="1" applyFont="1" applyFill="1" applyBorder="1" applyAlignment="1" applyProtection="1" quotePrefix="1">
      <alignment horizontal="center" vertical="center"/>
      <protection/>
    </xf>
    <xf numFmtId="39" fontId="13" fillId="37" borderId="38" xfId="204" applyNumberFormat="1" applyFont="1" applyFill="1" applyBorder="1" applyAlignment="1" applyProtection="1" quotePrefix="1">
      <alignment horizontal="center" vertical="center"/>
      <protection/>
    </xf>
    <xf numFmtId="39" fontId="13" fillId="37" borderId="46" xfId="204" applyNumberFormat="1" applyFont="1" applyFill="1" applyBorder="1" applyAlignment="1" applyProtection="1" quotePrefix="1">
      <alignment horizontal="center" vertical="center"/>
      <protection/>
    </xf>
    <xf numFmtId="39" fontId="13" fillId="37" borderId="30" xfId="204" applyNumberFormat="1" applyFont="1" applyFill="1" applyBorder="1" applyAlignment="1" applyProtection="1">
      <alignment horizontal="center" vertical="center"/>
      <protection/>
    </xf>
    <xf numFmtId="39" fontId="13" fillId="37" borderId="32" xfId="204" applyNumberFormat="1" applyFont="1" applyFill="1" applyBorder="1" applyAlignment="1" applyProtection="1">
      <alignment horizontal="center" vertical="center"/>
      <protection/>
    </xf>
    <xf numFmtId="39" fontId="13" fillId="37" borderId="31" xfId="204" applyNumberFormat="1" applyFont="1" applyFill="1" applyBorder="1" applyAlignment="1" applyProtection="1">
      <alignment horizontal="center" vertical="center" wrapText="1"/>
      <protection/>
    </xf>
    <xf numFmtId="39" fontId="13" fillId="0" borderId="0" xfId="204" applyNumberFormat="1" applyFont="1" applyAlignment="1" applyProtection="1">
      <alignment horizontal="center"/>
      <protection/>
    </xf>
    <xf numFmtId="179" fontId="13" fillId="37" borderId="113" xfId="204" applyNumberFormat="1" applyFont="1" applyFill="1" applyBorder="1" applyAlignment="1">
      <alignment horizontal="center" vertical="center"/>
      <protection/>
    </xf>
    <xf numFmtId="179" fontId="13" fillId="37" borderId="37" xfId="204" applyNumberFormat="1" applyFont="1" applyFill="1" applyBorder="1" applyAlignment="1">
      <alignment horizontal="center" vertical="center"/>
      <protection/>
    </xf>
    <xf numFmtId="0" fontId="13" fillId="37" borderId="33" xfId="204" applyFont="1" applyFill="1" applyBorder="1" applyAlignment="1">
      <alignment horizontal="center"/>
      <protection/>
    </xf>
    <xf numFmtId="0" fontId="13" fillId="37" borderId="66" xfId="204" applyFont="1" applyFill="1" applyBorder="1" applyAlignment="1">
      <alignment horizontal="center"/>
      <protection/>
    </xf>
    <xf numFmtId="0" fontId="13" fillId="37" borderId="106" xfId="204" applyFont="1" applyFill="1" applyBorder="1" applyAlignment="1">
      <alignment horizontal="center"/>
      <protection/>
    </xf>
    <xf numFmtId="0" fontId="13" fillId="37" borderId="113" xfId="204" applyFont="1" applyFill="1" applyBorder="1" applyAlignment="1">
      <alignment horizontal="center"/>
      <protection/>
    </xf>
    <xf numFmtId="39" fontId="13" fillId="37" borderId="30" xfId="204" applyNumberFormat="1" applyFont="1" applyFill="1" applyBorder="1" applyAlignment="1" applyProtection="1" quotePrefix="1">
      <alignment horizontal="center"/>
      <protection/>
    </xf>
    <xf numFmtId="39" fontId="13" fillId="37" borderId="31" xfId="204" applyNumberFormat="1" applyFont="1" applyFill="1" applyBorder="1" applyAlignment="1" applyProtection="1" quotePrefix="1">
      <alignment horizontal="center"/>
      <protection/>
    </xf>
    <xf numFmtId="39" fontId="13" fillId="37" borderId="32" xfId="204" applyNumberFormat="1" applyFont="1" applyFill="1" applyBorder="1" applyAlignment="1" applyProtection="1" quotePrefix="1">
      <alignment horizontal="center"/>
      <protection/>
    </xf>
    <xf numFmtId="39" fontId="13" fillId="37" borderId="76" xfId="204" applyNumberFormat="1" applyFont="1" applyFill="1" applyBorder="1" applyAlignment="1" applyProtection="1" quotePrefix="1">
      <alignment horizontal="center" vertical="center"/>
      <protection/>
    </xf>
    <xf numFmtId="39" fontId="13" fillId="37" borderId="41" xfId="204" applyNumberFormat="1" applyFont="1" applyFill="1" applyBorder="1" applyAlignment="1" applyProtection="1" quotePrefix="1">
      <alignment horizontal="center" vertical="center"/>
      <protection/>
    </xf>
    <xf numFmtId="39" fontId="13" fillId="37" borderId="64" xfId="204" applyNumberFormat="1" applyFont="1" applyFill="1" applyBorder="1" applyAlignment="1" applyProtection="1" quotePrefix="1">
      <alignment horizontal="center" vertical="center"/>
      <protection/>
    </xf>
    <xf numFmtId="39" fontId="13" fillId="37" borderId="45" xfId="204" applyNumberFormat="1" applyFont="1" applyFill="1" applyBorder="1" applyAlignment="1" applyProtection="1" quotePrefix="1">
      <alignment horizontal="center" vertical="center"/>
      <protection/>
    </xf>
    <xf numFmtId="0" fontId="15" fillId="0" borderId="48" xfId="138" applyFont="1" applyBorder="1" applyAlignment="1">
      <alignment horizontal="right"/>
      <protection/>
    </xf>
    <xf numFmtId="0" fontId="13" fillId="35" borderId="61" xfId="240" applyFont="1" applyFill="1" applyBorder="1" applyAlignment="1">
      <alignment horizontal="center" vertical="center"/>
      <protection/>
    </xf>
    <xf numFmtId="0" fontId="13" fillId="35" borderId="66" xfId="240" applyFont="1" applyFill="1" applyBorder="1" applyAlignment="1">
      <alignment horizontal="center"/>
      <protection/>
    </xf>
    <xf numFmtId="0" fontId="13" fillId="35" borderId="106" xfId="240" applyFont="1" applyFill="1" applyBorder="1" applyAlignment="1">
      <alignment horizontal="center"/>
      <protection/>
    </xf>
    <xf numFmtId="0" fontId="13" fillId="35" borderId="32" xfId="240" applyFont="1" applyFill="1" applyBorder="1" applyAlignment="1">
      <alignment horizontal="center"/>
      <protection/>
    </xf>
    <xf numFmtId="0" fontId="13" fillId="35" borderId="13" xfId="240" applyFont="1" applyFill="1" applyBorder="1" applyAlignment="1">
      <alignment horizontal="center"/>
      <protection/>
    </xf>
    <xf numFmtId="0" fontId="13" fillId="35" borderId="30" xfId="138" applyFont="1" applyFill="1" applyBorder="1" applyAlignment="1">
      <alignment horizontal="center"/>
      <protection/>
    </xf>
    <xf numFmtId="0" fontId="13" fillId="35" borderId="31" xfId="138" applyFont="1" applyFill="1" applyBorder="1" applyAlignment="1">
      <alignment horizontal="center"/>
      <protection/>
    </xf>
    <xf numFmtId="0" fontId="13" fillId="35" borderId="30" xfId="138" applyFont="1" applyFill="1" applyBorder="1" applyAlignment="1" quotePrefix="1">
      <alignment horizontal="center"/>
      <protection/>
    </xf>
    <xf numFmtId="0" fontId="13" fillId="35" borderId="13" xfId="138" applyFont="1" applyFill="1" applyBorder="1" applyAlignment="1">
      <alignment horizontal="center"/>
      <protection/>
    </xf>
    <xf numFmtId="0" fontId="15" fillId="0" borderId="48" xfId="138" applyFont="1" applyFill="1" applyBorder="1" applyAlignment="1">
      <alignment horizontal="center"/>
      <protection/>
    </xf>
    <xf numFmtId="0" fontId="8" fillId="0" borderId="0" xfId="138" applyFont="1" applyFill="1" applyBorder="1" applyAlignment="1">
      <alignment horizontal="left"/>
      <protection/>
    </xf>
    <xf numFmtId="0" fontId="8" fillId="0" borderId="38" xfId="138" applyFont="1" applyFill="1" applyBorder="1" applyAlignment="1">
      <alignment horizontal="center"/>
      <protection/>
    </xf>
    <xf numFmtId="0" fontId="8" fillId="0" borderId="39" xfId="138" applyFont="1" applyFill="1" applyBorder="1" applyAlignment="1">
      <alignment horizontal="center"/>
      <protection/>
    </xf>
    <xf numFmtId="0" fontId="8" fillId="0" borderId="45" xfId="138" applyFont="1" applyFill="1" applyBorder="1" applyAlignment="1">
      <alignment horizontal="center"/>
      <protection/>
    </xf>
    <xf numFmtId="0" fontId="13" fillId="35" borderId="75" xfId="138" applyFont="1" applyFill="1" applyBorder="1" applyAlignment="1">
      <alignment horizontal="center"/>
      <protection/>
    </xf>
    <xf numFmtId="0" fontId="13" fillId="35" borderId="59" xfId="138" applyFont="1" applyFill="1" applyBorder="1" applyAlignment="1">
      <alignment horizontal="center"/>
      <protection/>
    </xf>
    <xf numFmtId="0" fontId="13" fillId="35" borderId="64" xfId="138" applyFont="1" applyFill="1" applyBorder="1" applyAlignment="1">
      <alignment horizontal="center"/>
      <protection/>
    </xf>
    <xf numFmtId="0" fontId="13" fillId="35" borderId="39" xfId="138" applyFont="1" applyFill="1" applyBorder="1" applyAlignment="1">
      <alignment horizontal="center"/>
      <protection/>
    </xf>
    <xf numFmtId="0" fontId="13" fillId="0" borderId="0" xfId="138" applyFont="1" applyFill="1" applyAlignment="1">
      <alignment horizontal="center" vertical="center"/>
      <protection/>
    </xf>
    <xf numFmtId="0" fontId="6" fillId="0" borderId="0" xfId="138" applyFont="1" applyFill="1" applyAlignment="1">
      <alignment horizontal="center"/>
      <protection/>
    </xf>
    <xf numFmtId="0" fontId="13" fillId="0" borderId="0" xfId="138" applyFont="1" applyFill="1" applyAlignment="1">
      <alignment horizontal="center"/>
      <protection/>
    </xf>
    <xf numFmtId="0" fontId="8" fillId="0" borderId="35" xfId="138" applyFont="1" applyFill="1" applyBorder="1" applyAlignment="1">
      <alignment horizontal="center"/>
      <protection/>
    </xf>
    <xf numFmtId="0" fontId="8" fillId="0" borderId="36" xfId="138" applyFont="1" applyFill="1" applyBorder="1" applyAlignment="1">
      <alignment horizontal="center"/>
      <protection/>
    </xf>
    <xf numFmtId="0" fontId="8" fillId="0" borderId="41" xfId="138" applyFont="1" applyFill="1" applyBorder="1" applyAlignment="1">
      <alignment horizontal="center"/>
      <protection/>
    </xf>
    <xf numFmtId="0" fontId="13" fillId="0" borderId="0" xfId="138" applyFont="1" applyAlignment="1">
      <alignment horizontal="center" vertical="center"/>
      <protection/>
    </xf>
    <xf numFmtId="0" fontId="13" fillId="35" borderId="61" xfId="240" applyFont="1" applyFill="1" applyBorder="1" applyAlignment="1" applyProtection="1">
      <alignment horizontal="center" vertical="center"/>
      <protection/>
    </xf>
    <xf numFmtId="0" fontId="13" fillId="35" borderId="11" xfId="240" applyFont="1" applyFill="1" applyBorder="1" applyAlignment="1" applyProtection="1">
      <alignment horizontal="center" vertical="center"/>
      <protection/>
    </xf>
    <xf numFmtId="0" fontId="13" fillId="35" borderId="66" xfId="240" applyFont="1" applyFill="1" applyBorder="1" applyAlignment="1" applyProtection="1">
      <alignment horizontal="center" vertical="center"/>
      <protection/>
    </xf>
    <xf numFmtId="0" fontId="13" fillId="35" borderId="106" xfId="240" applyFont="1" applyFill="1" applyBorder="1" applyAlignment="1" applyProtection="1">
      <alignment horizontal="center" vertical="center"/>
      <protection/>
    </xf>
    <xf numFmtId="0" fontId="13" fillId="35" borderId="75" xfId="240" applyFont="1" applyFill="1" applyBorder="1" applyAlignment="1" applyProtection="1">
      <alignment horizontal="center" vertical="center"/>
      <protection/>
    </xf>
    <xf numFmtId="0" fontId="13" fillId="35" borderId="59" xfId="240" applyFont="1" applyFill="1" applyBorder="1" applyAlignment="1" applyProtection="1">
      <alignment horizontal="center" vertical="center"/>
      <protection/>
    </xf>
    <xf numFmtId="0" fontId="13" fillId="35" borderId="69" xfId="240" applyFont="1" applyFill="1" applyBorder="1" applyAlignment="1" applyProtection="1">
      <alignment horizontal="center" vertical="center"/>
      <protection/>
    </xf>
    <xf numFmtId="0" fontId="6" fillId="0" borderId="0" xfId="204" applyFont="1" applyFill="1" applyBorder="1" applyAlignment="1">
      <alignment horizontal="center"/>
      <protection/>
    </xf>
    <xf numFmtId="0" fontId="13" fillId="33" borderId="114" xfId="204" applyFont="1" applyFill="1" applyBorder="1" applyAlignment="1">
      <alignment horizontal="center" vertical="center"/>
      <protection/>
    </xf>
    <xf numFmtId="0" fontId="13" fillId="33" borderId="81" xfId="204" applyFont="1" applyFill="1" applyBorder="1" applyAlignment="1">
      <alignment horizontal="center" vertical="center"/>
      <protection/>
    </xf>
    <xf numFmtId="0" fontId="13" fillId="33" borderId="80" xfId="204" applyFont="1" applyFill="1" applyBorder="1" applyAlignment="1">
      <alignment horizontal="center" vertical="center"/>
      <protection/>
    </xf>
    <xf numFmtId="0" fontId="13" fillId="33" borderId="98" xfId="204" applyFont="1" applyFill="1" applyBorder="1" applyAlignment="1">
      <alignment horizontal="center" vertical="center"/>
      <protection/>
    </xf>
    <xf numFmtId="0" fontId="13" fillId="33" borderId="12" xfId="204" applyFont="1" applyFill="1" applyBorder="1" applyAlignment="1">
      <alignment horizontal="center" vertical="center"/>
      <protection/>
    </xf>
    <xf numFmtId="0" fontId="13" fillId="33" borderId="82" xfId="204" applyFont="1" applyFill="1" applyBorder="1" applyAlignment="1">
      <alignment horizontal="center" vertical="center"/>
      <protection/>
    </xf>
    <xf numFmtId="0" fontId="26" fillId="0" borderId="39" xfId="204" applyFont="1" applyBorder="1" applyAlignment="1">
      <alignment horizontal="center" vertical="top"/>
      <protection/>
    </xf>
    <xf numFmtId="0" fontId="6" fillId="0" borderId="0" xfId="204" applyFont="1" applyBorder="1" applyAlignment="1">
      <alignment horizontal="center" vertical="center"/>
      <protection/>
    </xf>
    <xf numFmtId="0" fontId="13" fillId="0" borderId="0" xfId="204" applyFont="1" applyBorder="1" applyAlignment="1">
      <alignment horizontal="center" vertical="center"/>
      <protection/>
    </xf>
    <xf numFmtId="0" fontId="13" fillId="33" borderId="97" xfId="204" applyFont="1" applyFill="1" applyBorder="1" applyAlignment="1">
      <alignment horizontal="center" vertical="center" wrapText="1"/>
      <protection/>
    </xf>
    <xf numFmtId="0" fontId="13" fillId="33" borderId="99" xfId="204" applyFont="1" applyFill="1" applyBorder="1" applyAlignment="1">
      <alignment horizontal="center" vertical="center" wrapText="1"/>
      <protection/>
    </xf>
    <xf numFmtId="0" fontId="13" fillId="33" borderId="115" xfId="204" applyFont="1" applyFill="1" applyBorder="1" applyAlignment="1">
      <alignment horizontal="center" vertical="center" wrapText="1"/>
      <protection/>
    </xf>
    <xf numFmtId="0" fontId="13" fillId="33" borderId="101" xfId="204" applyFont="1" applyFill="1" applyBorder="1" applyAlignment="1">
      <alignment horizontal="center" vertical="center"/>
      <protection/>
    </xf>
    <xf numFmtId="0" fontId="13" fillId="33" borderId="111" xfId="204" applyFont="1" applyFill="1" applyBorder="1" applyAlignment="1">
      <alignment horizontal="center" vertical="center"/>
      <protection/>
    </xf>
    <xf numFmtId="0" fontId="13" fillId="33" borderId="102" xfId="204" applyFont="1" applyFill="1" applyBorder="1" applyAlignment="1">
      <alignment horizontal="center" vertical="center"/>
      <protection/>
    </xf>
    <xf numFmtId="0" fontId="13" fillId="33" borderId="116" xfId="204" applyFont="1" applyFill="1" applyBorder="1" applyAlignment="1">
      <alignment horizontal="center" vertical="center"/>
      <protection/>
    </xf>
    <xf numFmtId="0" fontId="13" fillId="33" borderId="30" xfId="204" applyFont="1" applyFill="1" applyBorder="1" applyAlignment="1">
      <alignment horizontal="center" vertical="center"/>
      <protection/>
    </xf>
    <xf numFmtId="0" fontId="13" fillId="33" borderId="31" xfId="204" applyFont="1" applyFill="1" applyBorder="1" applyAlignment="1">
      <alignment horizontal="center" vertical="center"/>
      <protection/>
    </xf>
    <xf numFmtId="0" fontId="13" fillId="33" borderId="117" xfId="204" applyFont="1" applyFill="1" applyBorder="1" applyAlignment="1">
      <alignment horizontal="center" vertical="center"/>
      <protection/>
    </xf>
    <xf numFmtId="0" fontId="13" fillId="33" borderId="32" xfId="204" applyFont="1" applyFill="1" applyBorder="1" applyAlignment="1">
      <alignment horizontal="center" vertical="center"/>
      <protection/>
    </xf>
    <xf numFmtId="0" fontId="13" fillId="33" borderId="97" xfId="204" applyFont="1" applyFill="1" applyBorder="1" applyAlignment="1">
      <alignment horizontal="center" vertical="center"/>
      <protection/>
    </xf>
    <xf numFmtId="0" fontId="13" fillId="33" borderId="99" xfId="204" applyFont="1" applyFill="1" applyBorder="1" applyAlignment="1">
      <alignment horizontal="center" vertical="center"/>
      <protection/>
    </xf>
    <xf numFmtId="0" fontId="13" fillId="33" borderId="115" xfId="204" applyFont="1" applyFill="1" applyBorder="1" applyAlignment="1">
      <alignment horizontal="center" vertical="center"/>
      <protection/>
    </xf>
    <xf numFmtId="0" fontId="13" fillId="33" borderId="28" xfId="204" applyFont="1" applyFill="1" applyBorder="1" applyAlignment="1">
      <alignment horizontal="center" vertical="center" wrapText="1"/>
      <protection/>
    </xf>
    <xf numFmtId="0" fontId="13" fillId="33" borderId="10" xfId="204" applyFont="1" applyFill="1" applyBorder="1" applyAlignment="1">
      <alignment horizontal="center" vertical="center" wrapText="1"/>
      <protection/>
    </xf>
    <xf numFmtId="0" fontId="13" fillId="33" borderId="86" xfId="204" applyFont="1" applyFill="1" applyBorder="1" applyAlignment="1">
      <alignment horizontal="center" vertical="center" wrapText="1"/>
      <protection/>
    </xf>
    <xf numFmtId="0" fontId="13" fillId="33" borderId="87" xfId="204" applyFont="1" applyFill="1" applyBorder="1" applyAlignment="1">
      <alignment horizontal="center" vertical="center" wrapText="1"/>
      <protection/>
    </xf>
    <xf numFmtId="0" fontId="13" fillId="0" borderId="0" xfId="204" applyFont="1" applyFill="1" applyBorder="1" applyAlignment="1">
      <alignment horizontal="center" vertical="center"/>
      <protection/>
    </xf>
    <xf numFmtId="0" fontId="13" fillId="33" borderId="114" xfId="204" applyFont="1" applyFill="1" applyBorder="1" applyAlignment="1">
      <alignment horizontal="center" vertical="center" wrapText="1"/>
      <protection/>
    </xf>
    <xf numFmtId="0" fontId="13" fillId="33" borderId="81" xfId="204" applyFont="1" applyFill="1" applyBorder="1" applyAlignment="1">
      <alignment horizontal="center" vertical="center" wrapText="1"/>
      <protection/>
    </xf>
    <xf numFmtId="0" fontId="51" fillId="35" borderId="12" xfId="204" applyFont="1" applyFill="1" applyBorder="1" applyAlignment="1">
      <alignment horizontal="center" vertical="center"/>
      <protection/>
    </xf>
    <xf numFmtId="0" fontId="51" fillId="35" borderId="82" xfId="204" applyFont="1" applyFill="1" applyBorder="1" applyAlignment="1">
      <alignment horizontal="center" vertical="center"/>
      <protection/>
    </xf>
    <xf numFmtId="169" fontId="51" fillId="35" borderId="12" xfId="204" applyNumberFormat="1" applyFont="1" applyFill="1" applyBorder="1" applyAlignment="1">
      <alignment horizontal="center" vertical="center"/>
      <protection/>
    </xf>
    <xf numFmtId="169" fontId="51" fillId="35" borderId="82" xfId="204" applyNumberFormat="1" applyFont="1" applyFill="1" applyBorder="1" applyAlignment="1">
      <alignment horizontal="center" vertical="center"/>
      <protection/>
    </xf>
    <xf numFmtId="0" fontId="13" fillId="0" borderId="0" xfId="204" applyFont="1" applyFill="1" applyBorder="1" applyAlignment="1">
      <alignment horizontal="center"/>
      <protection/>
    </xf>
    <xf numFmtId="0" fontId="51" fillId="38" borderId="114" xfId="204" applyFont="1" applyFill="1" applyBorder="1" applyAlignment="1">
      <alignment horizontal="center" vertical="center"/>
      <protection/>
    </xf>
    <xf numFmtId="0" fontId="51" fillId="38" borderId="81" xfId="204" applyFont="1" applyFill="1" applyBorder="1" applyAlignment="1">
      <alignment horizontal="center" vertical="center"/>
      <protection/>
    </xf>
    <xf numFmtId="0" fontId="51" fillId="38" borderId="80" xfId="204" applyFont="1" applyFill="1" applyBorder="1" applyAlignment="1">
      <alignment horizontal="center" vertical="center"/>
      <protection/>
    </xf>
    <xf numFmtId="0" fontId="51" fillId="38" borderId="98" xfId="204" applyFont="1" applyFill="1" applyBorder="1" applyAlignment="1">
      <alignment horizontal="center" vertical="center"/>
      <protection/>
    </xf>
  </cellXfs>
  <cellStyles count="2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11" xfId="57"/>
    <cellStyle name="Comma 2 12" xfId="58"/>
    <cellStyle name="Comma 2 13" xfId="59"/>
    <cellStyle name="Comma 2 14" xfId="60"/>
    <cellStyle name="Comma 2 15" xfId="61"/>
    <cellStyle name="Comma 2 16" xfId="62"/>
    <cellStyle name="Comma 2 17" xfId="63"/>
    <cellStyle name="Comma 2 18" xfId="64"/>
    <cellStyle name="Comma 2 19" xfId="65"/>
    <cellStyle name="Comma 2 2" xfId="66"/>
    <cellStyle name="Comma 2 2 2" xfId="67"/>
    <cellStyle name="Comma 2 2 2 2" xfId="68"/>
    <cellStyle name="Comma 2 2 2 2 2" xfId="69"/>
    <cellStyle name="Comma 2 2 2 2 3" xfId="70"/>
    <cellStyle name="Comma 2 2 2 2 3 2" xfId="71"/>
    <cellStyle name="Comma 2 2 2 2 3 3" xfId="72"/>
    <cellStyle name="Comma 2 2 2 2 3 4" xfId="73"/>
    <cellStyle name="Comma 2 2 2 2 3 4 2" xfId="74"/>
    <cellStyle name="Comma 2 2 2 2 3 4 3" xfId="75"/>
    <cellStyle name="Comma 2 2 2 2 4" xfId="76"/>
    <cellStyle name="Comma 2 2 2 2 4 2" xfId="77"/>
    <cellStyle name="Comma 2 2 2 2 4 2 2" xfId="78"/>
    <cellStyle name="Comma 2 2 2 3" xfId="79"/>
    <cellStyle name="Comma 2 2 3" xfId="80"/>
    <cellStyle name="Comma 2 2 3 2" xfId="81"/>
    <cellStyle name="Comma 2 20" xfId="82"/>
    <cellStyle name="Comma 2 21" xfId="83"/>
    <cellStyle name="Comma 2 22" xfId="84"/>
    <cellStyle name="Comma 2 23" xfId="85"/>
    <cellStyle name="Comma 2 24" xfId="86"/>
    <cellStyle name="Comma 2 25" xfId="87"/>
    <cellStyle name="Comma 2 26" xfId="88"/>
    <cellStyle name="Comma 2 3" xfId="89"/>
    <cellStyle name="Comma 2 4" xfId="90"/>
    <cellStyle name="Comma 2 5" xfId="91"/>
    <cellStyle name="Comma 2 6" xfId="92"/>
    <cellStyle name="Comma 2 7" xfId="93"/>
    <cellStyle name="Comma 2 8" xfId="94"/>
    <cellStyle name="Comma 2 9" xfId="95"/>
    <cellStyle name="Comma 20" xfId="96"/>
    <cellStyle name="Comma 20 2" xfId="97"/>
    <cellStyle name="Comma 27" xfId="98"/>
    <cellStyle name="Comma 27 2" xfId="99"/>
    <cellStyle name="Comma 29" xfId="100"/>
    <cellStyle name="Comma 29 2" xfId="101"/>
    <cellStyle name="Comma 3" xfId="102"/>
    <cellStyle name="Comma 3 2" xfId="103"/>
    <cellStyle name="Comma 3 3" xfId="104"/>
    <cellStyle name="Comma 3 39" xfId="105"/>
    <cellStyle name="Comma 3 4" xfId="106"/>
    <cellStyle name="Comma 3 4 2" xfId="107"/>
    <cellStyle name="Comma 3 4 2 2" xfId="108"/>
    <cellStyle name="Comma 30" xfId="109"/>
    <cellStyle name="Comma 30 2" xfId="110"/>
    <cellStyle name="Comma 4" xfId="111"/>
    <cellStyle name="Comma 4 2" xfId="112"/>
    <cellStyle name="Comma 4 3" xfId="113"/>
    <cellStyle name="Comma 4 4" xfId="114"/>
    <cellStyle name="Comma 5" xfId="115"/>
    <cellStyle name="Comma 6" xfId="116"/>
    <cellStyle name="Comma 67 2" xfId="117"/>
    <cellStyle name="Comma 7" xfId="118"/>
    <cellStyle name="Comma 70" xfId="119"/>
    <cellStyle name="Comma 8" xfId="120"/>
    <cellStyle name="Comma 9" xfId="121"/>
    <cellStyle name="Currency" xfId="122"/>
    <cellStyle name="Currency [0]" xfId="123"/>
    <cellStyle name="Excel Built-in Comma 2" xfId="124"/>
    <cellStyle name="Excel Built-in Normal" xfId="125"/>
    <cellStyle name="Excel Built-in Normal 2" xfId="126"/>
    <cellStyle name="Excel Built-in Normal_50. Bishwo" xfId="127"/>
    <cellStyle name="Explanatory Text" xfId="128"/>
    <cellStyle name="Good" xfId="129"/>
    <cellStyle name="Heading 1" xfId="130"/>
    <cellStyle name="Heading 2" xfId="131"/>
    <cellStyle name="Heading 3" xfId="132"/>
    <cellStyle name="Heading 4" xfId="133"/>
    <cellStyle name="Hyperlink" xfId="134"/>
    <cellStyle name="Input" xfId="135"/>
    <cellStyle name="Linked Cell" xfId="136"/>
    <cellStyle name="Neutral" xfId="137"/>
    <cellStyle name="Normal 10" xfId="138"/>
    <cellStyle name="Normal 10 2" xfId="139"/>
    <cellStyle name="Normal 11" xfId="140"/>
    <cellStyle name="Normal 12" xfId="141"/>
    <cellStyle name="Normal 13" xfId="142"/>
    <cellStyle name="Normal 14" xfId="143"/>
    <cellStyle name="Normal 15" xfId="144"/>
    <cellStyle name="Normal 16" xfId="145"/>
    <cellStyle name="Normal 17" xfId="146"/>
    <cellStyle name="Normal 18" xfId="147"/>
    <cellStyle name="Normal 19" xfId="148"/>
    <cellStyle name="Normal 2" xfId="149"/>
    <cellStyle name="Normal 2 10" xfId="150"/>
    <cellStyle name="Normal 2 11" xfId="151"/>
    <cellStyle name="Normal 2 12" xfId="152"/>
    <cellStyle name="Normal 2 13" xfId="153"/>
    <cellStyle name="Normal 2 14" xfId="154"/>
    <cellStyle name="Normal 2 2" xfId="155"/>
    <cellStyle name="Normal 2 2 2" xfId="156"/>
    <cellStyle name="Normal 2 2 2 2 4 2" xfId="157"/>
    <cellStyle name="Normal 2 2 3" xfId="158"/>
    <cellStyle name="Normal 2 2 4" xfId="159"/>
    <cellStyle name="Normal 2 2 5" xfId="160"/>
    <cellStyle name="Normal 2 2 6" xfId="161"/>
    <cellStyle name="Normal 2 2 7" xfId="162"/>
    <cellStyle name="Normal 2 2_50. Bishwo" xfId="163"/>
    <cellStyle name="Normal 2 3" xfId="164"/>
    <cellStyle name="Normal 2 3 2" xfId="165"/>
    <cellStyle name="Normal 2 4" xfId="166"/>
    <cellStyle name="Normal 2 5" xfId="167"/>
    <cellStyle name="Normal 2 6" xfId="168"/>
    <cellStyle name="Normal 2 7" xfId="169"/>
    <cellStyle name="Normal 2 8" xfId="170"/>
    <cellStyle name="Normal 2 9" xfId="171"/>
    <cellStyle name="Normal 2_50. Bishwo" xfId="172"/>
    <cellStyle name="Normal 20" xfId="173"/>
    <cellStyle name="Normal 20 2" xfId="174"/>
    <cellStyle name="Normal 21" xfId="175"/>
    <cellStyle name="Normal 21 2" xfId="176"/>
    <cellStyle name="Normal 22" xfId="177"/>
    <cellStyle name="Normal 22 2" xfId="178"/>
    <cellStyle name="Normal 23" xfId="179"/>
    <cellStyle name="Normal 24" xfId="180"/>
    <cellStyle name="Normal 24 2" xfId="181"/>
    <cellStyle name="Normal 25" xfId="182"/>
    <cellStyle name="Normal 25 2" xfId="183"/>
    <cellStyle name="Normal 26" xfId="184"/>
    <cellStyle name="Normal 26 2" xfId="185"/>
    <cellStyle name="Normal 27" xfId="186"/>
    <cellStyle name="Normal 27 2" xfId="187"/>
    <cellStyle name="Normal 28" xfId="188"/>
    <cellStyle name="Normal 28 2" xfId="189"/>
    <cellStyle name="Normal 29" xfId="190"/>
    <cellStyle name="Normal 3" xfId="191"/>
    <cellStyle name="Normal 3 2" xfId="192"/>
    <cellStyle name="Normal 3 3" xfId="193"/>
    <cellStyle name="Normal 3 4" xfId="194"/>
    <cellStyle name="Normal 3 5" xfId="195"/>
    <cellStyle name="Normal 3 6" xfId="196"/>
    <cellStyle name="Normal 3_9.1 &amp; 9.2" xfId="197"/>
    <cellStyle name="Normal 30" xfId="198"/>
    <cellStyle name="Normal 30 2" xfId="199"/>
    <cellStyle name="Normal 31" xfId="200"/>
    <cellStyle name="Normal 32" xfId="201"/>
    <cellStyle name="Normal 32 2" xfId="202"/>
    <cellStyle name="Normal 33" xfId="203"/>
    <cellStyle name="Normal 34" xfId="204"/>
    <cellStyle name="Normal 39" xfId="205"/>
    <cellStyle name="Normal 4" xfId="206"/>
    <cellStyle name="Normal 4 10" xfId="207"/>
    <cellStyle name="Normal 4 11" xfId="208"/>
    <cellStyle name="Normal 4 12" xfId="209"/>
    <cellStyle name="Normal 4 13" xfId="210"/>
    <cellStyle name="Normal 4 14" xfId="211"/>
    <cellStyle name="Normal 4 15" xfId="212"/>
    <cellStyle name="Normal 4 16" xfId="213"/>
    <cellStyle name="Normal 4 17" xfId="214"/>
    <cellStyle name="Normal 4 18" xfId="215"/>
    <cellStyle name="Normal 4 19" xfId="216"/>
    <cellStyle name="Normal 4 2" xfId="217"/>
    <cellStyle name="Normal 4 20" xfId="218"/>
    <cellStyle name="Normal 4 21" xfId="219"/>
    <cellStyle name="Normal 4 22" xfId="220"/>
    <cellStyle name="Normal 4 23" xfId="221"/>
    <cellStyle name="Normal 4 24" xfId="222"/>
    <cellStyle name="Normal 4 25" xfId="223"/>
    <cellStyle name="Normal 4 3" xfId="224"/>
    <cellStyle name="Normal 4 4" xfId="225"/>
    <cellStyle name="Normal 4 5" xfId="226"/>
    <cellStyle name="Normal 4 6" xfId="227"/>
    <cellStyle name="Normal 4 7" xfId="228"/>
    <cellStyle name="Normal 4 8" xfId="229"/>
    <cellStyle name="Normal 4 9" xfId="230"/>
    <cellStyle name="Normal 4_50. Bishwo" xfId="231"/>
    <cellStyle name="Normal 40" xfId="232"/>
    <cellStyle name="Normal 41" xfId="233"/>
    <cellStyle name="Normal 42" xfId="234"/>
    <cellStyle name="Normal 43" xfId="235"/>
    <cellStyle name="Normal 49" xfId="236"/>
    <cellStyle name="Normal 5" xfId="237"/>
    <cellStyle name="Normal 5 2" xfId="238"/>
    <cellStyle name="Normal 52" xfId="239"/>
    <cellStyle name="Normal 6" xfId="240"/>
    <cellStyle name="Normal 6 2" xfId="241"/>
    <cellStyle name="Normal 6 3" xfId="242"/>
    <cellStyle name="Normal 67" xfId="243"/>
    <cellStyle name="Normal 7" xfId="244"/>
    <cellStyle name="Normal 8" xfId="245"/>
    <cellStyle name="Normal 8 2" xfId="246"/>
    <cellStyle name="Normal 9" xfId="247"/>
    <cellStyle name="Normal_bartaman point 2" xfId="248"/>
    <cellStyle name="Normal_bartaman point 2 2 2 2" xfId="249"/>
    <cellStyle name="Normal_bartaman point 2 3" xfId="250"/>
    <cellStyle name="Normal_bartaman point 3 3" xfId="251"/>
    <cellStyle name="Normal_bartaman point 3 4" xfId="252"/>
    <cellStyle name="Normal_Bartamane_Book1" xfId="253"/>
    <cellStyle name="Normal_Comm_wt" xfId="254"/>
    <cellStyle name="Normal_CPI 2" xfId="255"/>
    <cellStyle name="Normal_Direction of Trade_BartamanFormat 2063-64" xfId="256"/>
    <cellStyle name="Normal_Direction of Trade_BartamanFormat 2063-64 2" xfId="257"/>
    <cellStyle name="Normal_Sheet1" xfId="258"/>
    <cellStyle name="Normal_Sheet1 2" xfId="259"/>
    <cellStyle name="Normal_Sheet1 2 2" xfId="260"/>
    <cellStyle name="Normal_Sheet1 2 3" xfId="261"/>
    <cellStyle name="Normal_Sheet1 2 4" xfId="262"/>
    <cellStyle name="Normal_Sheet1 3" xfId="263"/>
    <cellStyle name="Normal_Sheet1 4" xfId="264"/>
    <cellStyle name="Normal_Sheet1 5" xfId="265"/>
    <cellStyle name="Normal_Sheet1 6" xfId="266"/>
    <cellStyle name="Note" xfId="267"/>
    <cellStyle name="Output" xfId="268"/>
    <cellStyle name="Percent" xfId="269"/>
    <cellStyle name="Percent 2" xfId="270"/>
    <cellStyle name="Percent 2 2" xfId="271"/>
    <cellStyle name="Percent 2 2 2" xfId="272"/>
    <cellStyle name="Percent 2 3" xfId="273"/>
    <cellStyle name="Percent 2 4" xfId="274"/>
    <cellStyle name="Percent 3" xfId="275"/>
    <cellStyle name="Percent 4" xfId="276"/>
    <cellStyle name="Percent 67 2" xfId="277"/>
    <cellStyle name="SHEET" xfId="278"/>
    <cellStyle name="Title" xfId="279"/>
    <cellStyle name="Total" xfId="280"/>
    <cellStyle name="Warning Text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externalLink" Target="externalLinks/externalLink2.xml" /><Relationship Id="rId55" Type="http://schemas.openxmlformats.org/officeDocument/2006/relationships/externalLink" Target="externalLinks/externalLink3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b\Desktop\CME%206%20months\Final\CME_%20Tables_45_Six%20_Months_2072-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b\Desktop\CMEs%20Eight%20Months\Source\Gov%20Fin\ODD%2015-16%20_%20upto%20Magh%20207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b\AppData\Local\Temp\Source\BOP\CME_External%20Sectors_Nine%20_Months_2072-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PI_new"/>
      <sheetName val="CPI_Y-O-Y "/>
      <sheetName val="CPI_Nep &amp; Ind."/>
      <sheetName val="WPI "/>
      <sheetName val="WPI YOY"/>
      <sheetName val="NSWI 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  <sheetName val="BOP"/>
      <sheetName val="ReserveRs"/>
      <sheetName val="Reserves $"/>
      <sheetName val="Ex Rate"/>
      <sheetName val="GBO "/>
      <sheetName val="Revenue"/>
      <sheetName val="ODD"/>
      <sheetName val="MS"/>
      <sheetName val="CBS "/>
      <sheetName val="ODCS "/>
      <sheetName val="CALCB (2)"/>
      <sheetName val="CALDB (2)"/>
      <sheetName val="CALFC (2)"/>
      <sheetName val="Deposits (2)"/>
      <sheetName val="Sect credit (2)"/>
      <sheetName val="Secu Credit (2)"/>
      <sheetName val="Loan to Gov Ent (2)"/>
      <sheetName val="Monetary Operations"/>
      <sheetName val="Purchase &amp; Sale of FC"/>
      <sheetName val="Inter_Bank"/>
      <sheetName val="Int Rate"/>
      <sheetName val="TBs 91_364"/>
      <sheetName val="Stock Mkt Indicator"/>
      <sheetName val="Issue Approval"/>
      <sheetName val="Listed Co"/>
      <sheetName val="Share Mkt Acti"/>
      <sheetName val="Turnover Detail"/>
      <sheetName val="Securities Li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DD Detail"/>
      <sheetName val="Revenue"/>
      <sheetName val="ODD"/>
      <sheetName val="GB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E Reasons"/>
      <sheetName val="For Graph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  <sheetName val="BOP"/>
      <sheetName val="ReserveRs"/>
      <sheetName val="Reserves $"/>
      <sheetName val="Ex R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Rice@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tabSelected="1" zoomScalePageLayoutView="0" workbookViewId="0" topLeftCell="A4">
      <selection activeCell="I31" sqref="I31"/>
    </sheetView>
  </sheetViews>
  <sheetFormatPr defaultColWidth="9.140625" defaultRowHeight="15"/>
  <cols>
    <col min="1" max="1" width="10.421875" style="2" customWidth="1"/>
    <col min="2" max="4" width="9.140625" style="2" customWidth="1"/>
    <col min="5" max="5" width="31.140625" style="2" customWidth="1"/>
    <col min="6" max="16384" width="9.140625" style="2" customWidth="1"/>
  </cols>
  <sheetData>
    <row r="1" spans="1:9" ht="20.25">
      <c r="A1" s="1668" t="s">
        <v>0</v>
      </c>
      <c r="B1" s="1668"/>
      <c r="C1" s="1668"/>
      <c r="D1" s="1668"/>
      <c r="E1" s="1669"/>
      <c r="F1" s="1"/>
      <c r="G1" s="1"/>
      <c r="H1" s="1"/>
      <c r="I1" s="1"/>
    </row>
    <row r="2" spans="1:9" s="4" customFormat="1" ht="15.75">
      <c r="A2" s="1670" t="s">
        <v>271</v>
      </c>
      <c r="B2" s="1670"/>
      <c r="C2" s="1670"/>
      <c r="D2" s="1670"/>
      <c r="E2" s="1671"/>
      <c r="F2" s="3"/>
      <c r="G2" s="3"/>
      <c r="H2" s="3"/>
      <c r="I2" s="3"/>
    </row>
    <row r="3" spans="3:4" ht="15.75">
      <c r="C3" s="5"/>
      <c r="D3" s="6"/>
    </row>
    <row r="4" spans="1:4" ht="15.75">
      <c r="A4" s="7" t="s">
        <v>1</v>
      </c>
      <c r="B4" s="7" t="s">
        <v>1286</v>
      </c>
      <c r="C4" s="5"/>
      <c r="D4" s="6"/>
    </row>
    <row r="5" spans="1:4" ht="15.75">
      <c r="A5" s="1567">
        <v>1</v>
      </c>
      <c r="B5" s="2" t="s">
        <v>1391</v>
      </c>
      <c r="C5" s="5"/>
      <c r="D5" s="6"/>
    </row>
    <row r="6" spans="1:4" ht="15.75">
      <c r="A6" s="1567">
        <v>2</v>
      </c>
      <c r="B6" s="2" t="s">
        <v>1392</v>
      </c>
      <c r="C6" s="5"/>
      <c r="D6" s="6"/>
    </row>
    <row r="7" spans="1:4" ht="15.75">
      <c r="A7" s="1567">
        <v>3</v>
      </c>
      <c r="B7" s="2" t="s">
        <v>1388</v>
      </c>
      <c r="C7" s="5"/>
      <c r="D7" s="6"/>
    </row>
    <row r="8" spans="1:4" ht="15.75">
      <c r="A8" s="1567">
        <v>4</v>
      </c>
      <c r="B8" s="2" t="s">
        <v>1389</v>
      </c>
      <c r="C8" s="5"/>
      <c r="D8" s="6"/>
    </row>
    <row r="9" spans="1:4" ht="15.75">
      <c r="A9" s="1567">
        <v>5</v>
      </c>
      <c r="B9" s="2" t="s">
        <v>1390</v>
      </c>
      <c r="C9" s="5"/>
      <c r="D9" s="6"/>
    </row>
    <row r="10" spans="2:10" ht="15.75">
      <c r="B10" s="7" t="s">
        <v>2</v>
      </c>
      <c r="D10" s="5"/>
      <c r="E10" s="5"/>
      <c r="J10" s="5"/>
    </row>
    <row r="11" spans="1:13" ht="15.75" customHeight="1">
      <c r="A11" s="6">
        <f>A9+1</f>
        <v>6</v>
      </c>
      <c r="B11" s="2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0" ht="18.75">
      <c r="A12" s="6">
        <f>A11+1</f>
        <v>7</v>
      </c>
      <c r="B12" s="2" t="s">
        <v>4</v>
      </c>
      <c r="C12" s="5"/>
      <c r="D12" s="5"/>
      <c r="E12" s="5"/>
      <c r="J12" s="1667"/>
    </row>
    <row r="13" spans="1:5" ht="15.75">
      <c r="A13" s="6">
        <f>A12+1</f>
        <v>8</v>
      </c>
      <c r="B13" s="9" t="s">
        <v>5</v>
      </c>
      <c r="C13" s="5"/>
      <c r="D13" s="5"/>
      <c r="E13" s="5"/>
    </row>
    <row r="14" spans="1:5" ht="15.75">
      <c r="A14" s="6">
        <f>A13+1</f>
        <v>9</v>
      </c>
      <c r="B14" s="5" t="s">
        <v>6</v>
      </c>
      <c r="C14" s="5"/>
      <c r="D14" s="5"/>
      <c r="E14" s="5"/>
    </row>
    <row r="15" spans="1:19" ht="15.75">
      <c r="A15" s="6">
        <f>A14+1</f>
        <v>10</v>
      </c>
      <c r="B15" s="5" t="s">
        <v>7</v>
      </c>
      <c r="C15" s="5"/>
      <c r="D15" s="5"/>
      <c r="E15" s="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5" ht="15.75">
      <c r="A16" s="6">
        <f>A15+1</f>
        <v>11</v>
      </c>
      <c r="B16" s="5" t="s">
        <v>8</v>
      </c>
      <c r="C16" s="5"/>
      <c r="D16" s="5"/>
      <c r="E16" s="5"/>
    </row>
    <row r="17" spans="1:10" s="7" customFormat="1" ht="15.75">
      <c r="A17" s="6"/>
      <c r="B17" s="7" t="s">
        <v>9</v>
      </c>
      <c r="C17" s="11"/>
      <c r="D17" s="11"/>
      <c r="E17" s="11"/>
      <c r="J17" s="2"/>
    </row>
    <row r="18" spans="1:5" ht="15.75">
      <c r="A18" s="6">
        <f>A16+1</f>
        <v>12</v>
      </c>
      <c r="B18" s="2" t="s">
        <v>10</v>
      </c>
      <c r="C18" s="5"/>
      <c r="D18" s="5"/>
      <c r="E18" s="5"/>
    </row>
    <row r="19" spans="1:10" ht="15.75">
      <c r="A19" s="6">
        <f>A18+1</f>
        <v>13</v>
      </c>
      <c r="B19" s="5" t="s">
        <v>11</v>
      </c>
      <c r="C19" s="5"/>
      <c r="D19" s="5"/>
      <c r="E19" s="5"/>
      <c r="J19" s="7"/>
    </row>
    <row r="20" spans="1:10" ht="15.75">
      <c r="A20" s="6">
        <f aca="true" t="shared" si="0" ref="A20:A32">A19+1</f>
        <v>14</v>
      </c>
      <c r="B20" s="5" t="s">
        <v>12</v>
      </c>
      <c r="C20" s="5"/>
      <c r="D20" s="5"/>
      <c r="E20" s="5"/>
      <c r="J20" s="7"/>
    </row>
    <row r="21" spans="1:5" ht="15.75">
      <c r="A21" s="6">
        <f t="shared" si="0"/>
        <v>15</v>
      </c>
      <c r="B21" s="5" t="s">
        <v>13</v>
      </c>
      <c r="C21" s="5"/>
      <c r="D21" s="5"/>
      <c r="E21" s="5"/>
    </row>
    <row r="22" spans="1:5" ht="15.75">
      <c r="A22" s="6">
        <f t="shared" si="0"/>
        <v>16</v>
      </c>
      <c r="B22" s="5" t="s">
        <v>14</v>
      </c>
      <c r="C22" s="5"/>
      <c r="D22" s="5"/>
      <c r="E22" s="5"/>
    </row>
    <row r="23" spans="1:5" ht="15.75">
      <c r="A23" s="6">
        <f t="shared" si="0"/>
        <v>17</v>
      </c>
      <c r="B23" s="5" t="s">
        <v>15</v>
      </c>
      <c r="C23" s="5"/>
      <c r="D23" s="5"/>
      <c r="E23" s="5"/>
    </row>
    <row r="24" spans="1:5" ht="15.75">
      <c r="A24" s="6">
        <f t="shared" si="0"/>
        <v>18</v>
      </c>
      <c r="B24" s="5" t="s">
        <v>16</v>
      </c>
      <c r="C24" s="5"/>
      <c r="D24" s="5"/>
      <c r="E24" s="5"/>
    </row>
    <row r="25" spans="1:5" ht="15.75">
      <c r="A25" s="6">
        <f t="shared" si="0"/>
        <v>19</v>
      </c>
      <c r="B25" s="12" t="s">
        <v>74</v>
      </c>
      <c r="C25" s="5"/>
      <c r="D25" s="5"/>
      <c r="E25" s="5"/>
    </row>
    <row r="26" spans="1:7" ht="15.75">
      <c r="A26" s="6">
        <f t="shared" si="0"/>
        <v>20</v>
      </c>
      <c r="B26" s="5" t="s">
        <v>18</v>
      </c>
      <c r="C26" s="5"/>
      <c r="D26" s="5"/>
      <c r="E26" s="5"/>
      <c r="G26" s="5"/>
    </row>
    <row r="27" spans="1:7" ht="15.75">
      <c r="A27" s="6">
        <f t="shared" si="0"/>
        <v>21</v>
      </c>
      <c r="B27" s="5" t="s">
        <v>124</v>
      </c>
      <c r="C27" s="5"/>
      <c r="D27" s="5"/>
      <c r="E27" s="5"/>
      <c r="G27" s="5"/>
    </row>
    <row r="28" spans="1:7" ht="15.75">
      <c r="A28" s="6">
        <f t="shared" si="0"/>
        <v>22</v>
      </c>
      <c r="B28" s="5" t="s">
        <v>17</v>
      </c>
      <c r="C28" s="5"/>
      <c r="D28" s="5"/>
      <c r="E28" s="5"/>
      <c r="G28" s="5"/>
    </row>
    <row r="29" spans="1:10" ht="15.75">
      <c r="A29" s="6">
        <f t="shared" si="0"/>
        <v>23</v>
      </c>
      <c r="B29" s="5" t="s">
        <v>19</v>
      </c>
      <c r="C29" s="5"/>
      <c r="D29" s="5"/>
      <c r="E29" s="5"/>
      <c r="J29" s="7"/>
    </row>
    <row r="30" spans="1:5" ht="15.75">
      <c r="A30" s="6">
        <f t="shared" si="0"/>
        <v>24</v>
      </c>
      <c r="B30" s="5" t="s">
        <v>20</v>
      </c>
      <c r="C30" s="5"/>
      <c r="D30" s="5"/>
      <c r="E30" s="5"/>
    </row>
    <row r="31" spans="1:5" ht="15.75">
      <c r="A31" s="6">
        <f t="shared" si="0"/>
        <v>25</v>
      </c>
      <c r="B31" s="12" t="s">
        <v>21</v>
      </c>
      <c r="C31" s="5"/>
      <c r="D31" s="5"/>
      <c r="E31" s="5"/>
    </row>
    <row r="32" spans="1:5" ht="15.75">
      <c r="A32" s="6">
        <f t="shared" si="0"/>
        <v>26</v>
      </c>
      <c r="B32" s="12" t="s">
        <v>22</v>
      </c>
      <c r="C32" s="5"/>
      <c r="D32" s="5"/>
      <c r="E32" s="5"/>
    </row>
    <row r="33" spans="1:10" ht="15.75">
      <c r="A33" s="6"/>
      <c r="B33" s="11" t="s">
        <v>23</v>
      </c>
      <c r="C33" s="5"/>
      <c r="D33" s="5"/>
      <c r="E33" s="5"/>
      <c r="J33" s="7"/>
    </row>
    <row r="34" spans="1:5" ht="15.75">
      <c r="A34" s="6">
        <f>A32+1</f>
        <v>27</v>
      </c>
      <c r="B34" s="5" t="s">
        <v>24</v>
      </c>
      <c r="C34" s="5"/>
      <c r="D34" s="5"/>
      <c r="E34" s="5"/>
    </row>
    <row r="35" spans="1:11" ht="15.75">
      <c r="A35" s="6">
        <f>A34+1</f>
        <v>28</v>
      </c>
      <c r="B35" s="2" t="s">
        <v>95</v>
      </c>
      <c r="C35" s="5"/>
      <c r="D35" s="5"/>
      <c r="E35" s="5"/>
      <c r="H35" s="5"/>
      <c r="I35" s="5"/>
      <c r="J35" s="5"/>
      <c r="K35" s="5"/>
    </row>
    <row r="36" spans="1:11" ht="15.75">
      <c r="A36" s="6">
        <f>A35+1</f>
        <v>29</v>
      </c>
      <c r="B36" s="5" t="s">
        <v>25</v>
      </c>
      <c r="C36" s="5"/>
      <c r="D36" s="5"/>
      <c r="E36" s="5"/>
      <c r="H36" s="5"/>
      <c r="I36" s="5"/>
      <c r="J36" s="5"/>
      <c r="K36" s="5"/>
    </row>
    <row r="37" spans="1:10" ht="15.75">
      <c r="A37" s="6"/>
      <c r="B37" s="13" t="s">
        <v>26</v>
      </c>
      <c r="C37" s="5"/>
      <c r="D37" s="5"/>
      <c r="E37" s="5"/>
      <c r="J37" s="5"/>
    </row>
    <row r="38" spans="1:10" ht="15.75">
      <c r="A38" s="6">
        <f>A36+1</f>
        <v>30</v>
      </c>
      <c r="B38" s="5" t="s">
        <v>27</v>
      </c>
      <c r="J38" s="5"/>
    </row>
    <row r="39" spans="1:10" ht="15.75">
      <c r="A39" s="6">
        <f>A38+1</f>
        <v>31</v>
      </c>
      <c r="B39" s="5" t="s">
        <v>28</v>
      </c>
      <c r="C39" s="5"/>
      <c r="D39" s="5"/>
      <c r="E39" s="5"/>
      <c r="J39" s="5"/>
    </row>
    <row r="40" spans="1:10" ht="15.75">
      <c r="A40" s="6">
        <f aca="true" t="shared" si="1" ref="A40:A47">A39+1</f>
        <v>32</v>
      </c>
      <c r="B40" s="2" t="s">
        <v>29</v>
      </c>
      <c r="C40" s="5"/>
      <c r="D40" s="5"/>
      <c r="E40" s="5"/>
      <c r="J40" s="11"/>
    </row>
    <row r="41" spans="1:10" ht="15.75">
      <c r="A41" s="6">
        <f t="shared" si="1"/>
        <v>33</v>
      </c>
      <c r="B41" s="2" t="s">
        <v>30</v>
      </c>
      <c r="C41" s="5"/>
      <c r="D41" s="5"/>
      <c r="E41" s="5"/>
      <c r="J41" s="5"/>
    </row>
    <row r="42" spans="1:10" ht="15.75">
      <c r="A42" s="6">
        <f t="shared" si="1"/>
        <v>34</v>
      </c>
      <c r="B42" s="2" t="s">
        <v>31</v>
      </c>
      <c r="C42" s="5"/>
      <c r="D42" s="5"/>
      <c r="E42" s="5"/>
      <c r="J42" s="5"/>
    </row>
    <row r="43" spans="1:10" ht="15.75">
      <c r="A43" s="6">
        <f t="shared" si="1"/>
        <v>35</v>
      </c>
      <c r="B43" s="2" t="s">
        <v>32</v>
      </c>
      <c r="C43" s="5"/>
      <c r="D43" s="5"/>
      <c r="E43" s="5"/>
      <c r="F43" s="2" t="s">
        <v>33</v>
      </c>
      <c r="J43" s="5"/>
    </row>
    <row r="44" spans="1:10" ht="15.75">
      <c r="A44" s="6">
        <f t="shared" si="1"/>
        <v>36</v>
      </c>
      <c r="B44" s="2" t="s">
        <v>34</v>
      </c>
      <c r="C44" s="5"/>
      <c r="D44" s="5"/>
      <c r="E44" s="5"/>
      <c r="J44" s="11"/>
    </row>
    <row r="45" spans="1:10" ht="15.75">
      <c r="A45" s="6">
        <f t="shared" si="1"/>
        <v>37</v>
      </c>
      <c r="B45" s="2" t="s">
        <v>35</v>
      </c>
      <c r="C45" s="5"/>
      <c r="D45" s="5"/>
      <c r="E45" s="5"/>
      <c r="J45" s="11"/>
    </row>
    <row r="46" spans="1:10" ht="15.75">
      <c r="A46" s="6">
        <f t="shared" si="1"/>
        <v>38</v>
      </c>
      <c r="B46" s="2" t="s">
        <v>36</v>
      </c>
      <c r="C46" s="5"/>
      <c r="D46" s="5"/>
      <c r="E46" s="5"/>
      <c r="J46" s="11"/>
    </row>
    <row r="47" spans="1:10" ht="15.75">
      <c r="A47" s="6">
        <f t="shared" si="1"/>
        <v>39</v>
      </c>
      <c r="B47" s="2" t="s">
        <v>37</v>
      </c>
      <c r="C47" s="5"/>
      <c r="D47" s="5"/>
      <c r="E47" s="5"/>
      <c r="J47" s="11"/>
    </row>
    <row r="48" spans="1:10" ht="15.75">
      <c r="A48" s="6"/>
      <c r="B48" s="7" t="s">
        <v>38</v>
      </c>
      <c r="C48" s="5"/>
      <c r="D48" s="5"/>
      <c r="E48" s="5"/>
      <c r="J48" s="5"/>
    </row>
    <row r="49" spans="1:10" ht="15.75">
      <c r="A49" s="6">
        <f>A47+1</f>
        <v>40</v>
      </c>
      <c r="B49" s="2" t="s">
        <v>38</v>
      </c>
      <c r="C49" s="5"/>
      <c r="D49" s="5"/>
      <c r="E49" s="5"/>
      <c r="J49" s="5"/>
    </row>
    <row r="50" spans="1:5" ht="15.75">
      <c r="A50" s="6">
        <f>A49+1</f>
        <v>41</v>
      </c>
      <c r="B50" s="2" t="s">
        <v>39</v>
      </c>
      <c r="C50" s="5"/>
      <c r="D50" s="5"/>
      <c r="E50" s="5"/>
    </row>
    <row r="51" spans="1:10" ht="15.75">
      <c r="A51" s="6"/>
      <c r="B51" s="7" t="s">
        <v>40</v>
      </c>
      <c r="J51" s="12"/>
    </row>
    <row r="52" spans="1:10" ht="15.75">
      <c r="A52" s="6">
        <f>A50+1</f>
        <v>42</v>
      </c>
      <c r="B52" s="2" t="s">
        <v>41</v>
      </c>
      <c r="C52" s="5"/>
      <c r="D52" s="5"/>
      <c r="E52" s="5"/>
      <c r="J52" s="12"/>
    </row>
    <row r="53" spans="1:2" ht="15.75">
      <c r="A53" s="6">
        <f>A52+1</f>
        <v>43</v>
      </c>
      <c r="B53" s="2" t="s">
        <v>42</v>
      </c>
    </row>
    <row r="54" spans="1:2" ht="15.75">
      <c r="A54" s="6">
        <f>A53+1</f>
        <v>44</v>
      </c>
      <c r="B54" s="2" t="s">
        <v>43</v>
      </c>
    </row>
    <row r="55" spans="1:5" ht="15.75">
      <c r="A55" s="6"/>
      <c r="B55" s="7" t="s">
        <v>44</v>
      </c>
      <c r="C55" s="5"/>
      <c r="D55" s="5"/>
      <c r="E55" s="5"/>
    </row>
    <row r="56" spans="1:5" ht="15.75">
      <c r="A56" s="6">
        <f>A54+1</f>
        <v>45</v>
      </c>
      <c r="B56" s="2" t="s">
        <v>45</v>
      </c>
      <c r="C56" s="5"/>
      <c r="D56" s="5"/>
      <c r="E56" s="5"/>
    </row>
    <row r="57" spans="1:5" ht="15.75">
      <c r="A57" s="6">
        <f>A56+1</f>
        <v>46</v>
      </c>
      <c r="B57" s="2" t="s">
        <v>46</v>
      </c>
      <c r="C57" s="5"/>
      <c r="D57" s="5"/>
      <c r="E57" s="5"/>
    </row>
    <row r="58" spans="1:5" ht="15.75">
      <c r="A58" s="6">
        <f>A57+1</f>
        <v>47</v>
      </c>
      <c r="B58" s="2" t="s">
        <v>47</v>
      </c>
      <c r="C58" s="5"/>
      <c r="D58" s="5"/>
      <c r="E58" s="5"/>
    </row>
    <row r="59" spans="1:5" ht="15.75">
      <c r="A59" s="6">
        <f>A58+1</f>
        <v>48</v>
      </c>
      <c r="B59" s="2" t="s">
        <v>48</v>
      </c>
      <c r="C59" s="5"/>
      <c r="D59" s="5"/>
      <c r="E59" s="5"/>
    </row>
    <row r="60" spans="1:5" ht="15.75">
      <c r="A60" s="6">
        <f>A59+1</f>
        <v>49</v>
      </c>
      <c r="B60" s="5" t="s">
        <v>49</v>
      </c>
      <c r="C60" s="5"/>
      <c r="D60" s="5"/>
      <c r="E60" s="5"/>
    </row>
    <row r="61" spans="1:5" ht="15.75">
      <c r="A61" s="6">
        <f>A60+1</f>
        <v>50</v>
      </c>
      <c r="B61" s="5" t="s">
        <v>50</v>
      </c>
      <c r="C61" s="5"/>
      <c r="D61" s="5"/>
      <c r="E61" s="5"/>
    </row>
    <row r="62" spans="1:5" ht="15.75">
      <c r="A62" s="5"/>
      <c r="B62" s="5"/>
      <c r="C62" s="5"/>
      <c r="D62" s="5"/>
      <c r="E62" s="5"/>
    </row>
    <row r="63" spans="1:5" ht="15.75">
      <c r="A63" s="5"/>
      <c r="B63" s="5"/>
      <c r="C63" s="5"/>
      <c r="D63" s="5"/>
      <c r="E63" s="5"/>
    </row>
    <row r="64" spans="1:5" ht="15.75">
      <c r="A64" s="5"/>
      <c r="B64" s="5"/>
      <c r="C64" s="5"/>
      <c r="D64" s="5"/>
      <c r="E64" s="5"/>
    </row>
    <row r="65" spans="1:5" ht="15.75">
      <c r="A65" s="5"/>
      <c r="B65" s="5"/>
      <c r="C65" s="5"/>
      <c r="D65" s="5"/>
      <c r="E65" s="5"/>
    </row>
    <row r="66" spans="1:7" ht="15.75">
      <c r="A66" s="5"/>
      <c r="B66" s="5"/>
      <c r="C66" s="5"/>
      <c r="D66" s="5"/>
      <c r="E66" s="5"/>
      <c r="G66" s="2" t="s">
        <v>51</v>
      </c>
    </row>
    <row r="67" spans="1:5" ht="15.75">
      <c r="A67" s="5"/>
      <c r="B67" s="5"/>
      <c r="C67" s="5"/>
      <c r="D67" s="5"/>
      <c r="E67" s="5"/>
    </row>
    <row r="68" spans="1:5" ht="15.75">
      <c r="A68" s="5"/>
      <c r="B68" s="5"/>
      <c r="C68" s="5"/>
      <c r="D68" s="5"/>
      <c r="E68" s="5"/>
    </row>
    <row r="69" spans="1:5" ht="15.75">
      <c r="A69" s="5"/>
      <c r="B69" s="5"/>
      <c r="C69" s="5"/>
      <c r="D69" s="5"/>
      <c r="E69" s="5"/>
    </row>
    <row r="70" spans="1:5" ht="15.75">
      <c r="A70" s="5"/>
      <c r="B70" s="5"/>
      <c r="C70" s="5"/>
      <c r="D70" s="5"/>
      <c r="E70" s="5"/>
    </row>
    <row r="71" spans="1:5" ht="15.75">
      <c r="A71" s="5"/>
      <c r="B71" s="5"/>
      <c r="C71" s="5"/>
      <c r="D71" s="5"/>
      <c r="E71" s="5"/>
    </row>
    <row r="72" spans="1:5" ht="15.75">
      <c r="A72" s="5"/>
      <c r="B72" s="5"/>
      <c r="C72" s="5"/>
      <c r="D72" s="5"/>
      <c r="E72" s="5"/>
    </row>
    <row r="73" spans="1:5" ht="15.75">
      <c r="A73" s="5"/>
      <c r="B73" s="5"/>
      <c r="C73" s="5"/>
      <c r="D73" s="5"/>
      <c r="E73" s="5"/>
    </row>
    <row r="74" spans="1:5" ht="15.75">
      <c r="A74" s="5"/>
      <c r="B74" s="5"/>
      <c r="C74" s="5"/>
      <c r="D74" s="5"/>
      <c r="E74" s="5"/>
    </row>
    <row r="75" spans="1:5" ht="15.75">
      <c r="A75" s="5"/>
      <c r="B75" s="5"/>
      <c r="C75" s="5"/>
      <c r="D75" s="5"/>
      <c r="E75" s="5"/>
    </row>
    <row r="76" spans="1:5" ht="15.75">
      <c r="A76" s="5"/>
      <c r="B76" s="5"/>
      <c r="C76" s="5"/>
      <c r="D76" s="5"/>
      <c r="E76" s="5"/>
    </row>
    <row r="77" spans="1:5" ht="15.75">
      <c r="A77" s="5"/>
      <c r="B77" s="5"/>
      <c r="C77" s="5"/>
      <c r="D77" s="5"/>
      <c r="E77" s="5"/>
    </row>
    <row r="78" spans="1:5" ht="15.75">
      <c r="A78" s="5"/>
      <c r="B78" s="5"/>
      <c r="C78" s="5"/>
      <c r="D78" s="5"/>
      <c r="E78" s="5"/>
    </row>
    <row r="79" spans="1:5" ht="15.75">
      <c r="A79" s="5"/>
      <c r="B79" s="5"/>
      <c r="C79" s="5"/>
      <c r="D79" s="5"/>
      <c r="E79" s="5"/>
    </row>
    <row r="80" spans="1:5" ht="15.75">
      <c r="A80" s="5"/>
      <c r="B80" s="5"/>
      <c r="C80" s="5"/>
      <c r="D80" s="5"/>
      <c r="E80" s="5"/>
    </row>
    <row r="81" spans="1:5" ht="15.75">
      <c r="A81" s="5"/>
      <c r="B81" s="5"/>
      <c r="C81" s="5"/>
      <c r="D81" s="5"/>
      <c r="E81" s="5"/>
    </row>
    <row r="82" spans="1:5" ht="15.75">
      <c r="A82" s="5"/>
      <c r="B82" s="5"/>
      <c r="C82" s="5"/>
      <c r="D82" s="5"/>
      <c r="E82" s="5"/>
    </row>
    <row r="83" spans="1:5" ht="15.75">
      <c r="A83" s="5"/>
      <c r="B83" s="5"/>
      <c r="C83" s="5"/>
      <c r="D83" s="5"/>
      <c r="E83" s="5"/>
    </row>
    <row r="84" spans="1:5" ht="15.75">
      <c r="A84" s="5"/>
      <c r="B84" s="5"/>
      <c r="C84" s="5"/>
      <c r="D84" s="5"/>
      <c r="E84" s="5"/>
    </row>
    <row r="85" spans="1:5" ht="15.75">
      <c r="A85" s="5"/>
      <c r="B85" s="5"/>
      <c r="C85" s="5"/>
      <c r="D85" s="5"/>
      <c r="E85" s="5"/>
    </row>
    <row r="86" spans="1:5" ht="15.75">
      <c r="A86" s="5"/>
      <c r="B86" s="5"/>
      <c r="C86" s="5"/>
      <c r="D86" s="5"/>
      <c r="E86" s="5"/>
    </row>
    <row r="87" spans="1:5" ht="15.75">
      <c r="A87" s="5"/>
      <c r="B87" s="5"/>
      <c r="C87" s="5"/>
      <c r="D87" s="5"/>
      <c r="E87" s="5"/>
    </row>
    <row r="88" spans="1:5" ht="15.75">
      <c r="A88" s="5"/>
      <c r="B88" s="5"/>
      <c r="C88" s="5"/>
      <c r="D88" s="5"/>
      <c r="E88" s="5"/>
    </row>
    <row r="89" spans="1:5" ht="15.75">
      <c r="A89" s="5"/>
      <c r="B89" s="5"/>
      <c r="C89" s="5"/>
      <c r="D89" s="5"/>
      <c r="E89" s="5"/>
    </row>
    <row r="90" spans="1:5" ht="15.75">
      <c r="A90" s="5"/>
      <c r="B90" s="5"/>
      <c r="C90" s="5"/>
      <c r="D90" s="5"/>
      <c r="E90" s="5"/>
    </row>
    <row r="91" spans="1:5" ht="15.75">
      <c r="A91" s="5"/>
      <c r="B91" s="5"/>
      <c r="C91" s="5"/>
      <c r="D91" s="5"/>
      <c r="E91" s="5"/>
    </row>
    <row r="92" spans="1:5" ht="15.75">
      <c r="A92" s="5"/>
      <c r="B92" s="5"/>
      <c r="C92" s="5"/>
      <c r="D92" s="5"/>
      <c r="E92" s="5"/>
    </row>
    <row r="93" spans="1:5" ht="15.75">
      <c r="A93" s="5"/>
      <c r="B93" s="5"/>
      <c r="C93" s="5"/>
      <c r="D93" s="5"/>
      <c r="E93" s="5"/>
    </row>
    <row r="94" spans="1:5" ht="15.75">
      <c r="A94" s="5"/>
      <c r="B94" s="5"/>
      <c r="C94" s="5"/>
      <c r="D94" s="5"/>
      <c r="E94" s="5"/>
    </row>
    <row r="95" spans="1:5" ht="15.75">
      <c r="A95" s="5"/>
      <c r="B95" s="5"/>
      <c r="C95" s="5"/>
      <c r="D95" s="5"/>
      <c r="E95" s="5"/>
    </row>
    <row r="96" spans="1:5" ht="15.75">
      <c r="A96" s="5"/>
      <c r="B96" s="5"/>
      <c r="C96" s="5"/>
      <c r="D96" s="5"/>
      <c r="E96" s="5"/>
    </row>
    <row r="97" spans="1:5" ht="15.75">
      <c r="A97" s="5"/>
      <c r="B97" s="5"/>
      <c r="C97" s="5"/>
      <c r="D97" s="5"/>
      <c r="E97" s="5"/>
    </row>
    <row r="98" spans="1:5" ht="15.75">
      <c r="A98" s="5"/>
      <c r="B98" s="5"/>
      <c r="C98" s="5"/>
      <c r="D98" s="5"/>
      <c r="E98" s="5"/>
    </row>
    <row r="99" spans="1:5" ht="15.75">
      <c r="A99" s="5"/>
      <c r="B99" s="5"/>
      <c r="C99" s="5"/>
      <c r="D99" s="5"/>
      <c r="E99" s="5"/>
    </row>
    <row r="100" spans="1:5" ht="15.75">
      <c r="A100" s="5"/>
      <c r="B100" s="5"/>
      <c r="C100" s="5"/>
      <c r="D100" s="5"/>
      <c r="E100" s="5"/>
    </row>
    <row r="101" spans="1:5" ht="15.75">
      <c r="A101" s="5"/>
      <c r="B101" s="5"/>
      <c r="C101" s="5"/>
      <c r="D101" s="5"/>
      <c r="E101" s="5"/>
    </row>
    <row r="102" spans="1:5" ht="15.75">
      <c r="A102" s="5"/>
      <c r="B102" s="5"/>
      <c r="C102" s="5"/>
      <c r="D102" s="5"/>
      <c r="E102" s="5"/>
    </row>
    <row r="103" spans="1:5" ht="15.75">
      <c r="A103" s="5"/>
      <c r="B103" s="5"/>
      <c r="C103" s="5"/>
      <c r="D103" s="5"/>
      <c r="E103" s="5"/>
    </row>
    <row r="104" spans="1:5" ht="15.75">
      <c r="A104" s="5"/>
      <c r="B104" s="5"/>
      <c r="C104" s="5"/>
      <c r="D104" s="5"/>
      <c r="E104" s="5"/>
    </row>
    <row r="105" spans="1:5" ht="15.75">
      <c r="A105" s="5"/>
      <c r="B105" s="5"/>
      <c r="C105" s="5"/>
      <c r="D105" s="5"/>
      <c r="E105" s="5"/>
    </row>
    <row r="106" spans="1:5" ht="15.75">
      <c r="A106" s="5"/>
      <c r="B106" s="5"/>
      <c r="C106" s="5"/>
      <c r="D106" s="5"/>
      <c r="E106" s="5"/>
    </row>
    <row r="107" spans="1:5" ht="15.75">
      <c r="A107" s="5"/>
      <c r="B107" s="5"/>
      <c r="C107" s="5"/>
      <c r="D107" s="5"/>
      <c r="E107" s="5"/>
    </row>
    <row r="108" spans="1:5" ht="15.75">
      <c r="A108" s="5"/>
      <c r="B108" s="5"/>
      <c r="C108" s="5"/>
      <c r="D108" s="5"/>
      <c r="E108" s="5"/>
    </row>
    <row r="109" spans="1:5" ht="15.75">
      <c r="A109" s="5"/>
      <c r="B109" s="5"/>
      <c r="C109" s="5"/>
      <c r="D109" s="5"/>
      <c r="E109" s="5"/>
    </row>
    <row r="110" spans="1:5" ht="15.75">
      <c r="A110" s="5"/>
      <c r="B110" s="5"/>
      <c r="C110" s="5"/>
      <c r="D110" s="5"/>
      <c r="E110" s="5"/>
    </row>
    <row r="111" spans="1:5" ht="15.75">
      <c r="A111" s="5"/>
      <c r="B111" s="5"/>
      <c r="C111" s="5"/>
      <c r="D111" s="5"/>
      <c r="E111" s="5"/>
    </row>
    <row r="112" spans="1:5" ht="15.75">
      <c r="A112" s="5"/>
      <c r="B112" s="5"/>
      <c r="C112" s="5"/>
      <c r="D112" s="5"/>
      <c r="E112" s="5"/>
    </row>
    <row r="113" spans="1:5" ht="15.75">
      <c r="A113" s="5"/>
      <c r="B113" s="5"/>
      <c r="C113" s="5"/>
      <c r="D113" s="5"/>
      <c r="E113" s="5"/>
    </row>
    <row r="114" spans="1:5" ht="15.75">
      <c r="A114" s="5"/>
      <c r="B114" s="5"/>
      <c r="C114" s="5"/>
      <c r="D114" s="5"/>
      <c r="E114" s="5"/>
    </row>
    <row r="115" spans="1:5" ht="15.75">
      <c r="A115" s="5"/>
      <c r="B115" s="5"/>
      <c r="C115" s="5"/>
      <c r="D115" s="5"/>
      <c r="E115" s="5"/>
    </row>
    <row r="116" spans="1:5" ht="15.75">
      <c r="A116" s="5"/>
      <c r="B116" s="5"/>
      <c r="C116" s="5"/>
      <c r="D116" s="5"/>
      <c r="E116" s="5"/>
    </row>
    <row r="117" spans="1:5" ht="15.75">
      <c r="A117" s="5"/>
      <c r="B117" s="5"/>
      <c r="C117" s="5"/>
      <c r="D117" s="5"/>
      <c r="E117" s="5"/>
    </row>
    <row r="118" spans="1:5" ht="15.75">
      <c r="A118" s="5"/>
      <c r="B118" s="5"/>
      <c r="C118" s="5"/>
      <c r="D118" s="5"/>
      <c r="E118" s="5"/>
    </row>
    <row r="119" spans="1:5" ht="15.75">
      <c r="A119" s="5"/>
      <c r="B119" s="5"/>
      <c r="C119" s="5"/>
      <c r="D119" s="5"/>
      <c r="E119" s="5"/>
    </row>
    <row r="120" spans="1:5" ht="15.75">
      <c r="A120" s="5"/>
      <c r="B120" s="5"/>
      <c r="C120" s="5"/>
      <c r="D120" s="5"/>
      <c r="E120" s="5"/>
    </row>
    <row r="121" spans="1:5" ht="15.75">
      <c r="A121" s="5"/>
      <c r="B121" s="5"/>
      <c r="C121" s="5"/>
      <c r="D121" s="5"/>
      <c r="E121" s="5"/>
    </row>
    <row r="122" spans="1:5" ht="15.75">
      <c r="A122" s="5"/>
      <c r="B122" s="5"/>
      <c r="C122" s="5"/>
      <c r="D122" s="5"/>
      <c r="E122" s="5"/>
    </row>
    <row r="123" spans="1:5" ht="15.75">
      <c r="A123" s="5"/>
      <c r="B123" s="5"/>
      <c r="C123" s="5"/>
      <c r="D123" s="5"/>
      <c r="E123" s="5"/>
    </row>
    <row r="124" spans="1:5" ht="15.75">
      <c r="A124" s="5"/>
      <c r="B124" s="5"/>
      <c r="C124" s="5"/>
      <c r="D124" s="5"/>
      <c r="E124" s="5"/>
    </row>
    <row r="125" spans="1:5" ht="15.75">
      <c r="A125" s="5"/>
      <c r="B125" s="5"/>
      <c r="C125" s="5"/>
      <c r="D125" s="5"/>
      <c r="E125" s="5"/>
    </row>
    <row r="126" spans="1:5" ht="15.75">
      <c r="A126" s="5"/>
      <c r="B126" s="5"/>
      <c r="C126" s="5"/>
      <c r="D126" s="5"/>
      <c r="E126" s="5"/>
    </row>
    <row r="127" spans="1:5" ht="15.75">
      <c r="A127" s="5"/>
      <c r="B127" s="5"/>
      <c r="C127" s="5"/>
      <c r="D127" s="5"/>
      <c r="E127" s="5"/>
    </row>
    <row r="128" spans="1:5" ht="15.75">
      <c r="A128" s="5"/>
      <c r="B128" s="5"/>
      <c r="C128" s="5"/>
      <c r="D128" s="5"/>
      <c r="E128" s="5"/>
    </row>
    <row r="129" spans="1:5" ht="15.75">
      <c r="A129" s="5"/>
      <c r="B129" s="5"/>
      <c r="C129" s="5"/>
      <c r="D129" s="5"/>
      <c r="E129" s="5"/>
    </row>
    <row r="130" spans="1:5" ht="15.75">
      <c r="A130" s="5"/>
      <c r="B130" s="5"/>
      <c r="C130" s="5"/>
      <c r="D130" s="5"/>
      <c r="E130" s="5"/>
    </row>
    <row r="131" spans="1:5" ht="15.75">
      <c r="A131" s="5"/>
      <c r="B131" s="5"/>
      <c r="C131" s="5"/>
      <c r="D131" s="5"/>
      <c r="E131" s="5"/>
    </row>
    <row r="132" spans="1:5" ht="15.75">
      <c r="A132" s="5"/>
      <c r="B132" s="5"/>
      <c r="C132" s="5"/>
      <c r="D132" s="5"/>
      <c r="E132" s="5"/>
    </row>
    <row r="133" spans="1:5" ht="15.75">
      <c r="A133" s="5"/>
      <c r="B133" s="5"/>
      <c r="C133" s="5"/>
      <c r="D133" s="5"/>
      <c r="E133" s="5"/>
    </row>
    <row r="134" spans="1:5" ht="15.75">
      <c r="A134" s="5"/>
      <c r="B134" s="5"/>
      <c r="C134" s="5"/>
      <c r="D134" s="5"/>
      <c r="E134" s="5"/>
    </row>
    <row r="135" spans="1:5" ht="15.75">
      <c r="A135" s="5"/>
      <c r="B135" s="5"/>
      <c r="C135" s="5"/>
      <c r="D135" s="5"/>
      <c r="E135" s="5"/>
    </row>
    <row r="136" spans="1:5" ht="15.75">
      <c r="A136" s="5"/>
      <c r="B136" s="5"/>
      <c r="C136" s="5"/>
      <c r="D136" s="5"/>
      <c r="E136" s="5"/>
    </row>
    <row r="137" spans="1:5" ht="15.75">
      <c r="A137" s="5"/>
      <c r="B137" s="5"/>
      <c r="C137" s="5"/>
      <c r="D137" s="5"/>
      <c r="E137" s="5"/>
    </row>
    <row r="138" spans="1:5" ht="15.75">
      <c r="A138" s="5"/>
      <c r="B138" s="5"/>
      <c r="C138" s="5"/>
      <c r="D138" s="5"/>
      <c r="E138" s="5"/>
    </row>
    <row r="139" spans="1:5" ht="15.75">
      <c r="A139" s="5"/>
      <c r="B139" s="5"/>
      <c r="C139" s="5"/>
      <c r="D139" s="5"/>
      <c r="E139" s="5"/>
    </row>
    <row r="140" spans="1:5" ht="15.75">
      <c r="A140" s="5"/>
      <c r="B140" s="5"/>
      <c r="C140" s="5"/>
      <c r="D140" s="5"/>
      <c r="E140" s="5"/>
    </row>
    <row r="141" spans="1:5" ht="15.75">
      <c r="A141" s="5"/>
      <c r="B141" s="5"/>
      <c r="C141" s="5"/>
      <c r="D141" s="5"/>
      <c r="E141" s="5"/>
    </row>
    <row r="142" spans="1:5" ht="15.75">
      <c r="A142" s="5"/>
      <c r="B142" s="5"/>
      <c r="C142" s="5"/>
      <c r="D142" s="5"/>
      <c r="E142" s="5"/>
    </row>
    <row r="143" spans="1:5" ht="15.75">
      <c r="A143" s="5"/>
      <c r="B143" s="5"/>
      <c r="C143" s="5"/>
      <c r="D143" s="5"/>
      <c r="E143" s="5"/>
    </row>
    <row r="144" spans="1:5" ht="15.75">
      <c r="A144" s="5"/>
      <c r="B144" s="5"/>
      <c r="C144" s="5"/>
      <c r="D144" s="5"/>
      <c r="E144" s="5"/>
    </row>
    <row r="145" spans="1:5" ht="15.75">
      <c r="A145" s="5"/>
      <c r="B145" s="5"/>
      <c r="C145" s="5"/>
      <c r="D145" s="5"/>
      <c r="E145" s="5"/>
    </row>
    <row r="146" spans="1:5" ht="15.75">
      <c r="A146" s="5"/>
      <c r="B146" s="5"/>
      <c r="C146" s="5"/>
      <c r="D146" s="5"/>
      <c r="E146" s="5"/>
    </row>
    <row r="147" spans="1:5" ht="15.75">
      <c r="A147" s="5"/>
      <c r="B147" s="5"/>
      <c r="C147" s="5"/>
      <c r="D147" s="5"/>
      <c r="E147" s="5"/>
    </row>
    <row r="148" spans="1:5" ht="15.75">
      <c r="A148" s="5"/>
      <c r="B148" s="5"/>
      <c r="C148" s="5"/>
      <c r="D148" s="5"/>
      <c r="E148" s="5"/>
    </row>
    <row r="149" spans="1:5" ht="15.75">
      <c r="A149" s="5"/>
      <c r="B149" s="5"/>
      <c r="C149" s="5"/>
      <c r="D149" s="5"/>
      <c r="E149" s="5"/>
    </row>
    <row r="150" spans="1:5" ht="15.75">
      <c r="A150" s="5"/>
      <c r="B150" s="5"/>
      <c r="C150" s="5"/>
      <c r="D150" s="5"/>
      <c r="E150" s="5"/>
    </row>
    <row r="151" spans="1:5" ht="15.75">
      <c r="A151" s="5"/>
      <c r="B151" s="5"/>
      <c r="C151" s="5"/>
      <c r="D151" s="5"/>
      <c r="E151" s="5"/>
    </row>
    <row r="152" spans="1:5" ht="15.75">
      <c r="A152" s="5"/>
      <c r="B152" s="5"/>
      <c r="C152" s="5"/>
      <c r="D152" s="5"/>
      <c r="E152" s="5"/>
    </row>
    <row r="153" spans="1:5" ht="15.75">
      <c r="A153" s="5"/>
      <c r="B153" s="5"/>
      <c r="C153" s="5"/>
      <c r="D153" s="5"/>
      <c r="E153" s="5"/>
    </row>
    <row r="154" spans="1:5" ht="15.75">
      <c r="A154" s="5"/>
      <c r="B154" s="5"/>
      <c r="C154" s="5"/>
      <c r="D154" s="5"/>
      <c r="E154" s="5"/>
    </row>
    <row r="155" spans="1:5" ht="15.75">
      <c r="A155" s="5"/>
      <c r="B155" s="5"/>
      <c r="C155" s="5"/>
      <c r="D155" s="5"/>
      <c r="E155" s="5"/>
    </row>
    <row r="156" spans="1:5" ht="15.75">
      <c r="A156" s="5"/>
      <c r="B156" s="5"/>
      <c r="C156" s="5"/>
      <c r="D156" s="5"/>
      <c r="E156" s="5"/>
    </row>
    <row r="157" spans="1:5" ht="15.75">
      <c r="A157" s="5"/>
      <c r="B157" s="5"/>
      <c r="C157" s="5"/>
      <c r="D157" s="5"/>
      <c r="E157" s="5"/>
    </row>
    <row r="158" spans="1:5" ht="15.75">
      <c r="A158" s="5"/>
      <c r="B158" s="5"/>
      <c r="C158" s="5"/>
      <c r="D158" s="5"/>
      <c r="E158" s="5"/>
    </row>
    <row r="159" spans="1:5" ht="15.75">
      <c r="A159" s="5"/>
      <c r="B159" s="5"/>
      <c r="C159" s="5"/>
      <c r="D159" s="5"/>
      <c r="E159" s="5"/>
    </row>
    <row r="160" spans="1:5" ht="15.75">
      <c r="A160" s="5"/>
      <c r="B160" s="5"/>
      <c r="C160" s="5"/>
      <c r="D160" s="5"/>
      <c r="E160" s="5"/>
    </row>
    <row r="161" spans="1:5" ht="15.75">
      <c r="A161" s="5"/>
      <c r="B161" s="5"/>
      <c r="C161" s="5"/>
      <c r="D161" s="5"/>
      <c r="E161" s="5"/>
    </row>
    <row r="162" spans="1:5" ht="15.75">
      <c r="A162" s="5"/>
      <c r="B162" s="5"/>
      <c r="C162" s="5"/>
      <c r="D162" s="5"/>
      <c r="E162" s="5"/>
    </row>
    <row r="163" spans="1:5" ht="15.75">
      <c r="A163" s="5"/>
      <c r="B163" s="5"/>
      <c r="C163" s="5"/>
      <c r="D163" s="5"/>
      <c r="E163" s="5"/>
    </row>
    <row r="164" spans="1:5" ht="15.75">
      <c r="A164" s="5"/>
      <c r="B164" s="5"/>
      <c r="C164" s="5"/>
      <c r="D164" s="5"/>
      <c r="E164" s="5"/>
    </row>
    <row r="165" spans="1:5" ht="15.75">
      <c r="A165" s="5"/>
      <c r="B165" s="5"/>
      <c r="C165" s="5"/>
      <c r="D165" s="5"/>
      <c r="E165" s="5"/>
    </row>
    <row r="166" spans="1:5" ht="15.75">
      <c r="A166" s="5"/>
      <c r="B166" s="5"/>
      <c r="C166" s="5"/>
      <c r="D166" s="5"/>
      <c r="E166" s="5"/>
    </row>
    <row r="167" spans="1:5" ht="15.75">
      <c r="A167" s="5"/>
      <c r="B167" s="5"/>
      <c r="C167" s="5"/>
      <c r="D167" s="5"/>
      <c r="E167" s="5"/>
    </row>
    <row r="168" spans="1:5" ht="15.75">
      <c r="A168" s="5"/>
      <c r="B168" s="5"/>
      <c r="C168" s="5"/>
      <c r="D168" s="5"/>
      <c r="E168" s="5"/>
    </row>
    <row r="169" spans="1:5" ht="15.75">
      <c r="A169" s="5"/>
      <c r="B169" s="5"/>
      <c r="C169" s="5"/>
      <c r="D169" s="5"/>
      <c r="E169" s="5"/>
    </row>
    <row r="170" spans="1:5" ht="15.75">
      <c r="A170" s="5"/>
      <c r="B170" s="5"/>
      <c r="C170" s="5"/>
      <c r="D170" s="5"/>
      <c r="E170" s="5"/>
    </row>
    <row r="171" spans="1:5" ht="15.75">
      <c r="A171" s="5"/>
      <c r="B171" s="5"/>
      <c r="C171" s="5"/>
      <c r="D171" s="5"/>
      <c r="E171" s="5"/>
    </row>
    <row r="172" spans="1:5" ht="15.75">
      <c r="A172" s="5"/>
      <c r="B172" s="5"/>
      <c r="C172" s="5"/>
      <c r="D172" s="5"/>
      <c r="E172" s="5"/>
    </row>
    <row r="173" spans="1:5" ht="15.75">
      <c r="A173" s="5"/>
      <c r="B173" s="5"/>
      <c r="C173" s="5"/>
      <c r="D173" s="5"/>
      <c r="E173" s="5"/>
    </row>
    <row r="174" spans="1:5" ht="15.75">
      <c r="A174" s="5"/>
      <c r="B174" s="5"/>
      <c r="C174" s="5"/>
      <c r="D174" s="5"/>
      <c r="E174" s="5"/>
    </row>
    <row r="175" spans="1:5" ht="15.75">
      <c r="A175" s="5"/>
      <c r="B175" s="5"/>
      <c r="C175" s="5"/>
      <c r="D175" s="5"/>
      <c r="E175" s="5"/>
    </row>
    <row r="176" spans="1:5" ht="15.75">
      <c r="A176" s="5"/>
      <c r="B176" s="5"/>
      <c r="C176" s="5"/>
      <c r="D176" s="5"/>
      <c r="E176" s="5"/>
    </row>
    <row r="177" spans="1:5" ht="15.75">
      <c r="A177" s="5"/>
      <c r="B177" s="5"/>
      <c r="C177" s="5"/>
      <c r="D177" s="5"/>
      <c r="E177" s="5"/>
    </row>
    <row r="178" spans="1:5" ht="15.75">
      <c r="A178" s="5"/>
      <c r="B178" s="5"/>
      <c r="C178" s="5"/>
      <c r="D178" s="5"/>
      <c r="E178" s="5"/>
    </row>
    <row r="179" spans="1:5" ht="15.75">
      <c r="A179" s="5"/>
      <c r="B179" s="5"/>
      <c r="C179" s="5"/>
      <c r="D179" s="5"/>
      <c r="E179" s="5"/>
    </row>
    <row r="180" spans="1:5" ht="15.75">
      <c r="A180" s="5"/>
      <c r="B180" s="5"/>
      <c r="C180" s="5"/>
      <c r="D180" s="5"/>
      <c r="E180" s="5"/>
    </row>
    <row r="181" spans="1:5" ht="15.75">
      <c r="A181" s="5"/>
      <c r="B181" s="5"/>
      <c r="C181" s="5"/>
      <c r="D181" s="5"/>
      <c r="E181" s="5"/>
    </row>
    <row r="182" spans="1:5" ht="15.75">
      <c r="A182" s="5"/>
      <c r="B182" s="5"/>
      <c r="C182" s="5"/>
      <c r="D182" s="5"/>
      <c r="E182" s="5"/>
    </row>
    <row r="183" spans="1:5" ht="15.75">
      <c r="A183" s="5"/>
      <c r="B183" s="5"/>
      <c r="C183" s="5"/>
      <c r="D183" s="5"/>
      <c r="E183" s="5"/>
    </row>
    <row r="184" spans="1:5" ht="15.75">
      <c r="A184" s="5"/>
      <c r="B184" s="5"/>
      <c r="C184" s="5"/>
      <c r="D184" s="5"/>
      <c r="E184" s="5"/>
    </row>
    <row r="185" spans="1:5" ht="15.75">
      <c r="A185" s="5"/>
      <c r="B185" s="5"/>
      <c r="C185" s="5"/>
      <c r="D185" s="5"/>
      <c r="E185" s="5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40.8515625" style="167" customWidth="1"/>
    <col min="2" max="2" width="9.140625" style="167" customWidth="1"/>
    <col min="3" max="3" width="10.00390625" style="167" customWidth="1"/>
    <col min="4" max="4" width="8.8515625" style="167" customWidth="1"/>
    <col min="5" max="5" width="10.00390625" style="167" customWidth="1"/>
    <col min="6" max="6" width="7.421875" style="167" customWidth="1"/>
    <col min="7" max="7" width="9.00390625" style="167" customWidth="1"/>
    <col min="8" max="8" width="9.8515625" style="167" customWidth="1"/>
    <col min="9" max="11" width="8.57421875" style="167" bestFit="1" customWidth="1"/>
    <col min="12" max="12" width="9.00390625" style="167" customWidth="1"/>
    <col min="13" max="16384" width="9.140625" style="167" customWidth="1"/>
  </cols>
  <sheetData>
    <row r="1" spans="1:13" ht="12.75">
      <c r="A1" s="1716" t="s">
        <v>825</v>
      </c>
      <c r="B1" s="1716"/>
      <c r="C1" s="1716"/>
      <c r="D1" s="1716"/>
      <c r="E1" s="1716"/>
      <c r="F1" s="1716"/>
      <c r="G1" s="1716"/>
      <c r="H1" s="1716"/>
      <c r="I1" s="1716"/>
      <c r="J1" s="1716"/>
      <c r="K1" s="1716"/>
      <c r="L1" s="1716"/>
      <c r="M1" s="166"/>
    </row>
    <row r="2" spans="1:12" ht="15.75">
      <c r="A2" s="1717" t="s">
        <v>202</v>
      </c>
      <c r="B2" s="1717"/>
      <c r="C2" s="1717"/>
      <c r="D2" s="1717"/>
      <c r="E2" s="1717"/>
      <c r="F2" s="1717"/>
      <c r="G2" s="1717"/>
      <c r="H2" s="1717"/>
      <c r="I2" s="1717"/>
      <c r="J2" s="1717"/>
      <c r="K2" s="1717"/>
      <c r="L2" s="1717"/>
    </row>
    <row r="3" spans="1:12" ht="15.75" customHeight="1">
      <c r="A3" s="1717" t="s">
        <v>203</v>
      </c>
      <c r="B3" s="1717"/>
      <c r="C3" s="1717"/>
      <c r="D3" s="1717"/>
      <c r="E3" s="1717"/>
      <c r="F3" s="1717"/>
      <c r="G3" s="1717"/>
      <c r="H3" s="1717"/>
      <c r="I3" s="1717"/>
      <c r="J3" s="1717"/>
      <c r="K3" s="1717"/>
      <c r="L3" s="1717"/>
    </row>
    <row r="4" spans="1:12" ht="13.5" thickBot="1">
      <c r="A4" s="1693" t="s">
        <v>269</v>
      </c>
      <c r="B4" s="1693"/>
      <c r="C4" s="1693"/>
      <c r="D4" s="1693"/>
      <c r="E4" s="1693"/>
      <c r="F4" s="1693"/>
      <c r="G4" s="1693"/>
      <c r="H4" s="1693"/>
      <c r="I4" s="1693"/>
      <c r="J4" s="1693"/>
      <c r="K4" s="1693"/>
      <c r="L4" s="1693"/>
    </row>
    <row r="5" spans="1:12" ht="21.75" customHeight="1" thickTop="1">
      <c r="A5" s="1718" t="s">
        <v>204</v>
      </c>
      <c r="B5" s="1720" t="s">
        <v>205</v>
      </c>
      <c r="C5" s="168" t="s">
        <v>52</v>
      </c>
      <c r="D5" s="1722" t="s">
        <v>53</v>
      </c>
      <c r="E5" s="1723"/>
      <c r="F5" s="1724" t="s">
        <v>54</v>
      </c>
      <c r="G5" s="1724"/>
      <c r="H5" s="1723"/>
      <c r="I5" s="1725" t="s">
        <v>134</v>
      </c>
      <c r="J5" s="1726"/>
      <c r="K5" s="1726"/>
      <c r="L5" s="1727"/>
    </row>
    <row r="6" spans="1:12" ht="24">
      <c r="A6" s="1719"/>
      <c r="B6" s="1721"/>
      <c r="C6" s="169" t="str">
        <f>H6</f>
        <v>March/April</v>
      </c>
      <c r="D6" s="169" t="str">
        <f>G6</f>
        <v>Feb/March</v>
      </c>
      <c r="E6" s="169" t="str">
        <f>H6</f>
        <v>March/April</v>
      </c>
      <c r="F6" s="169" t="s">
        <v>135</v>
      </c>
      <c r="G6" s="169" t="s">
        <v>136</v>
      </c>
      <c r="H6" s="169" t="s">
        <v>270</v>
      </c>
      <c r="I6" s="170" t="s">
        <v>137</v>
      </c>
      <c r="J6" s="171" t="s">
        <v>137</v>
      </c>
      <c r="K6" s="172" t="s">
        <v>138</v>
      </c>
      <c r="L6" s="173" t="s">
        <v>138</v>
      </c>
    </row>
    <row r="7" spans="1:12" ht="12.75">
      <c r="A7" s="174">
        <v>1</v>
      </c>
      <c r="B7" s="175">
        <v>2</v>
      </c>
      <c r="C7" s="176">
        <v>3</v>
      </c>
      <c r="D7" s="175">
        <v>4</v>
      </c>
      <c r="E7" s="175">
        <v>5</v>
      </c>
      <c r="F7" s="177">
        <v>6</v>
      </c>
      <c r="G7" s="171">
        <v>7</v>
      </c>
      <c r="H7" s="176">
        <v>8</v>
      </c>
      <c r="I7" s="178" t="s">
        <v>139</v>
      </c>
      <c r="J7" s="179" t="s">
        <v>140</v>
      </c>
      <c r="K7" s="180" t="s">
        <v>141</v>
      </c>
      <c r="L7" s="181" t="s">
        <v>142</v>
      </c>
    </row>
    <row r="8" spans="1:12" ht="24" customHeight="1">
      <c r="A8" s="182" t="s">
        <v>206</v>
      </c>
      <c r="B8" s="183">
        <v>100</v>
      </c>
      <c r="C8" s="184">
        <v>277.4222797760213</v>
      </c>
      <c r="D8" s="184">
        <v>293.0741010572334</v>
      </c>
      <c r="E8" s="184">
        <v>292.0317148496093</v>
      </c>
      <c r="F8" s="185">
        <v>310.1537492453343</v>
      </c>
      <c r="G8" s="185">
        <v>309.1447627369639</v>
      </c>
      <c r="H8" s="186">
        <v>308.1719703737849</v>
      </c>
      <c r="I8" s="187">
        <v>5.266136189704369</v>
      </c>
      <c r="J8" s="188">
        <v>-0.3556732593783778</v>
      </c>
      <c r="K8" s="189">
        <v>5.526884479820126</v>
      </c>
      <c r="L8" s="190">
        <v>-0.3146721149556413</v>
      </c>
    </row>
    <row r="9" spans="1:12" ht="21" customHeight="1">
      <c r="A9" s="191" t="s">
        <v>207</v>
      </c>
      <c r="B9" s="192">
        <v>49.593021995747016</v>
      </c>
      <c r="C9" s="193">
        <v>303.05495995726614</v>
      </c>
      <c r="D9" s="194">
        <v>332.66232626604966</v>
      </c>
      <c r="E9" s="194">
        <v>330.3342014073089</v>
      </c>
      <c r="F9" s="185">
        <v>365.11062863101284</v>
      </c>
      <c r="G9" s="185">
        <v>362.8519188450612</v>
      </c>
      <c r="H9" s="186">
        <v>360.83115804065375</v>
      </c>
      <c r="I9" s="195">
        <v>9.001417252464506</v>
      </c>
      <c r="J9" s="185">
        <v>-0.6998462629876627</v>
      </c>
      <c r="K9" s="196">
        <v>9.232152318294595</v>
      </c>
      <c r="L9" s="197">
        <v>-0.5569106016689744</v>
      </c>
    </row>
    <row r="10" spans="1:12" ht="21" customHeight="1">
      <c r="A10" s="198" t="s">
        <v>208</v>
      </c>
      <c r="B10" s="199">
        <v>16.575694084141823</v>
      </c>
      <c r="C10" s="200">
        <v>249.03960054934362</v>
      </c>
      <c r="D10" s="200">
        <v>271.7188764033707</v>
      </c>
      <c r="E10" s="200">
        <v>265.2810923307605</v>
      </c>
      <c r="F10" s="201">
        <v>277.82660320168617</v>
      </c>
      <c r="G10" s="201">
        <v>276.9843407435284</v>
      </c>
      <c r="H10" s="202">
        <v>271.92656476888567</v>
      </c>
      <c r="I10" s="203">
        <v>6.521650269913138</v>
      </c>
      <c r="J10" s="204">
        <v>-2.369281132700266</v>
      </c>
      <c r="K10" s="205">
        <v>2.505068257876218</v>
      </c>
      <c r="L10" s="206">
        <v>-1.8260151317817304</v>
      </c>
    </row>
    <row r="11" spans="1:12" ht="21" customHeight="1">
      <c r="A11" s="198" t="s">
        <v>209</v>
      </c>
      <c r="B11" s="199">
        <v>6.086031204033311</v>
      </c>
      <c r="C11" s="200">
        <v>336.4951761547662</v>
      </c>
      <c r="D11" s="200">
        <v>376.6977910464479</v>
      </c>
      <c r="E11" s="200">
        <v>366.86526941456134</v>
      </c>
      <c r="F11" s="204">
        <v>397.65755181293326</v>
      </c>
      <c r="G11" s="204">
        <v>390.01045323939024</v>
      </c>
      <c r="H11" s="207">
        <v>369.2315755960203</v>
      </c>
      <c r="I11" s="203">
        <v>9.025417126879347</v>
      </c>
      <c r="J11" s="204">
        <v>-2.610188290346045</v>
      </c>
      <c r="K11" s="205">
        <v>0.6450068672990312</v>
      </c>
      <c r="L11" s="206">
        <v>-5.327774543164807</v>
      </c>
    </row>
    <row r="12" spans="1:12" ht="21" customHeight="1">
      <c r="A12" s="198" t="s">
        <v>210</v>
      </c>
      <c r="B12" s="199">
        <v>3.770519507075808</v>
      </c>
      <c r="C12" s="200">
        <v>281.8580850383479</v>
      </c>
      <c r="D12" s="200">
        <v>330.9623118272852</v>
      </c>
      <c r="E12" s="200">
        <v>331.615881638675</v>
      </c>
      <c r="F12" s="204">
        <v>493.0864974556336</v>
      </c>
      <c r="G12" s="204">
        <v>487.39997546845683</v>
      </c>
      <c r="H12" s="207">
        <v>475.59875100325996</v>
      </c>
      <c r="I12" s="203">
        <v>17.65349274744321</v>
      </c>
      <c r="J12" s="204">
        <v>0.1974756001012139</v>
      </c>
      <c r="K12" s="205">
        <v>43.41856869251731</v>
      </c>
      <c r="L12" s="206">
        <v>-2.4212607835801094</v>
      </c>
    </row>
    <row r="13" spans="1:12" ht="21" customHeight="1">
      <c r="A13" s="198" t="s">
        <v>211</v>
      </c>
      <c r="B13" s="199">
        <v>11.183012678383857</v>
      </c>
      <c r="C13" s="200">
        <v>240.25290179255603</v>
      </c>
      <c r="D13" s="200">
        <v>293.715860838686</v>
      </c>
      <c r="E13" s="200">
        <v>299.53090742502064</v>
      </c>
      <c r="F13" s="204">
        <v>322.9639621178686</v>
      </c>
      <c r="G13" s="204">
        <v>321.20593264195725</v>
      </c>
      <c r="H13" s="207">
        <v>337.2604020753839</v>
      </c>
      <c r="I13" s="203">
        <v>24.673169476907148</v>
      </c>
      <c r="J13" s="204">
        <v>1.9798204188667796</v>
      </c>
      <c r="K13" s="205">
        <v>12.596194153956503</v>
      </c>
      <c r="L13" s="206">
        <v>4.998185837159582</v>
      </c>
    </row>
    <row r="14" spans="1:12" ht="21" customHeight="1">
      <c r="A14" s="198" t="s">
        <v>212</v>
      </c>
      <c r="B14" s="199">
        <v>1.9487350779721184</v>
      </c>
      <c r="C14" s="200">
        <v>322.23692604367585</v>
      </c>
      <c r="D14" s="200">
        <v>321.18182484542405</v>
      </c>
      <c r="E14" s="200">
        <v>313.5485117547456</v>
      </c>
      <c r="F14" s="204">
        <v>388.50210060748594</v>
      </c>
      <c r="G14" s="204">
        <v>387.36444589119805</v>
      </c>
      <c r="H14" s="207">
        <v>382.7880352958181</v>
      </c>
      <c r="I14" s="203">
        <v>-2.6962813963017425</v>
      </c>
      <c r="J14" s="204">
        <v>-2.376632953733335</v>
      </c>
      <c r="K14" s="205">
        <v>22.082555312917847</v>
      </c>
      <c r="L14" s="206">
        <v>-1.1814224676328138</v>
      </c>
    </row>
    <row r="15" spans="1:12" ht="21" customHeight="1">
      <c r="A15" s="198" t="s">
        <v>213</v>
      </c>
      <c r="B15" s="199">
        <v>10.019129444140097</v>
      </c>
      <c r="C15" s="200">
        <v>446.4998174303941</v>
      </c>
      <c r="D15" s="200">
        <v>453.1394748747614</v>
      </c>
      <c r="E15" s="200">
        <v>452.9936209754824</v>
      </c>
      <c r="F15" s="208">
        <v>484.14188847570705</v>
      </c>
      <c r="G15" s="208">
        <v>483.34119979893865</v>
      </c>
      <c r="H15" s="209">
        <v>481.7452139766878</v>
      </c>
      <c r="I15" s="203">
        <v>1.454379888094934</v>
      </c>
      <c r="J15" s="204">
        <v>-0.03218741852479923</v>
      </c>
      <c r="K15" s="205">
        <v>6.347019399366232</v>
      </c>
      <c r="L15" s="206">
        <v>-0.33019858909497657</v>
      </c>
    </row>
    <row r="16" spans="1:12" ht="21" customHeight="1">
      <c r="A16" s="191" t="s">
        <v>214</v>
      </c>
      <c r="B16" s="210">
        <v>20.37273710722672</v>
      </c>
      <c r="C16" s="193">
        <v>243.2508433903219</v>
      </c>
      <c r="D16" s="194">
        <v>253.9907880901493</v>
      </c>
      <c r="E16" s="194">
        <v>254.57110421563806</v>
      </c>
      <c r="F16" s="185">
        <v>268.8261762879945</v>
      </c>
      <c r="G16" s="185">
        <v>269.9203518810219</v>
      </c>
      <c r="H16" s="186">
        <v>270.3278430962376</v>
      </c>
      <c r="I16" s="195">
        <v>4.653739599641014</v>
      </c>
      <c r="J16" s="185">
        <v>0.22847920188459625</v>
      </c>
      <c r="K16" s="196">
        <v>6.189523720356178</v>
      </c>
      <c r="L16" s="197">
        <v>0.15096720657629703</v>
      </c>
    </row>
    <row r="17" spans="1:12" ht="21" customHeight="1">
      <c r="A17" s="198" t="s">
        <v>215</v>
      </c>
      <c r="B17" s="199">
        <v>6.117694570987977</v>
      </c>
      <c r="C17" s="200">
        <v>237.9865808620482</v>
      </c>
      <c r="D17" s="200">
        <v>234.64713748432757</v>
      </c>
      <c r="E17" s="200">
        <v>234.61895574471896</v>
      </c>
      <c r="F17" s="201">
        <v>242.1234403922344</v>
      </c>
      <c r="G17" s="201">
        <v>241.76349065893365</v>
      </c>
      <c r="H17" s="202">
        <v>244.11680897704125</v>
      </c>
      <c r="I17" s="211">
        <v>-1.4150483212670366</v>
      </c>
      <c r="J17" s="201">
        <v>-0.012010263543274391</v>
      </c>
      <c r="K17" s="212">
        <v>4.0482036935909775</v>
      </c>
      <c r="L17" s="213">
        <v>0.9733968978084846</v>
      </c>
    </row>
    <row r="18" spans="1:12" ht="21" customHeight="1">
      <c r="A18" s="198" t="s">
        <v>216</v>
      </c>
      <c r="B18" s="199">
        <v>5.683628753648385</v>
      </c>
      <c r="C18" s="200">
        <v>264.69217204175226</v>
      </c>
      <c r="D18" s="200">
        <v>290.6064407011102</v>
      </c>
      <c r="E18" s="200">
        <v>291.8822801004435</v>
      </c>
      <c r="F18" s="204">
        <v>312.4395722883315</v>
      </c>
      <c r="G18" s="204">
        <v>315.95923277532006</v>
      </c>
      <c r="H18" s="207">
        <v>315.95229488919495</v>
      </c>
      <c r="I18" s="203">
        <v>10.272350651307633</v>
      </c>
      <c r="J18" s="204">
        <v>0.4390265392106443</v>
      </c>
      <c r="K18" s="205">
        <v>8.246480320925414</v>
      </c>
      <c r="L18" s="206">
        <v>-0.0021958168666742495</v>
      </c>
    </row>
    <row r="19" spans="1:12" ht="21" customHeight="1">
      <c r="A19" s="198" t="s">
        <v>217</v>
      </c>
      <c r="B19" s="199">
        <v>4.4957766210627</v>
      </c>
      <c r="C19" s="200">
        <v>282.4415792562246</v>
      </c>
      <c r="D19" s="200">
        <v>290.3667286359913</v>
      </c>
      <c r="E19" s="200">
        <v>290.3667286359913</v>
      </c>
      <c r="F19" s="204">
        <v>298.90118492161196</v>
      </c>
      <c r="G19" s="204">
        <v>299.9405520984004</v>
      </c>
      <c r="H19" s="207">
        <v>298.8713220619742</v>
      </c>
      <c r="I19" s="203">
        <v>2.805942878749164</v>
      </c>
      <c r="J19" s="204">
        <v>0</v>
      </c>
      <c r="K19" s="205">
        <v>2.9289145715604405</v>
      </c>
      <c r="L19" s="206">
        <v>-0.3564806522311983</v>
      </c>
    </row>
    <row r="20" spans="1:12" ht="21" customHeight="1">
      <c r="A20" s="198" t="s">
        <v>218</v>
      </c>
      <c r="B20" s="199">
        <v>4.065637161527658</v>
      </c>
      <c r="C20" s="200">
        <v>177.80806073803817</v>
      </c>
      <c r="D20" s="200">
        <v>191.59577367009993</v>
      </c>
      <c r="E20" s="200">
        <v>192.75939921316527</v>
      </c>
      <c r="F20" s="208">
        <v>214.67234626389498</v>
      </c>
      <c r="G20" s="208">
        <v>214.6184829794771</v>
      </c>
      <c r="H20" s="209">
        <v>214.31136011052558</v>
      </c>
      <c r="I20" s="214">
        <v>8.408695541173856</v>
      </c>
      <c r="J20" s="208">
        <v>0.6073336174256809</v>
      </c>
      <c r="K20" s="215">
        <v>11.180757454803441</v>
      </c>
      <c r="L20" s="216">
        <v>-0.143101779813108</v>
      </c>
    </row>
    <row r="21" spans="1:12" s="223" customFormat="1" ht="21" customHeight="1">
      <c r="A21" s="191" t="s">
        <v>219</v>
      </c>
      <c r="B21" s="210">
        <v>30.044340897026256</v>
      </c>
      <c r="C21" s="193">
        <v>258.2753930114389</v>
      </c>
      <c r="D21" s="194">
        <v>254.21541677289775</v>
      </c>
      <c r="E21" s="194">
        <v>254.1953563593943</v>
      </c>
      <c r="F21" s="185">
        <v>247.44043814306298</v>
      </c>
      <c r="G21" s="217">
        <v>247.0684053928009</v>
      </c>
      <c r="H21" s="218">
        <v>246.88976612396328</v>
      </c>
      <c r="I21" s="219">
        <v>-1.5797233350309483</v>
      </c>
      <c r="J21" s="220">
        <v>-0.007891108162567662</v>
      </c>
      <c r="K21" s="221">
        <v>-2.8740061738586746</v>
      </c>
      <c r="L21" s="222">
        <v>-0.07230356651778891</v>
      </c>
    </row>
    <row r="22" spans="1:12" ht="21" customHeight="1">
      <c r="A22" s="198" t="s">
        <v>220</v>
      </c>
      <c r="B22" s="199">
        <v>5.397977971447429</v>
      </c>
      <c r="C22" s="200">
        <v>574.2269817069295</v>
      </c>
      <c r="D22" s="200">
        <v>492.1764318305168</v>
      </c>
      <c r="E22" s="200">
        <v>492.1764318305168</v>
      </c>
      <c r="F22" s="201">
        <v>433.14304718116676</v>
      </c>
      <c r="G22" s="224">
        <v>429.1272750027746</v>
      </c>
      <c r="H22" s="225">
        <v>429.1272750027746</v>
      </c>
      <c r="I22" s="211">
        <v>-14.288870514672041</v>
      </c>
      <c r="J22" s="201">
        <v>0</v>
      </c>
      <c r="K22" s="212">
        <v>-12.810275492722795</v>
      </c>
      <c r="L22" s="213">
        <v>0</v>
      </c>
    </row>
    <row r="23" spans="1:12" ht="21" customHeight="1">
      <c r="A23" s="198" t="s">
        <v>221</v>
      </c>
      <c r="B23" s="199">
        <v>2.4560330063653932</v>
      </c>
      <c r="C23" s="200">
        <v>232.63415197120108</v>
      </c>
      <c r="D23" s="200">
        <v>250.91641748980203</v>
      </c>
      <c r="E23" s="200">
        <v>250.91641748980203</v>
      </c>
      <c r="F23" s="204">
        <v>252.815026921143</v>
      </c>
      <c r="G23" s="204">
        <v>252.815026921143</v>
      </c>
      <c r="H23" s="207">
        <v>250.91641748980203</v>
      </c>
      <c r="I23" s="203">
        <v>7.858805495103823</v>
      </c>
      <c r="J23" s="204">
        <v>0</v>
      </c>
      <c r="K23" s="205">
        <v>0</v>
      </c>
      <c r="L23" s="206">
        <v>-0.750987571610267</v>
      </c>
    </row>
    <row r="24" spans="1:12" ht="21" customHeight="1">
      <c r="A24" s="198" t="s">
        <v>222</v>
      </c>
      <c r="B24" s="199">
        <v>6.973714820123034</v>
      </c>
      <c r="C24" s="200">
        <v>186.0934096329349</v>
      </c>
      <c r="D24" s="200">
        <v>190.05011237091617</v>
      </c>
      <c r="E24" s="200">
        <v>190.05011237091617</v>
      </c>
      <c r="F24" s="204">
        <v>201.93638371035686</v>
      </c>
      <c r="G24" s="226">
        <v>202.90953839750165</v>
      </c>
      <c r="H24" s="227">
        <v>208.41354283740475</v>
      </c>
      <c r="I24" s="203">
        <v>2.1261917580992105</v>
      </c>
      <c r="J24" s="204">
        <v>0</v>
      </c>
      <c r="K24" s="205">
        <v>9.66241494803704</v>
      </c>
      <c r="L24" s="206">
        <v>2.7125410088513036</v>
      </c>
    </row>
    <row r="25" spans="1:12" ht="21" customHeight="1">
      <c r="A25" s="198" t="s">
        <v>223</v>
      </c>
      <c r="B25" s="199">
        <v>1.8659527269142209</v>
      </c>
      <c r="C25" s="200">
        <v>124.56528492995382</v>
      </c>
      <c r="D25" s="200">
        <v>124.32195046688975</v>
      </c>
      <c r="E25" s="200">
        <v>124.32195046688975</v>
      </c>
      <c r="F25" s="204">
        <v>124.9417785974585</v>
      </c>
      <c r="G25" s="226">
        <v>124.9417785974585</v>
      </c>
      <c r="H25" s="227">
        <v>124.61798323275819</v>
      </c>
      <c r="I25" s="203">
        <v>-0.19534693249480028</v>
      </c>
      <c r="J25" s="204">
        <v>0</v>
      </c>
      <c r="K25" s="205">
        <v>0.23811785831600218</v>
      </c>
      <c r="L25" s="206">
        <v>-0.2591569996322107</v>
      </c>
    </row>
    <row r="26" spans="1:12" ht="21" customHeight="1">
      <c r="A26" s="198" t="s">
        <v>224</v>
      </c>
      <c r="B26" s="199">
        <v>2.731641690470963</v>
      </c>
      <c r="C26" s="200">
        <v>139.41580006255947</v>
      </c>
      <c r="D26" s="200">
        <v>153.98678356295525</v>
      </c>
      <c r="E26" s="200">
        <v>153.98678356295525</v>
      </c>
      <c r="F26" s="204">
        <v>155.5475865961158</v>
      </c>
      <c r="G26" s="226">
        <v>155.5475865961158</v>
      </c>
      <c r="H26" s="227">
        <v>152.77739258078455</v>
      </c>
      <c r="I26" s="203">
        <v>10.451457793060342</v>
      </c>
      <c r="J26" s="204">
        <v>0</v>
      </c>
      <c r="K26" s="205">
        <v>-0.7853862222378751</v>
      </c>
      <c r="L26" s="206">
        <v>-1.7809302451757958</v>
      </c>
    </row>
    <row r="27" spans="1:12" ht="21" customHeight="1">
      <c r="A27" s="198" t="s">
        <v>225</v>
      </c>
      <c r="B27" s="199">
        <v>3.1001290737979397</v>
      </c>
      <c r="C27" s="200">
        <v>177.03229474019602</v>
      </c>
      <c r="D27" s="200">
        <v>191.79303126267783</v>
      </c>
      <c r="E27" s="200">
        <v>191.79303126267783</v>
      </c>
      <c r="F27" s="204">
        <v>192.6906447020102</v>
      </c>
      <c r="G27" s="226">
        <v>196.80533857828615</v>
      </c>
      <c r="H27" s="227">
        <v>196.80533857828615</v>
      </c>
      <c r="I27" s="203">
        <v>8.33787786807143</v>
      </c>
      <c r="J27" s="204">
        <v>0</v>
      </c>
      <c r="K27" s="205">
        <v>2.6133938666121423</v>
      </c>
      <c r="L27" s="206">
        <v>0</v>
      </c>
    </row>
    <row r="28" spans="1:12" ht="21" customHeight="1" thickBot="1">
      <c r="A28" s="228" t="s">
        <v>226</v>
      </c>
      <c r="B28" s="229">
        <v>7.508891607907275</v>
      </c>
      <c r="C28" s="230">
        <v>216.57752607958633</v>
      </c>
      <c r="D28" s="230">
        <v>238.3336987637632</v>
      </c>
      <c r="E28" s="230">
        <v>238.253460383832</v>
      </c>
      <c r="F28" s="231">
        <v>240.92017051227154</v>
      </c>
      <c r="G28" s="232">
        <v>239.716358479743</v>
      </c>
      <c r="H28" s="233">
        <v>235.59933829774718</v>
      </c>
      <c r="I28" s="234">
        <v>10.00839500598984</v>
      </c>
      <c r="J28" s="231">
        <v>-0.033666401498152254</v>
      </c>
      <c r="K28" s="235">
        <v>-1.11399099169806</v>
      </c>
      <c r="L28" s="236">
        <v>-1.7174548320796958</v>
      </c>
    </row>
    <row r="29" ht="13.5" thickTop="1"/>
    <row r="30" spans="1:5" ht="12.75">
      <c r="A30" s="237"/>
      <c r="E30" s="167" t="s">
        <v>227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G1"/>
    </sheetView>
  </sheetViews>
  <sheetFormatPr defaultColWidth="12.421875" defaultRowHeight="15"/>
  <cols>
    <col min="1" max="1" width="15.57421875" style="318" customWidth="1"/>
    <col min="2" max="2" width="12.421875" style="318" customWidth="1"/>
    <col min="3" max="3" width="14.00390625" style="318" customWidth="1"/>
    <col min="4" max="7" width="12.421875" style="318" customWidth="1"/>
    <col min="8" max="9" width="12.421875" style="318" hidden="1" customWidth="1"/>
    <col min="10" max="16384" width="12.421875" style="318" customWidth="1"/>
  </cols>
  <sheetData>
    <row r="1" spans="1:9" ht="12.75">
      <c r="A1" s="1728" t="s">
        <v>846</v>
      </c>
      <c r="B1" s="1728"/>
      <c r="C1" s="1728"/>
      <c r="D1" s="1728"/>
      <c r="E1" s="1728"/>
      <c r="F1" s="1728"/>
      <c r="G1" s="1728"/>
      <c r="H1" s="317"/>
      <c r="I1" s="317"/>
    </row>
    <row r="2" spans="1:10" ht="19.5" customHeight="1">
      <c r="A2" s="1729" t="s">
        <v>202</v>
      </c>
      <c r="B2" s="1729"/>
      <c r="C2" s="1729"/>
      <c r="D2" s="1729"/>
      <c r="E2" s="1729"/>
      <c r="F2" s="1729"/>
      <c r="G2" s="1729"/>
      <c r="H2" s="1729"/>
      <c r="I2" s="1729"/>
      <c r="J2" s="319"/>
    </row>
    <row r="3" spans="1:9" ht="14.25" customHeight="1">
      <c r="A3" s="1730" t="s">
        <v>228</v>
      </c>
      <c r="B3" s="1730"/>
      <c r="C3" s="1730"/>
      <c r="D3" s="1730"/>
      <c r="E3" s="1730"/>
      <c r="F3" s="1730"/>
      <c r="G3" s="1730"/>
      <c r="H3" s="1730"/>
      <c r="I3" s="1730"/>
    </row>
    <row r="4" spans="1:9" ht="15.75" customHeight="1" thickBot="1">
      <c r="A4" s="1731" t="s">
        <v>192</v>
      </c>
      <c r="B4" s="1732"/>
      <c r="C4" s="1732"/>
      <c r="D4" s="1732"/>
      <c r="E4" s="1732"/>
      <c r="F4" s="1732"/>
      <c r="G4" s="1732"/>
      <c r="H4" s="1732"/>
      <c r="I4" s="1732"/>
    </row>
    <row r="5" spans="1:13" ht="24.75" customHeight="1" thickTop="1">
      <c r="A5" s="1733" t="s">
        <v>229</v>
      </c>
      <c r="B5" s="1735" t="s">
        <v>52</v>
      </c>
      <c r="C5" s="1735"/>
      <c r="D5" s="1736" t="s">
        <v>53</v>
      </c>
      <c r="E5" s="1735"/>
      <c r="F5" s="1737" t="s">
        <v>54</v>
      </c>
      <c r="G5" s="1738"/>
      <c r="H5" s="320" t="s">
        <v>230</v>
      </c>
      <c r="I5" s="321"/>
      <c r="J5" s="322"/>
      <c r="K5" s="322"/>
      <c r="L5" s="322"/>
      <c r="M5" s="322"/>
    </row>
    <row r="6" spans="1:13" ht="24.75" customHeight="1">
      <c r="A6" s="1734"/>
      <c r="B6" s="323" t="s">
        <v>175</v>
      </c>
      <c r="C6" s="324" t="s">
        <v>176</v>
      </c>
      <c r="D6" s="324" t="s">
        <v>175</v>
      </c>
      <c r="E6" s="323" t="s">
        <v>176</v>
      </c>
      <c r="F6" s="325" t="s">
        <v>175</v>
      </c>
      <c r="G6" s="326" t="s">
        <v>176</v>
      </c>
      <c r="H6" s="327" t="s">
        <v>231</v>
      </c>
      <c r="I6" s="327" t="s">
        <v>232</v>
      </c>
      <c r="J6" s="322"/>
      <c r="K6" s="322"/>
      <c r="L6" s="322"/>
      <c r="M6" s="322"/>
    </row>
    <row r="7" spans="1:16" ht="24.75" customHeight="1">
      <c r="A7" s="328" t="s">
        <v>177</v>
      </c>
      <c r="B7" s="329">
        <v>273.2</v>
      </c>
      <c r="C7" s="329">
        <v>5.9</v>
      </c>
      <c r="D7" s="329">
        <v>293.5</v>
      </c>
      <c r="E7" s="329">
        <v>7.430453879941439</v>
      </c>
      <c r="F7" s="330">
        <v>309.2</v>
      </c>
      <c r="G7" s="331">
        <v>5.4</v>
      </c>
      <c r="H7" s="322"/>
      <c r="I7" s="322"/>
      <c r="J7" s="322"/>
      <c r="L7" s="322"/>
      <c r="M7" s="322"/>
      <c r="N7" s="322"/>
      <c r="O7" s="322"/>
      <c r="P7" s="322"/>
    </row>
    <row r="8" spans="1:16" ht="24.75" customHeight="1">
      <c r="A8" s="328" t="s">
        <v>178</v>
      </c>
      <c r="B8" s="329">
        <v>278.8</v>
      </c>
      <c r="C8" s="329">
        <v>7.6</v>
      </c>
      <c r="D8" s="329">
        <v>299.2</v>
      </c>
      <c r="E8" s="329">
        <v>7.317073170731689</v>
      </c>
      <c r="F8" s="330">
        <v>314.4739411999262</v>
      </c>
      <c r="G8" s="331">
        <v>5.098063068704704</v>
      </c>
      <c r="H8" s="322"/>
      <c r="I8" s="322"/>
      <c r="J8" s="322"/>
      <c r="L8" s="322"/>
      <c r="M8" s="322"/>
      <c r="N8" s="322"/>
      <c r="O8" s="322"/>
      <c r="P8" s="322"/>
    </row>
    <row r="9" spans="1:16" ht="24.75" customHeight="1">
      <c r="A9" s="328" t="s">
        <v>179</v>
      </c>
      <c r="B9" s="329">
        <v>279.7</v>
      </c>
      <c r="C9" s="329">
        <v>7.5</v>
      </c>
      <c r="D9" s="329">
        <v>299.8</v>
      </c>
      <c r="E9" s="329">
        <v>7.2</v>
      </c>
      <c r="F9" s="330">
        <v>317.6285467867761</v>
      </c>
      <c r="G9" s="331">
        <v>5.948689241718256</v>
      </c>
      <c r="H9" s="322"/>
      <c r="I9" s="322"/>
      <c r="J9" s="322"/>
      <c r="K9" s="322"/>
      <c r="L9" s="322"/>
      <c r="M9" s="322"/>
      <c r="N9" s="322"/>
      <c r="O9" s="322"/>
      <c r="P9" s="322"/>
    </row>
    <row r="10" spans="1:16" ht="24.75" customHeight="1">
      <c r="A10" s="328" t="s">
        <v>180</v>
      </c>
      <c r="B10" s="329">
        <v>281.8</v>
      </c>
      <c r="C10" s="329">
        <v>9</v>
      </c>
      <c r="D10" s="329">
        <v>300.8</v>
      </c>
      <c r="E10" s="329">
        <v>6.7</v>
      </c>
      <c r="F10" s="330">
        <v>322.1263609552701</v>
      </c>
      <c r="G10" s="331">
        <v>7.099144774973908</v>
      </c>
      <c r="H10" s="322"/>
      <c r="I10" s="322"/>
      <c r="J10" s="322"/>
      <c r="K10" s="322"/>
      <c r="L10" s="322"/>
      <c r="M10" s="322"/>
      <c r="N10" s="322"/>
      <c r="O10" s="322"/>
      <c r="P10" s="322"/>
    </row>
    <row r="11" spans="1:16" ht="24.75" customHeight="1">
      <c r="A11" s="328" t="s">
        <v>181</v>
      </c>
      <c r="B11" s="329">
        <v>278.8</v>
      </c>
      <c r="C11" s="329">
        <v>9.2</v>
      </c>
      <c r="D11" s="329">
        <v>297.2</v>
      </c>
      <c r="E11" s="329">
        <v>6.6</v>
      </c>
      <c r="F11" s="330">
        <v>320.6523604510862</v>
      </c>
      <c r="G11" s="331">
        <v>7.884118351311216</v>
      </c>
      <c r="H11" s="322"/>
      <c r="I11" s="322"/>
      <c r="J11" s="322"/>
      <c r="K11" s="322"/>
      <c r="L11" s="322"/>
      <c r="M11" s="322"/>
      <c r="N11" s="322"/>
      <c r="O11" s="322"/>
      <c r="P11" s="322"/>
    </row>
    <row r="12" spans="1:16" ht="24.75" customHeight="1">
      <c r="A12" s="328" t="s">
        <v>182</v>
      </c>
      <c r="B12" s="329">
        <v>277.7</v>
      </c>
      <c r="C12" s="329">
        <v>8.9</v>
      </c>
      <c r="D12" s="329">
        <v>292.8</v>
      </c>
      <c r="E12" s="329">
        <v>5.4</v>
      </c>
      <c r="F12" s="330">
        <v>315.2</v>
      </c>
      <c r="G12" s="331">
        <v>7.6</v>
      </c>
      <c r="H12" s="322"/>
      <c r="I12" s="322"/>
      <c r="J12" s="322"/>
      <c r="K12" s="322"/>
      <c r="L12" s="322"/>
      <c r="M12" s="322"/>
      <c r="N12" s="322"/>
      <c r="O12" s="322"/>
      <c r="P12" s="322"/>
    </row>
    <row r="13" spans="1:16" ht="24.75" customHeight="1">
      <c r="A13" s="328" t="s">
        <v>183</v>
      </c>
      <c r="B13" s="329">
        <v>275.1</v>
      </c>
      <c r="C13" s="329">
        <v>8.1</v>
      </c>
      <c r="D13" s="329">
        <v>290.2</v>
      </c>
      <c r="E13" s="329">
        <v>5.5</v>
      </c>
      <c r="F13" s="330">
        <v>310.1537492453343</v>
      </c>
      <c r="G13" s="331">
        <v>6.878639820979203</v>
      </c>
      <c r="H13" s="322"/>
      <c r="I13" s="322"/>
      <c r="J13" s="322"/>
      <c r="K13" s="322"/>
      <c r="L13" s="322"/>
      <c r="M13" s="322"/>
      <c r="N13" s="322"/>
      <c r="O13" s="322"/>
      <c r="P13" s="322"/>
    </row>
    <row r="14" spans="1:16" ht="24.75" customHeight="1">
      <c r="A14" s="328" t="s">
        <v>184</v>
      </c>
      <c r="B14" s="329">
        <v>277.9</v>
      </c>
      <c r="C14" s="329">
        <v>8.3</v>
      </c>
      <c r="D14" s="329">
        <v>293.1</v>
      </c>
      <c r="E14" s="329">
        <v>5.5</v>
      </c>
      <c r="F14" s="330">
        <v>309.1447627369639</v>
      </c>
      <c r="G14" s="331">
        <v>5.483480669822853</v>
      </c>
      <c r="H14" s="322"/>
      <c r="I14" s="322"/>
      <c r="J14" s="322"/>
      <c r="K14" s="322"/>
      <c r="L14" s="322"/>
      <c r="M14" s="322"/>
      <c r="N14" s="322"/>
      <c r="O14" s="322"/>
      <c r="P14" s="322"/>
    </row>
    <row r="15" spans="1:16" ht="24.75" customHeight="1">
      <c r="A15" s="328" t="s">
        <v>185</v>
      </c>
      <c r="B15" s="329">
        <v>277.4</v>
      </c>
      <c r="C15" s="329">
        <v>9</v>
      </c>
      <c r="D15" s="329">
        <v>292</v>
      </c>
      <c r="E15" s="329">
        <v>5.3</v>
      </c>
      <c r="F15" s="330">
        <v>308.1719703737849</v>
      </c>
      <c r="G15" s="331">
        <v>5.526884479820126</v>
      </c>
      <c r="K15" s="322"/>
      <c r="L15" s="322"/>
      <c r="M15" s="322"/>
      <c r="N15" s="322"/>
      <c r="O15" s="322"/>
      <c r="P15" s="322"/>
    </row>
    <row r="16" spans="1:16" ht="24.75" customHeight="1">
      <c r="A16" s="328" t="s">
        <v>186</v>
      </c>
      <c r="B16" s="329">
        <v>282.81431836721043</v>
      </c>
      <c r="C16" s="329">
        <v>9.1</v>
      </c>
      <c r="D16" s="329">
        <v>297.1</v>
      </c>
      <c r="E16" s="329">
        <v>5.1</v>
      </c>
      <c r="F16" s="330"/>
      <c r="G16" s="331"/>
      <c r="K16" s="322"/>
      <c r="L16" s="322"/>
      <c r="M16" s="322"/>
      <c r="N16" s="322"/>
      <c r="O16" s="322"/>
      <c r="P16" s="322"/>
    </row>
    <row r="17" spans="1:16" ht="24.75" customHeight="1">
      <c r="A17" s="328" t="s">
        <v>187</v>
      </c>
      <c r="B17" s="329">
        <v>284.2</v>
      </c>
      <c r="C17" s="329">
        <v>9.1</v>
      </c>
      <c r="D17" s="329">
        <v>299.5</v>
      </c>
      <c r="E17" s="329">
        <v>5.4</v>
      </c>
      <c r="F17" s="330"/>
      <c r="G17" s="331"/>
      <c r="K17" s="322"/>
      <c r="L17" s="322"/>
      <c r="M17" s="322"/>
      <c r="N17" s="322"/>
      <c r="O17" s="322"/>
      <c r="P17" s="322"/>
    </row>
    <row r="18" spans="1:16" ht="24.75" customHeight="1">
      <c r="A18" s="328" t="s">
        <v>188</v>
      </c>
      <c r="B18" s="329">
        <v>288.9</v>
      </c>
      <c r="C18" s="329">
        <v>7.8</v>
      </c>
      <c r="D18" s="329">
        <v>304.4</v>
      </c>
      <c r="E18" s="329">
        <v>5.4</v>
      </c>
      <c r="F18" s="330"/>
      <c r="G18" s="331"/>
      <c r="K18" s="322"/>
      <c r="L18" s="322"/>
      <c r="M18" s="322"/>
      <c r="N18" s="322"/>
      <c r="O18" s="322"/>
      <c r="P18" s="322"/>
    </row>
    <row r="19" spans="1:7" ht="24.75" customHeight="1" thickBot="1">
      <c r="A19" s="332" t="s">
        <v>189</v>
      </c>
      <c r="B19" s="333">
        <v>279.7</v>
      </c>
      <c r="C19" s="333">
        <v>8.3</v>
      </c>
      <c r="D19" s="333">
        <v>296.6</v>
      </c>
      <c r="E19" s="333">
        <v>6.1</v>
      </c>
      <c r="F19" s="334"/>
      <c r="G19" s="335"/>
    </row>
    <row r="20" spans="1:4" ht="19.5" customHeight="1" thickTop="1">
      <c r="A20" s="336"/>
      <c r="D20" s="322"/>
    </row>
    <row r="21" spans="1:7" ht="19.5" customHeight="1">
      <c r="A21" s="336"/>
      <c r="G21" s="319"/>
    </row>
    <row r="23" spans="1:2" ht="12.75">
      <c r="A23" s="337"/>
      <c r="B23" s="337"/>
    </row>
    <row r="24" spans="1:2" ht="12.75">
      <c r="A24" s="338"/>
      <c r="B24" s="337"/>
    </row>
    <row r="25" spans="1:2" ht="12.75">
      <c r="A25" s="338"/>
      <c r="B25" s="337"/>
    </row>
    <row r="26" spans="1:2" ht="12.75">
      <c r="A26" s="338"/>
      <c r="B26" s="337"/>
    </row>
    <row r="27" spans="1:2" ht="12.75">
      <c r="A27" s="337"/>
      <c r="B27" s="337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223" customWidth="1"/>
    <col min="2" max="2" width="34.28125" style="167" bestFit="1" customWidth="1"/>
    <col min="3" max="3" width="6.8515625" style="167" bestFit="1" customWidth="1"/>
    <col min="4" max="4" width="10.7109375" style="167" customWidth="1"/>
    <col min="5" max="5" width="9.421875" style="167" customWidth="1"/>
    <col min="6" max="6" width="10.7109375" style="167" customWidth="1"/>
    <col min="7" max="7" width="8.7109375" style="167" bestFit="1" customWidth="1"/>
    <col min="8" max="8" width="9.140625" style="167" customWidth="1"/>
    <col min="9" max="9" width="10.8515625" style="167" customWidth="1"/>
    <col min="10" max="13" width="7.140625" style="167" bestFit="1" customWidth="1"/>
    <col min="14" max="14" width="5.57421875" style="167" customWidth="1"/>
    <col min="15" max="16384" width="9.140625" style="167" customWidth="1"/>
  </cols>
  <sheetData>
    <row r="1" spans="1:13" ht="12.75">
      <c r="A1" s="1742" t="s">
        <v>853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</row>
    <row r="2" spans="1:13" ht="15.75">
      <c r="A2" s="1717" t="s">
        <v>8</v>
      </c>
      <c r="B2" s="1717"/>
      <c r="C2" s="1717"/>
      <c r="D2" s="1717"/>
      <c r="E2" s="1717"/>
      <c r="F2" s="1717"/>
      <c r="G2" s="1717"/>
      <c r="H2" s="1717"/>
      <c r="I2" s="1717"/>
      <c r="J2" s="1717"/>
      <c r="K2" s="1717"/>
      <c r="L2" s="1717"/>
      <c r="M2" s="1717"/>
    </row>
    <row r="3" spans="1:13" ht="12.75">
      <c r="A3" s="1742" t="s">
        <v>234</v>
      </c>
      <c r="B3" s="1742"/>
      <c r="C3" s="1742"/>
      <c r="D3" s="1742"/>
      <c r="E3" s="1742"/>
      <c r="F3" s="1742"/>
      <c r="G3" s="1742"/>
      <c r="H3" s="1742"/>
      <c r="I3" s="1742"/>
      <c r="J3" s="1742"/>
      <c r="K3" s="1742"/>
      <c r="L3" s="1742"/>
      <c r="M3" s="1742"/>
    </row>
    <row r="4" spans="1:13" ht="12.75">
      <c r="A4" s="1742" t="s">
        <v>269</v>
      </c>
      <c r="B4" s="1742"/>
      <c r="C4" s="1742"/>
      <c r="D4" s="1742"/>
      <c r="E4" s="1742"/>
      <c r="F4" s="1742"/>
      <c r="G4" s="1742"/>
      <c r="H4" s="1742"/>
      <c r="I4" s="1742"/>
      <c r="J4" s="1742"/>
      <c r="K4" s="1742"/>
      <c r="L4" s="1742"/>
      <c r="M4" s="1742"/>
    </row>
    <row r="5" spans="1:13" ht="13.5" thickBo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ht="13.5" thickTop="1">
      <c r="A6" s="1743" t="s">
        <v>235</v>
      </c>
      <c r="B6" s="1720" t="s">
        <v>236</v>
      </c>
      <c r="C6" s="239" t="s">
        <v>237</v>
      </c>
      <c r="D6" s="168" t="s">
        <v>52</v>
      </c>
      <c r="E6" s="1722" t="s">
        <v>53</v>
      </c>
      <c r="F6" s="1723"/>
      <c r="G6" s="1724" t="s">
        <v>54</v>
      </c>
      <c r="H6" s="1724"/>
      <c r="I6" s="1723"/>
      <c r="J6" s="1725" t="s">
        <v>176</v>
      </c>
      <c r="K6" s="1726"/>
      <c r="L6" s="1726"/>
      <c r="M6" s="1727"/>
    </row>
    <row r="7" spans="1:13" ht="25.5">
      <c r="A7" s="1744"/>
      <c r="B7" s="1721"/>
      <c r="C7" s="179" t="s">
        <v>238</v>
      </c>
      <c r="D7" s="240" t="str">
        <f>I7</f>
        <v>March/April</v>
      </c>
      <c r="E7" s="240" t="str">
        <f>H7</f>
        <v>Feb/March</v>
      </c>
      <c r="F7" s="240" t="str">
        <f>I7</f>
        <v>March/April</v>
      </c>
      <c r="G7" s="240" t="s">
        <v>135</v>
      </c>
      <c r="H7" s="240" t="s">
        <v>136</v>
      </c>
      <c r="I7" s="240" t="s">
        <v>270</v>
      </c>
      <c r="J7" s="1739" t="s">
        <v>239</v>
      </c>
      <c r="K7" s="1739" t="s">
        <v>240</v>
      </c>
      <c r="L7" s="1739" t="s">
        <v>241</v>
      </c>
      <c r="M7" s="1740" t="s">
        <v>242</v>
      </c>
    </row>
    <row r="8" spans="1:13" ht="12.75">
      <c r="A8" s="1745"/>
      <c r="B8" s="175">
        <v>1</v>
      </c>
      <c r="C8" s="178">
        <v>2</v>
      </c>
      <c r="D8" s="175">
        <v>3</v>
      </c>
      <c r="E8" s="175">
        <v>4</v>
      </c>
      <c r="F8" s="175">
        <v>5</v>
      </c>
      <c r="G8" s="177">
        <v>6</v>
      </c>
      <c r="H8" s="241">
        <v>7</v>
      </c>
      <c r="I8" s="241">
        <v>8</v>
      </c>
      <c r="J8" s="1721"/>
      <c r="K8" s="1721"/>
      <c r="L8" s="1721"/>
      <c r="M8" s="1741"/>
    </row>
    <row r="9" spans="1:13" ht="24.75" customHeight="1">
      <c r="A9" s="242"/>
      <c r="B9" s="243" t="s">
        <v>143</v>
      </c>
      <c r="C9" s="244">
        <v>100</v>
      </c>
      <c r="D9" s="245">
        <v>324.5</v>
      </c>
      <c r="E9" s="245">
        <v>346.5</v>
      </c>
      <c r="F9" s="245">
        <v>347.5</v>
      </c>
      <c r="G9" s="245">
        <v>362</v>
      </c>
      <c r="H9" s="245">
        <v>362.3</v>
      </c>
      <c r="I9" s="245">
        <v>365.3</v>
      </c>
      <c r="J9" s="246">
        <v>7.087827426810463</v>
      </c>
      <c r="K9" s="247">
        <v>0.28860028860029274</v>
      </c>
      <c r="L9" s="247">
        <v>5.122302158273385</v>
      </c>
      <c r="M9" s="248">
        <v>0.8280430582390181</v>
      </c>
    </row>
    <row r="10" spans="1:13" ht="24.75" customHeight="1">
      <c r="A10" s="249">
        <v>1</v>
      </c>
      <c r="B10" s="250" t="s">
        <v>243</v>
      </c>
      <c r="C10" s="251">
        <v>26.97</v>
      </c>
      <c r="D10" s="252">
        <v>236.8</v>
      </c>
      <c r="E10" s="252">
        <v>254.7</v>
      </c>
      <c r="F10" s="252">
        <v>254.7</v>
      </c>
      <c r="G10" s="252">
        <v>256.7</v>
      </c>
      <c r="H10" s="252">
        <v>256.7</v>
      </c>
      <c r="I10" s="252">
        <v>256.7</v>
      </c>
      <c r="J10" s="253">
        <v>7.5591216216216</v>
      </c>
      <c r="K10" s="253">
        <v>0</v>
      </c>
      <c r="L10" s="253">
        <v>0.7852375343541382</v>
      </c>
      <c r="M10" s="254">
        <v>0</v>
      </c>
    </row>
    <row r="11" spans="1:13" ht="24.75" customHeight="1">
      <c r="A11" s="255"/>
      <c r="B11" s="256" t="s">
        <v>244</v>
      </c>
      <c r="C11" s="257">
        <v>9.8</v>
      </c>
      <c r="D11" s="258">
        <v>217</v>
      </c>
      <c r="E11" s="258">
        <v>234.2</v>
      </c>
      <c r="F11" s="258">
        <v>234.2</v>
      </c>
      <c r="G11" s="258">
        <v>236.5</v>
      </c>
      <c r="H11" s="258">
        <v>236.5</v>
      </c>
      <c r="I11" s="258">
        <v>236.5</v>
      </c>
      <c r="J11" s="259">
        <v>7.926267281105993</v>
      </c>
      <c r="K11" s="259">
        <v>0</v>
      </c>
      <c r="L11" s="259">
        <v>0.9820666097352841</v>
      </c>
      <c r="M11" s="260">
        <v>0</v>
      </c>
    </row>
    <row r="12" spans="1:13" ht="27.75" customHeight="1">
      <c r="A12" s="255"/>
      <c r="B12" s="256" t="s">
        <v>245</v>
      </c>
      <c r="C12" s="257">
        <v>17.17</v>
      </c>
      <c r="D12" s="258">
        <v>248.2</v>
      </c>
      <c r="E12" s="258">
        <v>266.3</v>
      </c>
      <c r="F12" s="258">
        <v>266.3</v>
      </c>
      <c r="G12" s="258">
        <v>268.2</v>
      </c>
      <c r="H12" s="258">
        <v>268.2</v>
      </c>
      <c r="I12" s="258">
        <v>268.2</v>
      </c>
      <c r="J12" s="259">
        <v>7.292506043513299</v>
      </c>
      <c r="K12" s="259">
        <v>0</v>
      </c>
      <c r="L12" s="259">
        <v>0.7134810364250797</v>
      </c>
      <c r="M12" s="260">
        <v>0</v>
      </c>
    </row>
    <row r="13" spans="1:13" ht="18.75" customHeight="1">
      <c r="A13" s="249">
        <v>1.1</v>
      </c>
      <c r="B13" s="250" t="s">
        <v>246</v>
      </c>
      <c r="C13" s="261">
        <v>2.82</v>
      </c>
      <c r="D13" s="252">
        <v>310.6</v>
      </c>
      <c r="E13" s="252">
        <v>340.7</v>
      </c>
      <c r="F13" s="252">
        <v>340.7</v>
      </c>
      <c r="G13" s="252">
        <v>340.7</v>
      </c>
      <c r="H13" s="252">
        <v>340.7</v>
      </c>
      <c r="I13" s="252">
        <v>340.7</v>
      </c>
      <c r="J13" s="253">
        <v>9.690920798454599</v>
      </c>
      <c r="K13" s="253">
        <v>0</v>
      </c>
      <c r="L13" s="253">
        <v>0</v>
      </c>
      <c r="M13" s="254">
        <v>0</v>
      </c>
    </row>
    <row r="14" spans="1:13" ht="24.75" customHeight="1">
      <c r="A14" s="249"/>
      <c r="B14" s="256" t="s">
        <v>244</v>
      </c>
      <c r="C14" s="262">
        <v>0.31</v>
      </c>
      <c r="D14" s="258">
        <v>262.2</v>
      </c>
      <c r="E14" s="258">
        <v>281.4</v>
      </c>
      <c r="F14" s="258">
        <v>281.4</v>
      </c>
      <c r="G14" s="258">
        <v>281.4</v>
      </c>
      <c r="H14" s="258">
        <v>281.4</v>
      </c>
      <c r="I14" s="258">
        <v>281.4</v>
      </c>
      <c r="J14" s="259">
        <v>7.322654462242568</v>
      </c>
      <c r="K14" s="259">
        <v>0</v>
      </c>
      <c r="L14" s="259">
        <v>0</v>
      </c>
      <c r="M14" s="260">
        <v>0</v>
      </c>
    </row>
    <row r="15" spans="1:13" ht="24.75" customHeight="1">
      <c r="A15" s="249"/>
      <c r="B15" s="256" t="s">
        <v>245</v>
      </c>
      <c r="C15" s="262">
        <v>2.51</v>
      </c>
      <c r="D15" s="258">
        <v>316.5</v>
      </c>
      <c r="E15" s="258">
        <v>347.9</v>
      </c>
      <c r="F15" s="258">
        <v>347.9</v>
      </c>
      <c r="G15" s="258">
        <v>347.9</v>
      </c>
      <c r="H15" s="258">
        <v>347.9</v>
      </c>
      <c r="I15" s="258">
        <v>347.9</v>
      </c>
      <c r="J15" s="259">
        <v>9.921011058451796</v>
      </c>
      <c r="K15" s="259">
        <v>0</v>
      </c>
      <c r="L15" s="259">
        <v>0</v>
      </c>
      <c r="M15" s="260">
        <v>0</v>
      </c>
    </row>
    <row r="16" spans="1:13" ht="24.75" customHeight="1">
      <c r="A16" s="249">
        <v>1.2</v>
      </c>
      <c r="B16" s="250" t="s">
        <v>247</v>
      </c>
      <c r="C16" s="261">
        <v>1.14</v>
      </c>
      <c r="D16" s="252">
        <v>268</v>
      </c>
      <c r="E16" s="252">
        <v>288.1</v>
      </c>
      <c r="F16" s="252">
        <v>288.1</v>
      </c>
      <c r="G16" s="252">
        <v>290.1</v>
      </c>
      <c r="H16" s="252">
        <v>290.1</v>
      </c>
      <c r="I16" s="252">
        <v>290.1</v>
      </c>
      <c r="J16" s="253">
        <v>7.500000000000014</v>
      </c>
      <c r="K16" s="253">
        <v>0</v>
      </c>
      <c r="L16" s="253">
        <v>0.6942034015966669</v>
      </c>
      <c r="M16" s="254">
        <v>0</v>
      </c>
    </row>
    <row r="17" spans="1:13" ht="24.75" customHeight="1">
      <c r="A17" s="249"/>
      <c r="B17" s="256" t="s">
        <v>244</v>
      </c>
      <c r="C17" s="262">
        <v>0.19</v>
      </c>
      <c r="D17" s="258">
        <v>216.8</v>
      </c>
      <c r="E17" s="258">
        <v>231.4</v>
      </c>
      <c r="F17" s="258">
        <v>231.4</v>
      </c>
      <c r="G17" s="258">
        <v>233</v>
      </c>
      <c r="H17" s="258">
        <v>233</v>
      </c>
      <c r="I17" s="258">
        <v>233</v>
      </c>
      <c r="J17" s="259">
        <v>6.73431734317343</v>
      </c>
      <c r="K17" s="259">
        <v>0</v>
      </c>
      <c r="L17" s="259">
        <v>0.6914433880726136</v>
      </c>
      <c r="M17" s="260">
        <v>0</v>
      </c>
    </row>
    <row r="18" spans="1:13" ht="24.75" customHeight="1">
      <c r="A18" s="249"/>
      <c r="B18" s="256" t="s">
        <v>245</v>
      </c>
      <c r="C18" s="262">
        <v>0.95</v>
      </c>
      <c r="D18" s="258">
        <v>278.2</v>
      </c>
      <c r="E18" s="258">
        <v>299.4</v>
      </c>
      <c r="F18" s="258">
        <v>299.4</v>
      </c>
      <c r="G18" s="258">
        <v>301.6</v>
      </c>
      <c r="H18" s="258">
        <v>301.6</v>
      </c>
      <c r="I18" s="258">
        <v>301.6</v>
      </c>
      <c r="J18" s="259">
        <v>7.620416966211366</v>
      </c>
      <c r="K18" s="259">
        <v>0</v>
      </c>
      <c r="L18" s="259">
        <v>0.7348029392117752</v>
      </c>
      <c r="M18" s="260">
        <v>0</v>
      </c>
    </row>
    <row r="19" spans="1:13" ht="24.75" customHeight="1">
      <c r="A19" s="249">
        <v>1.3</v>
      </c>
      <c r="B19" s="250" t="s">
        <v>248</v>
      </c>
      <c r="C19" s="261">
        <v>0.55</v>
      </c>
      <c r="D19" s="252">
        <v>429.1</v>
      </c>
      <c r="E19" s="252">
        <v>447.5</v>
      </c>
      <c r="F19" s="252">
        <v>447.5</v>
      </c>
      <c r="G19" s="252">
        <v>457.7</v>
      </c>
      <c r="H19" s="252">
        <v>457.7</v>
      </c>
      <c r="I19" s="252">
        <v>457.7</v>
      </c>
      <c r="J19" s="253">
        <v>4.2880447448147265</v>
      </c>
      <c r="K19" s="253">
        <v>0</v>
      </c>
      <c r="L19" s="253">
        <v>2.2793296089385535</v>
      </c>
      <c r="M19" s="254">
        <v>0</v>
      </c>
    </row>
    <row r="20" spans="1:13" ht="24.75" customHeight="1">
      <c r="A20" s="249"/>
      <c r="B20" s="256" t="s">
        <v>244</v>
      </c>
      <c r="C20" s="262">
        <v>0.1</v>
      </c>
      <c r="D20" s="258">
        <v>331</v>
      </c>
      <c r="E20" s="258">
        <v>341.8</v>
      </c>
      <c r="F20" s="258">
        <v>341.8</v>
      </c>
      <c r="G20" s="258">
        <v>352.3</v>
      </c>
      <c r="H20" s="258">
        <v>352.3</v>
      </c>
      <c r="I20" s="258">
        <v>352.3</v>
      </c>
      <c r="J20" s="259">
        <v>3.262839879154072</v>
      </c>
      <c r="K20" s="259">
        <v>0</v>
      </c>
      <c r="L20" s="259">
        <v>3.0719719133996506</v>
      </c>
      <c r="M20" s="260">
        <v>0</v>
      </c>
    </row>
    <row r="21" spans="1:13" ht="24.75" customHeight="1">
      <c r="A21" s="249"/>
      <c r="B21" s="256" t="s">
        <v>245</v>
      </c>
      <c r="C21" s="262">
        <v>0.45</v>
      </c>
      <c r="D21" s="258">
        <v>451.6</v>
      </c>
      <c r="E21" s="258">
        <v>471.7</v>
      </c>
      <c r="F21" s="258">
        <v>471.7</v>
      </c>
      <c r="G21" s="258">
        <v>481.8</v>
      </c>
      <c r="H21" s="258">
        <v>481.8</v>
      </c>
      <c r="I21" s="258">
        <v>481.8</v>
      </c>
      <c r="J21" s="259">
        <v>4.45084145261292</v>
      </c>
      <c r="K21" s="259">
        <v>0</v>
      </c>
      <c r="L21" s="259">
        <v>2.141191435234262</v>
      </c>
      <c r="M21" s="260">
        <v>0</v>
      </c>
    </row>
    <row r="22" spans="1:13" ht="24.75" customHeight="1">
      <c r="A22" s="249">
        <v>1.4</v>
      </c>
      <c r="B22" s="250" t="s">
        <v>249</v>
      </c>
      <c r="C22" s="261">
        <v>4.01</v>
      </c>
      <c r="D22" s="252">
        <v>306.5</v>
      </c>
      <c r="E22" s="252">
        <v>332.4</v>
      </c>
      <c r="F22" s="252">
        <v>332.4</v>
      </c>
      <c r="G22" s="252">
        <v>332.4</v>
      </c>
      <c r="H22" s="252">
        <v>332.4</v>
      </c>
      <c r="I22" s="252">
        <v>332.4</v>
      </c>
      <c r="J22" s="253">
        <v>8.450244698205552</v>
      </c>
      <c r="K22" s="253">
        <v>0</v>
      </c>
      <c r="L22" s="253">
        <v>0</v>
      </c>
      <c r="M22" s="254">
        <v>0</v>
      </c>
    </row>
    <row r="23" spans="1:13" ht="24.75" customHeight="1">
      <c r="A23" s="249"/>
      <c r="B23" s="256" t="s">
        <v>244</v>
      </c>
      <c r="C23" s="262">
        <v>0.17</v>
      </c>
      <c r="D23" s="258">
        <v>237.4</v>
      </c>
      <c r="E23" s="258">
        <v>259.3</v>
      </c>
      <c r="F23" s="258">
        <v>259.3</v>
      </c>
      <c r="G23" s="258">
        <v>259.3</v>
      </c>
      <c r="H23" s="258">
        <v>259.3</v>
      </c>
      <c r="I23" s="258">
        <v>259.3</v>
      </c>
      <c r="J23" s="259">
        <v>9.224936815501266</v>
      </c>
      <c r="K23" s="259">
        <v>0</v>
      </c>
      <c r="L23" s="259">
        <v>0</v>
      </c>
      <c r="M23" s="260">
        <v>0</v>
      </c>
    </row>
    <row r="24" spans="1:13" ht="24.75" customHeight="1">
      <c r="A24" s="249"/>
      <c r="B24" s="256" t="s">
        <v>245</v>
      </c>
      <c r="C24" s="262">
        <v>3.84</v>
      </c>
      <c r="D24" s="258">
        <v>309.6</v>
      </c>
      <c r="E24" s="258">
        <v>335.7</v>
      </c>
      <c r="F24" s="258">
        <v>335.7</v>
      </c>
      <c r="G24" s="258">
        <v>335.7</v>
      </c>
      <c r="H24" s="258">
        <v>335.7</v>
      </c>
      <c r="I24" s="258">
        <v>335.7</v>
      </c>
      <c r="J24" s="259">
        <v>8.430232558139522</v>
      </c>
      <c r="K24" s="259">
        <v>0</v>
      </c>
      <c r="L24" s="259">
        <v>0</v>
      </c>
      <c r="M24" s="260">
        <v>0</v>
      </c>
    </row>
    <row r="25" spans="1:13" s="223" customFormat="1" ht="24.75" customHeight="1">
      <c r="A25" s="249">
        <v>1.5</v>
      </c>
      <c r="B25" s="250" t="s">
        <v>166</v>
      </c>
      <c r="C25" s="261">
        <v>10.55</v>
      </c>
      <c r="D25" s="252">
        <v>271.2</v>
      </c>
      <c r="E25" s="252">
        <v>295.8</v>
      </c>
      <c r="F25" s="252">
        <v>295.8</v>
      </c>
      <c r="G25" s="252">
        <v>300.2</v>
      </c>
      <c r="H25" s="252">
        <v>300.2</v>
      </c>
      <c r="I25" s="252">
        <v>300.2</v>
      </c>
      <c r="J25" s="253">
        <v>9.070796460177007</v>
      </c>
      <c r="K25" s="253">
        <v>0</v>
      </c>
      <c r="L25" s="253">
        <v>1.4874915483434705</v>
      </c>
      <c r="M25" s="254">
        <v>0</v>
      </c>
    </row>
    <row r="26" spans="1:13" ht="24.75" customHeight="1">
      <c r="A26" s="249"/>
      <c r="B26" s="256" t="s">
        <v>244</v>
      </c>
      <c r="C26" s="262">
        <v>6.8</v>
      </c>
      <c r="D26" s="258">
        <v>246.1</v>
      </c>
      <c r="E26" s="258">
        <v>268.9</v>
      </c>
      <c r="F26" s="258">
        <v>268.9</v>
      </c>
      <c r="G26" s="258">
        <v>272.1</v>
      </c>
      <c r="H26" s="258">
        <v>272.1</v>
      </c>
      <c r="I26" s="258">
        <v>272.1</v>
      </c>
      <c r="J26" s="259">
        <v>9.26452661519707</v>
      </c>
      <c r="K26" s="259">
        <v>0</v>
      </c>
      <c r="L26" s="259">
        <v>1.1900334696913575</v>
      </c>
      <c r="M26" s="260">
        <v>0</v>
      </c>
    </row>
    <row r="27" spans="1:15" ht="24.75" customHeight="1">
      <c r="A27" s="249"/>
      <c r="B27" s="256" t="s">
        <v>245</v>
      </c>
      <c r="C27" s="262">
        <v>3.75</v>
      </c>
      <c r="D27" s="258">
        <v>316.9</v>
      </c>
      <c r="E27" s="258">
        <v>344.6</v>
      </c>
      <c r="F27" s="258">
        <v>344.6</v>
      </c>
      <c r="G27" s="258">
        <v>351.2</v>
      </c>
      <c r="H27" s="258">
        <v>351.2</v>
      </c>
      <c r="I27" s="258">
        <v>351.2</v>
      </c>
      <c r="J27" s="259">
        <v>8.74092773745663</v>
      </c>
      <c r="K27" s="259">
        <v>0</v>
      </c>
      <c r="L27" s="259">
        <v>1.9152640742890128</v>
      </c>
      <c r="M27" s="260">
        <v>0</v>
      </c>
      <c r="O27" s="263"/>
    </row>
    <row r="28" spans="1:13" s="223" customFormat="1" ht="24.75" customHeight="1">
      <c r="A28" s="249">
        <v>1.6</v>
      </c>
      <c r="B28" s="250" t="s">
        <v>250</v>
      </c>
      <c r="C28" s="261">
        <v>7.9</v>
      </c>
      <c r="D28" s="252">
        <v>111.3</v>
      </c>
      <c r="E28" s="252">
        <v>111.3</v>
      </c>
      <c r="F28" s="252">
        <v>111.3</v>
      </c>
      <c r="G28" s="252">
        <v>111.3</v>
      </c>
      <c r="H28" s="252">
        <v>111.3</v>
      </c>
      <c r="I28" s="252">
        <v>111.3</v>
      </c>
      <c r="J28" s="253">
        <v>0</v>
      </c>
      <c r="K28" s="253">
        <v>0</v>
      </c>
      <c r="L28" s="253">
        <v>0</v>
      </c>
      <c r="M28" s="254">
        <v>0</v>
      </c>
    </row>
    <row r="29" spans="1:13" ht="24.75" customHeight="1">
      <c r="A29" s="249"/>
      <c r="B29" s="256" t="s">
        <v>244</v>
      </c>
      <c r="C29" s="262">
        <v>2.24</v>
      </c>
      <c r="D29" s="258">
        <v>115.3</v>
      </c>
      <c r="E29" s="258">
        <v>115.3</v>
      </c>
      <c r="F29" s="258">
        <v>115.3</v>
      </c>
      <c r="G29" s="258">
        <v>115.3</v>
      </c>
      <c r="H29" s="258">
        <v>115.3</v>
      </c>
      <c r="I29" s="258">
        <v>115.3</v>
      </c>
      <c r="J29" s="259">
        <v>0</v>
      </c>
      <c r="K29" s="259">
        <v>0</v>
      </c>
      <c r="L29" s="259">
        <v>0</v>
      </c>
      <c r="M29" s="260">
        <v>0</v>
      </c>
    </row>
    <row r="30" spans="1:13" ht="24.75" customHeight="1">
      <c r="A30" s="249"/>
      <c r="B30" s="256" t="s">
        <v>245</v>
      </c>
      <c r="C30" s="262">
        <v>5.66</v>
      </c>
      <c r="D30" s="258">
        <v>109.7</v>
      </c>
      <c r="E30" s="258">
        <v>109.7</v>
      </c>
      <c r="F30" s="258">
        <v>109.7</v>
      </c>
      <c r="G30" s="258">
        <v>109.7</v>
      </c>
      <c r="H30" s="258">
        <v>109.7</v>
      </c>
      <c r="I30" s="258">
        <v>109.7</v>
      </c>
      <c r="J30" s="259">
        <v>0</v>
      </c>
      <c r="K30" s="259">
        <v>0</v>
      </c>
      <c r="L30" s="259">
        <v>0</v>
      </c>
      <c r="M30" s="260">
        <v>0</v>
      </c>
    </row>
    <row r="31" spans="1:13" s="223" customFormat="1" ht="18.75" customHeight="1">
      <c r="A31" s="249">
        <v>2</v>
      </c>
      <c r="B31" s="250" t="s">
        <v>251</v>
      </c>
      <c r="C31" s="261">
        <v>73.03</v>
      </c>
      <c r="D31" s="252">
        <v>356.9</v>
      </c>
      <c r="E31" s="252">
        <v>380.4</v>
      </c>
      <c r="F31" s="252">
        <v>381.8</v>
      </c>
      <c r="G31" s="252">
        <v>400.9</v>
      </c>
      <c r="H31" s="252">
        <v>401.2</v>
      </c>
      <c r="I31" s="252">
        <v>405.5</v>
      </c>
      <c r="J31" s="264">
        <v>6.976744186046517</v>
      </c>
      <c r="K31" s="264">
        <v>0.36803364879077094</v>
      </c>
      <c r="L31" s="264">
        <v>6.207438449449981</v>
      </c>
      <c r="M31" s="265">
        <v>1.0717846460618148</v>
      </c>
    </row>
    <row r="32" spans="1:13" ht="18" customHeight="1">
      <c r="A32" s="249">
        <v>2.1</v>
      </c>
      <c r="B32" s="250" t="s">
        <v>252</v>
      </c>
      <c r="C32" s="261">
        <v>39.49</v>
      </c>
      <c r="D32" s="252">
        <v>400.1</v>
      </c>
      <c r="E32" s="252">
        <v>431.8</v>
      </c>
      <c r="F32" s="252">
        <v>434</v>
      </c>
      <c r="G32" s="252">
        <v>456.1</v>
      </c>
      <c r="H32" s="252">
        <v>456.1</v>
      </c>
      <c r="I32" s="252">
        <v>461.7</v>
      </c>
      <c r="J32" s="253">
        <v>8.472881779555095</v>
      </c>
      <c r="K32" s="253">
        <v>0.5094951366373408</v>
      </c>
      <c r="L32" s="253">
        <v>6.382488479262662</v>
      </c>
      <c r="M32" s="266">
        <v>1.227800920850683</v>
      </c>
    </row>
    <row r="33" spans="1:13" ht="24.75" customHeight="1">
      <c r="A33" s="249"/>
      <c r="B33" s="256" t="s">
        <v>253</v>
      </c>
      <c r="C33" s="257">
        <v>20.49</v>
      </c>
      <c r="D33" s="258">
        <v>384.4</v>
      </c>
      <c r="E33" s="258">
        <v>430.5</v>
      </c>
      <c r="F33" s="258">
        <v>432</v>
      </c>
      <c r="G33" s="258">
        <v>449.4</v>
      </c>
      <c r="H33" s="258">
        <v>449.4</v>
      </c>
      <c r="I33" s="258">
        <v>453.7</v>
      </c>
      <c r="J33" s="259">
        <v>12.382934443288235</v>
      </c>
      <c r="K33" s="259">
        <v>0.3484320557491287</v>
      </c>
      <c r="L33" s="259">
        <v>5.023148148148152</v>
      </c>
      <c r="M33" s="260">
        <v>0.9568313306631069</v>
      </c>
    </row>
    <row r="34" spans="1:13" ht="24.75" customHeight="1">
      <c r="A34" s="249"/>
      <c r="B34" s="256" t="s">
        <v>254</v>
      </c>
      <c r="C34" s="257">
        <v>19</v>
      </c>
      <c r="D34" s="258">
        <v>417</v>
      </c>
      <c r="E34" s="258">
        <v>433.3</v>
      </c>
      <c r="F34" s="258">
        <v>436.2</v>
      </c>
      <c r="G34" s="258">
        <v>463.4</v>
      </c>
      <c r="H34" s="258">
        <v>463.4</v>
      </c>
      <c r="I34" s="258">
        <v>470.2</v>
      </c>
      <c r="J34" s="259">
        <v>4.60431654676259</v>
      </c>
      <c r="K34" s="259">
        <v>0.6692822524809543</v>
      </c>
      <c r="L34" s="259">
        <v>7.794589637780831</v>
      </c>
      <c r="M34" s="260">
        <v>1.4674147604661272</v>
      </c>
    </row>
    <row r="35" spans="1:13" ht="24.75" customHeight="1">
      <c r="A35" s="249">
        <v>2.2</v>
      </c>
      <c r="B35" s="250" t="s">
        <v>255</v>
      </c>
      <c r="C35" s="261">
        <v>25.25</v>
      </c>
      <c r="D35" s="252">
        <v>309.8</v>
      </c>
      <c r="E35" s="252">
        <v>318.2</v>
      </c>
      <c r="F35" s="252">
        <v>318.2</v>
      </c>
      <c r="G35" s="252">
        <v>329.6</v>
      </c>
      <c r="H35" s="252">
        <v>329.6</v>
      </c>
      <c r="I35" s="252">
        <v>330.7</v>
      </c>
      <c r="J35" s="253">
        <v>2.7114267269205925</v>
      </c>
      <c r="K35" s="253">
        <v>0</v>
      </c>
      <c r="L35" s="253">
        <v>3.9283469516027623</v>
      </c>
      <c r="M35" s="254">
        <v>0.33373786407766204</v>
      </c>
    </row>
    <row r="36" spans="1:13" ht="24.75" customHeight="1">
      <c r="A36" s="249"/>
      <c r="B36" s="256" t="s">
        <v>256</v>
      </c>
      <c r="C36" s="257">
        <v>6.31</v>
      </c>
      <c r="D36" s="258">
        <v>289</v>
      </c>
      <c r="E36" s="258">
        <v>301.9</v>
      </c>
      <c r="F36" s="258">
        <v>302.1</v>
      </c>
      <c r="G36" s="258">
        <v>321.7</v>
      </c>
      <c r="H36" s="258">
        <v>321.7</v>
      </c>
      <c r="I36" s="258">
        <v>321.7</v>
      </c>
      <c r="J36" s="259">
        <v>4.532871972318347</v>
      </c>
      <c r="K36" s="259">
        <v>0.06624710168932779</v>
      </c>
      <c r="L36" s="259">
        <v>6.487917907977476</v>
      </c>
      <c r="M36" s="260">
        <v>0</v>
      </c>
    </row>
    <row r="37" spans="1:13" ht="24.75" customHeight="1">
      <c r="A37" s="249"/>
      <c r="B37" s="256" t="s">
        <v>257</v>
      </c>
      <c r="C37" s="257">
        <v>6.31</v>
      </c>
      <c r="D37" s="258">
        <v>306.8</v>
      </c>
      <c r="E37" s="258">
        <v>314.5</v>
      </c>
      <c r="F37" s="258">
        <v>314.5</v>
      </c>
      <c r="G37" s="258">
        <v>326.9</v>
      </c>
      <c r="H37" s="258">
        <v>326.9</v>
      </c>
      <c r="I37" s="258">
        <v>328.1</v>
      </c>
      <c r="J37" s="259">
        <v>2.5097783572359873</v>
      </c>
      <c r="K37" s="259">
        <v>0</v>
      </c>
      <c r="L37" s="259">
        <v>4.324324324324323</v>
      </c>
      <c r="M37" s="260">
        <v>0.3670847353931066</v>
      </c>
    </row>
    <row r="38" spans="1:13" ht="24.75" customHeight="1">
      <c r="A38" s="249"/>
      <c r="B38" s="256" t="s">
        <v>258</v>
      </c>
      <c r="C38" s="257">
        <v>6.31</v>
      </c>
      <c r="D38" s="258">
        <v>307</v>
      </c>
      <c r="E38" s="258">
        <v>315.9</v>
      </c>
      <c r="F38" s="258">
        <v>315.9</v>
      </c>
      <c r="G38" s="258">
        <v>322.1</v>
      </c>
      <c r="H38" s="258">
        <v>322.1</v>
      </c>
      <c r="I38" s="258">
        <v>325.3</v>
      </c>
      <c r="J38" s="259">
        <v>2.8990228013029196</v>
      </c>
      <c r="K38" s="259">
        <v>0</v>
      </c>
      <c r="L38" s="259">
        <v>2.975625197847421</v>
      </c>
      <c r="M38" s="260">
        <v>0.99348028562558</v>
      </c>
    </row>
    <row r="39" spans="1:13" ht="24.75" customHeight="1">
      <c r="A39" s="249"/>
      <c r="B39" s="256" t="s">
        <v>259</v>
      </c>
      <c r="C39" s="257">
        <v>6.32</v>
      </c>
      <c r="D39" s="258">
        <v>336.2</v>
      </c>
      <c r="E39" s="258">
        <v>340.4</v>
      </c>
      <c r="F39" s="258">
        <v>340.5</v>
      </c>
      <c r="G39" s="258">
        <v>347.5</v>
      </c>
      <c r="H39" s="258">
        <v>347.5</v>
      </c>
      <c r="I39" s="258">
        <v>347.5</v>
      </c>
      <c r="J39" s="259">
        <v>1.2790005948839962</v>
      </c>
      <c r="K39" s="259">
        <v>0.029377203290266607</v>
      </c>
      <c r="L39" s="259">
        <v>2.055800293685749</v>
      </c>
      <c r="M39" s="260">
        <v>0</v>
      </c>
    </row>
    <row r="40" spans="1:13" ht="24.75" customHeight="1">
      <c r="A40" s="249">
        <v>2.3</v>
      </c>
      <c r="B40" s="250" t="s">
        <v>260</v>
      </c>
      <c r="C40" s="261">
        <v>8.29</v>
      </c>
      <c r="D40" s="252">
        <v>294.9</v>
      </c>
      <c r="E40" s="252">
        <v>325</v>
      </c>
      <c r="F40" s="252">
        <v>327</v>
      </c>
      <c r="G40" s="252">
        <v>355.2</v>
      </c>
      <c r="H40" s="252">
        <v>358.1</v>
      </c>
      <c r="I40" s="252">
        <v>365.4</v>
      </c>
      <c r="J40" s="253">
        <v>10.885045778229909</v>
      </c>
      <c r="K40" s="253">
        <v>0.6153846153846132</v>
      </c>
      <c r="L40" s="253">
        <v>11.743119266055047</v>
      </c>
      <c r="M40" s="266">
        <v>2.0385367215861407</v>
      </c>
    </row>
    <row r="41" spans="1:13" s="223" customFormat="1" ht="24.75" customHeight="1">
      <c r="A41" s="267"/>
      <c r="B41" s="250" t="s">
        <v>261</v>
      </c>
      <c r="C41" s="261">
        <v>2.76</v>
      </c>
      <c r="D41" s="252">
        <v>273</v>
      </c>
      <c r="E41" s="252">
        <v>302.8</v>
      </c>
      <c r="F41" s="252">
        <v>304.8</v>
      </c>
      <c r="G41" s="252">
        <v>331.5</v>
      </c>
      <c r="H41" s="252">
        <v>333.5</v>
      </c>
      <c r="I41" s="252">
        <v>340.8</v>
      </c>
      <c r="J41" s="253">
        <v>11.64835164835165</v>
      </c>
      <c r="K41" s="253">
        <v>0.6605019815059308</v>
      </c>
      <c r="L41" s="253">
        <v>11.811023622047244</v>
      </c>
      <c r="M41" s="254">
        <v>2.1889055472263976</v>
      </c>
    </row>
    <row r="42" spans="1:13" ht="24.75" customHeight="1">
      <c r="A42" s="267"/>
      <c r="B42" s="256" t="s">
        <v>257</v>
      </c>
      <c r="C42" s="257">
        <v>1.38</v>
      </c>
      <c r="D42" s="258">
        <v>263.7</v>
      </c>
      <c r="E42" s="258">
        <v>293.7</v>
      </c>
      <c r="F42" s="258">
        <v>295.2</v>
      </c>
      <c r="G42" s="258">
        <v>318.5</v>
      </c>
      <c r="H42" s="258">
        <v>320.1</v>
      </c>
      <c r="I42" s="258">
        <v>330.6</v>
      </c>
      <c r="J42" s="259">
        <v>11.945392491467572</v>
      </c>
      <c r="K42" s="259">
        <v>0.5107252298263631</v>
      </c>
      <c r="L42" s="259">
        <v>11.991869918699209</v>
      </c>
      <c r="M42" s="260">
        <v>3.280224929709476</v>
      </c>
    </row>
    <row r="43" spans="1:13" ht="24.75" customHeight="1">
      <c r="A43" s="268"/>
      <c r="B43" s="256" t="s">
        <v>259</v>
      </c>
      <c r="C43" s="257">
        <v>1.38</v>
      </c>
      <c r="D43" s="258">
        <v>282.3</v>
      </c>
      <c r="E43" s="258">
        <v>311.9</v>
      </c>
      <c r="F43" s="258">
        <v>314.3</v>
      </c>
      <c r="G43" s="258">
        <v>344.5</v>
      </c>
      <c r="H43" s="258">
        <v>346.9</v>
      </c>
      <c r="I43" s="258">
        <v>351</v>
      </c>
      <c r="J43" s="259">
        <v>11.335458731845563</v>
      </c>
      <c r="K43" s="259">
        <v>0.7694773966014878</v>
      </c>
      <c r="L43" s="259">
        <v>11.676741966274264</v>
      </c>
      <c r="M43" s="260">
        <v>1.1818968002306178</v>
      </c>
    </row>
    <row r="44" spans="1:13" ht="24.75" customHeight="1">
      <c r="A44" s="267"/>
      <c r="B44" s="250" t="s">
        <v>262</v>
      </c>
      <c r="C44" s="261">
        <v>2.76</v>
      </c>
      <c r="D44" s="252">
        <v>258.2</v>
      </c>
      <c r="E44" s="252">
        <v>285.9</v>
      </c>
      <c r="F44" s="252">
        <v>287.5</v>
      </c>
      <c r="G44" s="252">
        <v>317.1</v>
      </c>
      <c r="H44" s="252">
        <v>319.1</v>
      </c>
      <c r="I44" s="252">
        <v>333.9</v>
      </c>
      <c r="J44" s="253">
        <v>11.347792408985285</v>
      </c>
      <c r="K44" s="253">
        <v>0.5596362364463232</v>
      </c>
      <c r="L44" s="253">
        <v>16.139130434782615</v>
      </c>
      <c r="M44" s="254">
        <v>4.638044500156681</v>
      </c>
    </row>
    <row r="45" spans="1:13" ht="24.75" customHeight="1">
      <c r="A45" s="267"/>
      <c r="B45" s="256" t="s">
        <v>257</v>
      </c>
      <c r="C45" s="257">
        <v>1.38</v>
      </c>
      <c r="D45" s="258">
        <v>250</v>
      </c>
      <c r="E45" s="258">
        <v>279.1</v>
      </c>
      <c r="F45" s="258">
        <v>280.3</v>
      </c>
      <c r="G45" s="258">
        <v>312.1</v>
      </c>
      <c r="H45" s="258">
        <v>313.8</v>
      </c>
      <c r="I45" s="258">
        <v>330.3</v>
      </c>
      <c r="J45" s="259">
        <v>12.120000000000005</v>
      </c>
      <c r="K45" s="259">
        <v>0.4299534217126393</v>
      </c>
      <c r="L45" s="259">
        <v>17.83803068141276</v>
      </c>
      <c r="M45" s="260">
        <v>5.25812619502868</v>
      </c>
    </row>
    <row r="46" spans="1:13" ht="24.75" customHeight="1">
      <c r="A46" s="267"/>
      <c r="B46" s="256" t="s">
        <v>259</v>
      </c>
      <c r="C46" s="257">
        <v>1.38</v>
      </c>
      <c r="D46" s="258">
        <v>266.3</v>
      </c>
      <c r="E46" s="258">
        <v>292.6</v>
      </c>
      <c r="F46" s="258">
        <v>294.7</v>
      </c>
      <c r="G46" s="258">
        <v>322.1</v>
      </c>
      <c r="H46" s="258">
        <v>324.4</v>
      </c>
      <c r="I46" s="258">
        <v>337.5</v>
      </c>
      <c r="J46" s="259">
        <v>10.664663912880215</v>
      </c>
      <c r="K46" s="259">
        <v>0.7177033492822886</v>
      </c>
      <c r="L46" s="259">
        <v>14.523243976925684</v>
      </c>
      <c r="M46" s="260">
        <v>4.038224414303329</v>
      </c>
    </row>
    <row r="47" spans="1:13" ht="24.75" customHeight="1">
      <c r="A47" s="267"/>
      <c r="B47" s="250" t="s">
        <v>263</v>
      </c>
      <c r="C47" s="261">
        <v>2.77</v>
      </c>
      <c r="D47" s="252">
        <v>353.4</v>
      </c>
      <c r="E47" s="252">
        <v>386</v>
      </c>
      <c r="F47" s="252">
        <v>388.6</v>
      </c>
      <c r="G47" s="252">
        <v>417</v>
      </c>
      <c r="H47" s="252">
        <v>421.4</v>
      </c>
      <c r="I47" s="252">
        <v>421.4</v>
      </c>
      <c r="J47" s="253">
        <v>9.96038483305037</v>
      </c>
      <c r="K47" s="253">
        <v>0.673575129533674</v>
      </c>
      <c r="L47" s="253">
        <v>8.440555841482222</v>
      </c>
      <c r="M47" s="254">
        <v>0</v>
      </c>
    </row>
    <row r="48" spans="1:13" ht="24.75" customHeight="1">
      <c r="A48" s="267"/>
      <c r="B48" s="256" t="s">
        <v>253</v>
      </c>
      <c r="C48" s="257">
        <v>1.38</v>
      </c>
      <c r="D48" s="258">
        <v>357.2</v>
      </c>
      <c r="E48" s="258">
        <v>396.4</v>
      </c>
      <c r="F48" s="258">
        <v>398.8</v>
      </c>
      <c r="G48" s="258">
        <v>422.6</v>
      </c>
      <c r="H48" s="258">
        <v>428.1</v>
      </c>
      <c r="I48" s="258">
        <v>428.1</v>
      </c>
      <c r="J48" s="259">
        <v>11.646136618141114</v>
      </c>
      <c r="K48" s="259">
        <v>0.605449041372367</v>
      </c>
      <c r="L48" s="259">
        <v>7.3470411233701185</v>
      </c>
      <c r="M48" s="260">
        <v>0</v>
      </c>
    </row>
    <row r="49" spans="1:13" ht="24.75" customHeight="1" thickBot="1">
      <c r="A49" s="269"/>
      <c r="B49" s="270" t="s">
        <v>254</v>
      </c>
      <c r="C49" s="271">
        <v>1.39</v>
      </c>
      <c r="D49" s="272">
        <v>349.7</v>
      </c>
      <c r="E49" s="272">
        <v>375.8</v>
      </c>
      <c r="F49" s="272">
        <v>378.4</v>
      </c>
      <c r="G49" s="272">
        <v>411.4</v>
      </c>
      <c r="H49" s="272">
        <v>414.8</v>
      </c>
      <c r="I49" s="272">
        <v>414.8</v>
      </c>
      <c r="J49" s="273">
        <v>8.207034601086647</v>
      </c>
      <c r="K49" s="273">
        <v>0.6918573709419746</v>
      </c>
      <c r="L49" s="273">
        <v>9.619450317124745</v>
      </c>
      <c r="M49" s="274">
        <v>0</v>
      </c>
    </row>
    <row r="50" spans="4:13" ht="12" customHeight="1" thickTop="1">
      <c r="D50" s="275"/>
      <c r="E50" s="275"/>
      <c r="F50" s="275"/>
      <c r="G50" s="275"/>
      <c r="H50" s="275"/>
      <c r="I50" s="275"/>
      <c r="J50" s="275"/>
      <c r="K50" s="275"/>
      <c r="L50" s="275"/>
      <c r="M50" s="275"/>
    </row>
    <row r="51" spans="4:13" ht="24.75" customHeight="1">
      <c r="D51" s="275"/>
      <c r="E51" s="275"/>
      <c r="F51" s="275"/>
      <c r="G51" s="275"/>
      <c r="H51" s="275"/>
      <c r="I51" s="275"/>
      <c r="J51" s="275"/>
      <c r="K51" s="275"/>
      <c r="L51" s="275"/>
      <c r="M51" s="275"/>
    </row>
    <row r="52" spans="4:13" ht="24.75" customHeight="1">
      <c r="D52" s="275"/>
      <c r="E52" s="275"/>
      <c r="F52" s="275"/>
      <c r="G52" s="275"/>
      <c r="H52" s="275"/>
      <c r="I52" s="275"/>
      <c r="J52" s="275"/>
      <c r="K52" s="275"/>
      <c r="L52" s="275"/>
      <c r="M52" s="275"/>
    </row>
    <row r="53" spans="4:13" ht="24.75" customHeight="1">
      <c r="D53" s="275"/>
      <c r="E53" s="275"/>
      <c r="F53" s="275"/>
      <c r="G53" s="275"/>
      <c r="H53" s="275"/>
      <c r="I53" s="275"/>
      <c r="J53" s="275"/>
      <c r="K53" s="275"/>
      <c r="L53" s="275"/>
      <c r="M53" s="275"/>
    </row>
    <row r="54" spans="4:13" ht="24.75" customHeight="1">
      <c r="D54" s="275"/>
      <c r="E54" s="275"/>
      <c r="F54" s="275"/>
      <c r="G54" s="275"/>
      <c r="H54" s="275"/>
      <c r="I54" s="275"/>
      <c r="J54" s="275"/>
      <c r="K54" s="275"/>
      <c r="L54" s="275"/>
      <c r="M54" s="275"/>
    </row>
    <row r="55" spans="4:13" ht="24.75" customHeight="1">
      <c r="D55" s="275"/>
      <c r="E55" s="275"/>
      <c r="F55" s="275"/>
      <c r="G55" s="275"/>
      <c r="H55" s="275"/>
      <c r="I55" s="275"/>
      <c r="J55" s="275"/>
      <c r="K55" s="275"/>
      <c r="L55" s="275"/>
      <c r="M55" s="275"/>
    </row>
    <row r="56" spans="4:13" ht="24.75" customHeight="1">
      <c r="D56" s="275"/>
      <c r="E56" s="275"/>
      <c r="F56" s="275"/>
      <c r="G56" s="275"/>
      <c r="H56" s="275"/>
      <c r="I56" s="275"/>
      <c r="J56" s="275"/>
      <c r="K56" s="275"/>
      <c r="L56" s="275"/>
      <c r="M56" s="275"/>
    </row>
    <row r="57" spans="4:13" ht="24.75" customHeight="1">
      <c r="D57" s="275"/>
      <c r="E57" s="275"/>
      <c r="F57" s="275"/>
      <c r="G57" s="275"/>
      <c r="H57" s="275"/>
      <c r="I57" s="275"/>
      <c r="J57" s="275"/>
      <c r="K57" s="275"/>
      <c r="L57" s="275"/>
      <c r="M57" s="275"/>
    </row>
    <row r="58" spans="4:13" ht="24.75" customHeight="1">
      <c r="D58" s="275"/>
      <c r="E58" s="275"/>
      <c r="F58" s="275"/>
      <c r="G58" s="275"/>
      <c r="H58" s="275"/>
      <c r="I58" s="275"/>
      <c r="J58" s="275"/>
      <c r="K58" s="275"/>
      <c r="L58" s="275"/>
      <c r="M58" s="275"/>
    </row>
    <row r="59" spans="4:13" ht="24.75" customHeight="1"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4:13" ht="24.75" customHeight="1">
      <c r="D60" s="275"/>
      <c r="E60" s="275"/>
      <c r="F60" s="275"/>
      <c r="G60" s="275"/>
      <c r="H60" s="275"/>
      <c r="I60" s="275"/>
      <c r="J60" s="275"/>
      <c r="K60" s="275"/>
      <c r="L60" s="275"/>
      <c r="M60" s="275"/>
    </row>
    <row r="61" spans="4:13" ht="24.75" customHeight="1">
      <c r="D61" s="275"/>
      <c r="E61" s="275"/>
      <c r="F61" s="275"/>
      <c r="G61" s="275"/>
      <c r="H61" s="275"/>
      <c r="I61" s="275"/>
      <c r="J61" s="275"/>
      <c r="K61" s="275"/>
      <c r="L61" s="275"/>
      <c r="M61" s="275"/>
    </row>
    <row r="62" spans="4:13" ht="24.75" customHeight="1">
      <c r="D62" s="275"/>
      <c r="E62" s="275"/>
      <c r="F62" s="275"/>
      <c r="G62" s="275"/>
      <c r="H62" s="275"/>
      <c r="I62" s="275"/>
      <c r="J62" s="275"/>
      <c r="K62" s="275"/>
      <c r="L62" s="275"/>
      <c r="M62" s="275"/>
    </row>
    <row r="63" spans="4:13" ht="24.75" customHeight="1">
      <c r="D63" s="275"/>
      <c r="E63" s="275"/>
      <c r="F63" s="275"/>
      <c r="G63" s="275"/>
      <c r="H63" s="275"/>
      <c r="I63" s="275"/>
      <c r="J63" s="275"/>
      <c r="K63" s="275"/>
      <c r="L63" s="275"/>
      <c r="M63" s="275"/>
    </row>
    <row r="64" spans="4:13" ht="24.75" customHeight="1">
      <c r="D64" s="275"/>
      <c r="E64" s="275"/>
      <c r="F64" s="275"/>
      <c r="G64" s="275"/>
      <c r="H64" s="275"/>
      <c r="I64" s="275"/>
      <c r="J64" s="275"/>
      <c r="K64" s="275"/>
      <c r="L64" s="275"/>
      <c r="M64" s="275"/>
    </row>
    <row r="65" spans="4:13" ht="24.75" customHeight="1">
      <c r="D65" s="275"/>
      <c r="E65" s="275"/>
      <c r="F65" s="275"/>
      <c r="G65" s="275"/>
      <c r="H65" s="275"/>
      <c r="I65" s="275"/>
      <c r="J65" s="275"/>
      <c r="K65" s="275"/>
      <c r="L65" s="275"/>
      <c r="M65" s="275"/>
    </row>
    <row r="66" spans="4:13" ht="24.75" customHeight="1">
      <c r="D66" s="275"/>
      <c r="E66" s="275"/>
      <c r="F66" s="275"/>
      <c r="G66" s="275"/>
      <c r="H66" s="275"/>
      <c r="I66" s="275"/>
      <c r="J66" s="275"/>
      <c r="K66" s="275"/>
      <c r="L66" s="275"/>
      <c r="M66" s="275"/>
    </row>
    <row r="67" spans="4:13" ht="24.75" customHeight="1">
      <c r="D67" s="275"/>
      <c r="E67" s="275"/>
      <c r="F67" s="275"/>
      <c r="G67" s="275"/>
      <c r="H67" s="275"/>
      <c r="I67" s="275"/>
      <c r="J67" s="275"/>
      <c r="K67" s="275"/>
      <c r="L67" s="275"/>
      <c r="M67" s="275"/>
    </row>
    <row r="68" spans="4:13" ht="24.75" customHeight="1">
      <c r="D68" s="275"/>
      <c r="E68" s="275"/>
      <c r="F68" s="275"/>
      <c r="G68" s="275"/>
      <c r="H68" s="275"/>
      <c r="I68" s="275"/>
      <c r="J68" s="275"/>
      <c r="K68" s="275"/>
      <c r="L68" s="275"/>
      <c r="M68" s="275"/>
    </row>
    <row r="69" spans="4:13" ht="24.75" customHeight="1">
      <c r="D69" s="275"/>
      <c r="E69" s="275"/>
      <c r="F69" s="275"/>
      <c r="G69" s="275"/>
      <c r="H69" s="275"/>
      <c r="I69" s="275"/>
      <c r="J69" s="275"/>
      <c r="K69" s="275"/>
      <c r="L69" s="275"/>
      <c r="M69" s="275"/>
    </row>
    <row r="70" spans="4:13" ht="24.75" customHeight="1">
      <c r="D70" s="275"/>
      <c r="E70" s="275"/>
      <c r="F70" s="275"/>
      <c r="G70" s="275"/>
      <c r="H70" s="275"/>
      <c r="I70" s="275"/>
      <c r="J70" s="275"/>
      <c r="K70" s="275"/>
      <c r="L70" s="275"/>
      <c r="M70" s="275"/>
    </row>
    <row r="71" spans="4:13" ht="24.75" customHeight="1">
      <c r="D71" s="275"/>
      <c r="E71" s="275"/>
      <c r="F71" s="275"/>
      <c r="G71" s="275"/>
      <c r="H71" s="275"/>
      <c r="I71" s="275"/>
      <c r="J71" s="275"/>
      <c r="K71" s="275"/>
      <c r="L71" s="275"/>
      <c r="M71" s="275"/>
    </row>
    <row r="72" spans="4:13" ht="24.75" customHeight="1">
      <c r="D72" s="275"/>
      <c r="E72" s="275"/>
      <c r="F72" s="275"/>
      <c r="G72" s="275"/>
      <c r="H72" s="275"/>
      <c r="I72" s="275"/>
      <c r="J72" s="275"/>
      <c r="K72" s="275"/>
      <c r="L72" s="275"/>
      <c r="M72" s="275"/>
    </row>
    <row r="73" spans="4:13" ht="24.75" customHeight="1">
      <c r="D73" s="275"/>
      <c r="E73" s="275"/>
      <c r="F73" s="275"/>
      <c r="G73" s="275"/>
      <c r="H73" s="275"/>
      <c r="I73" s="275"/>
      <c r="J73" s="275"/>
      <c r="K73" s="275"/>
      <c r="L73" s="275"/>
      <c r="M73" s="275"/>
    </row>
    <row r="74" spans="4:13" ht="24.75" customHeight="1">
      <c r="D74" s="275"/>
      <c r="E74" s="275"/>
      <c r="F74" s="275"/>
      <c r="G74" s="275"/>
      <c r="H74" s="275"/>
      <c r="I74" s="275"/>
      <c r="J74" s="275"/>
      <c r="K74" s="275"/>
      <c r="L74" s="275"/>
      <c r="M74" s="275"/>
    </row>
    <row r="75" spans="4:13" ht="24.75" customHeight="1">
      <c r="D75" s="275"/>
      <c r="E75" s="275"/>
      <c r="F75" s="275"/>
      <c r="G75" s="275"/>
      <c r="H75" s="275"/>
      <c r="I75" s="275"/>
      <c r="J75" s="275"/>
      <c r="K75" s="275"/>
      <c r="L75" s="275"/>
      <c r="M75" s="275"/>
    </row>
    <row r="76" spans="4:13" ht="24.75" customHeight="1">
      <c r="D76" s="275"/>
      <c r="E76" s="275"/>
      <c r="F76" s="275"/>
      <c r="G76" s="275"/>
      <c r="H76" s="275"/>
      <c r="I76" s="275"/>
      <c r="J76" s="275"/>
      <c r="K76" s="275"/>
      <c r="L76" s="275"/>
      <c r="M76" s="275"/>
    </row>
    <row r="77" spans="4:13" ht="24.75" customHeight="1">
      <c r="D77" s="275"/>
      <c r="E77" s="275"/>
      <c r="F77" s="275"/>
      <c r="G77" s="275"/>
      <c r="H77" s="275"/>
      <c r="I77" s="275"/>
      <c r="J77" s="275"/>
      <c r="K77" s="275"/>
      <c r="L77" s="275"/>
      <c r="M77" s="275"/>
    </row>
    <row r="78" spans="4:13" ht="24.75" customHeight="1">
      <c r="D78" s="275"/>
      <c r="E78" s="275"/>
      <c r="F78" s="275"/>
      <c r="G78" s="275"/>
      <c r="H78" s="275"/>
      <c r="I78" s="275"/>
      <c r="J78" s="275"/>
      <c r="K78" s="275"/>
      <c r="L78" s="275"/>
      <c r="M78" s="275"/>
    </row>
    <row r="79" spans="4:13" ht="24.75" customHeight="1">
      <c r="D79" s="275"/>
      <c r="E79" s="275"/>
      <c r="F79" s="275"/>
      <c r="G79" s="275"/>
      <c r="H79" s="275"/>
      <c r="I79" s="275"/>
      <c r="J79" s="275"/>
      <c r="K79" s="275"/>
      <c r="L79" s="275"/>
      <c r="M79" s="275"/>
    </row>
    <row r="80" spans="4:13" ht="24.75" customHeight="1">
      <c r="D80" s="275"/>
      <c r="E80" s="275"/>
      <c r="F80" s="275"/>
      <c r="G80" s="275"/>
      <c r="H80" s="275"/>
      <c r="I80" s="275"/>
      <c r="J80" s="275"/>
      <c r="K80" s="275"/>
      <c r="L80" s="275"/>
      <c r="M80" s="275"/>
    </row>
    <row r="81" spans="4:13" ht="24.75" customHeight="1">
      <c r="D81" s="275"/>
      <c r="E81" s="275"/>
      <c r="F81" s="275"/>
      <c r="G81" s="275"/>
      <c r="H81" s="275"/>
      <c r="I81" s="275"/>
      <c r="J81" s="275"/>
      <c r="K81" s="275"/>
      <c r="L81" s="275"/>
      <c r="M81" s="275"/>
    </row>
    <row r="82" spans="4:13" ht="24.75" customHeight="1">
      <c r="D82" s="275"/>
      <c r="E82" s="275"/>
      <c r="F82" s="275"/>
      <c r="G82" s="275"/>
      <c r="H82" s="275"/>
      <c r="I82" s="275"/>
      <c r="J82" s="275"/>
      <c r="K82" s="275"/>
      <c r="L82" s="275"/>
      <c r="M82" s="275"/>
    </row>
    <row r="83" spans="4:13" ht="24.75" customHeight="1">
      <c r="D83" s="275"/>
      <c r="E83" s="275"/>
      <c r="F83" s="275"/>
      <c r="G83" s="275"/>
      <c r="H83" s="275"/>
      <c r="I83" s="275"/>
      <c r="J83" s="275"/>
      <c r="K83" s="275"/>
      <c r="L83" s="275"/>
      <c r="M83" s="275"/>
    </row>
    <row r="84" spans="4:13" ht="24.75" customHeight="1">
      <c r="D84" s="275"/>
      <c r="E84" s="275"/>
      <c r="F84" s="275"/>
      <c r="G84" s="275"/>
      <c r="H84" s="275"/>
      <c r="I84" s="275"/>
      <c r="J84" s="275"/>
      <c r="K84" s="275"/>
      <c r="L84" s="275"/>
      <c r="M84" s="275"/>
    </row>
    <row r="85" spans="4:13" ht="24.75" customHeight="1">
      <c r="D85" s="275"/>
      <c r="E85" s="275"/>
      <c r="F85" s="275"/>
      <c r="G85" s="275"/>
      <c r="H85" s="275"/>
      <c r="I85" s="275"/>
      <c r="J85" s="275"/>
      <c r="K85" s="275"/>
      <c r="L85" s="275"/>
      <c r="M85" s="275"/>
    </row>
    <row r="86" spans="4:13" ht="24.75" customHeight="1">
      <c r="D86" s="275"/>
      <c r="E86" s="275"/>
      <c r="F86" s="275"/>
      <c r="G86" s="275"/>
      <c r="H86" s="275"/>
      <c r="I86" s="275"/>
      <c r="J86" s="275"/>
      <c r="K86" s="275"/>
      <c r="L86" s="275"/>
      <c r="M86" s="275"/>
    </row>
    <row r="87" spans="4:13" ht="24.75" customHeight="1">
      <c r="D87" s="275"/>
      <c r="E87" s="275"/>
      <c r="F87" s="275"/>
      <c r="G87" s="275"/>
      <c r="H87" s="275"/>
      <c r="I87" s="275"/>
      <c r="J87" s="275"/>
      <c r="K87" s="275"/>
      <c r="L87" s="275"/>
      <c r="M87" s="275"/>
    </row>
    <row r="88" spans="4:13" ht="24.75" customHeight="1">
      <c r="D88" s="275"/>
      <c r="E88" s="275"/>
      <c r="F88" s="275"/>
      <c r="G88" s="275"/>
      <c r="H88" s="275"/>
      <c r="I88" s="275"/>
      <c r="J88" s="275"/>
      <c r="K88" s="275"/>
      <c r="L88" s="275"/>
      <c r="M88" s="275"/>
    </row>
    <row r="89" spans="4:13" ht="24.75" customHeight="1">
      <c r="D89" s="275"/>
      <c r="E89" s="275"/>
      <c r="F89" s="275"/>
      <c r="G89" s="275"/>
      <c r="H89" s="275"/>
      <c r="I89" s="275"/>
      <c r="J89" s="275"/>
      <c r="K89" s="275"/>
      <c r="L89" s="275"/>
      <c r="M89" s="275"/>
    </row>
    <row r="90" spans="4:13" ht="24.75" customHeight="1">
      <c r="D90" s="275"/>
      <c r="E90" s="275"/>
      <c r="F90" s="275"/>
      <c r="G90" s="275"/>
      <c r="H90" s="275"/>
      <c r="I90" s="275"/>
      <c r="J90" s="275"/>
      <c r="K90" s="275"/>
      <c r="L90" s="275"/>
      <c r="M90" s="275"/>
    </row>
    <row r="91" spans="4:13" ht="24.75" customHeight="1">
      <c r="D91" s="275"/>
      <c r="E91" s="275"/>
      <c r="F91" s="275"/>
      <c r="G91" s="275"/>
      <c r="H91" s="275"/>
      <c r="I91" s="275"/>
      <c r="J91" s="275"/>
      <c r="K91" s="275"/>
      <c r="L91" s="275"/>
      <c r="M91" s="275"/>
    </row>
    <row r="92" spans="4:13" ht="24.75" customHeight="1">
      <c r="D92" s="275"/>
      <c r="E92" s="275"/>
      <c r="F92" s="275"/>
      <c r="G92" s="275"/>
      <c r="H92" s="275"/>
      <c r="I92" s="275"/>
      <c r="J92" s="275"/>
      <c r="K92" s="275"/>
      <c r="L92" s="275"/>
      <c r="M92" s="275"/>
    </row>
    <row r="93" spans="4:13" ht="24.75" customHeight="1">
      <c r="D93" s="275"/>
      <c r="E93" s="275"/>
      <c r="F93" s="275"/>
      <c r="G93" s="275"/>
      <c r="H93" s="275"/>
      <c r="I93" s="275"/>
      <c r="J93" s="275"/>
      <c r="K93" s="275"/>
      <c r="L93" s="275"/>
      <c r="M93" s="275"/>
    </row>
    <row r="94" spans="4:13" ht="24.75" customHeight="1">
      <c r="D94" s="275"/>
      <c r="E94" s="275"/>
      <c r="F94" s="275"/>
      <c r="G94" s="275"/>
      <c r="H94" s="275"/>
      <c r="I94" s="275"/>
      <c r="J94" s="275"/>
      <c r="K94" s="275"/>
      <c r="L94" s="275"/>
      <c r="M94" s="275"/>
    </row>
    <row r="95" spans="4:13" ht="24.75" customHeight="1">
      <c r="D95" s="275"/>
      <c r="E95" s="275"/>
      <c r="F95" s="275"/>
      <c r="G95" s="275"/>
      <c r="H95" s="275"/>
      <c r="I95" s="275"/>
      <c r="J95" s="275"/>
      <c r="K95" s="275"/>
      <c r="L95" s="275"/>
      <c r="M95" s="275"/>
    </row>
    <row r="96" spans="4:13" ht="24.75" customHeight="1">
      <c r="D96" s="275"/>
      <c r="E96" s="275"/>
      <c r="F96" s="275"/>
      <c r="G96" s="275"/>
      <c r="H96" s="275"/>
      <c r="I96" s="275"/>
      <c r="J96" s="275"/>
      <c r="K96" s="275"/>
      <c r="L96" s="275"/>
      <c r="M96" s="275"/>
    </row>
    <row r="97" spans="4:13" ht="24.75" customHeight="1">
      <c r="D97" s="275"/>
      <c r="E97" s="275"/>
      <c r="F97" s="275"/>
      <c r="G97" s="275"/>
      <c r="H97" s="275"/>
      <c r="I97" s="275"/>
      <c r="J97" s="275"/>
      <c r="K97" s="275"/>
      <c r="L97" s="275"/>
      <c r="M97" s="275"/>
    </row>
    <row r="98" spans="4:13" ht="24.75" customHeight="1">
      <c r="D98" s="275"/>
      <c r="E98" s="275"/>
      <c r="F98" s="275"/>
      <c r="G98" s="275"/>
      <c r="H98" s="275"/>
      <c r="I98" s="275"/>
      <c r="J98" s="275"/>
      <c r="K98" s="275"/>
      <c r="L98" s="275"/>
      <c r="M98" s="275"/>
    </row>
    <row r="99" spans="4:13" ht="24.75" customHeight="1">
      <c r="D99" s="275"/>
      <c r="E99" s="275"/>
      <c r="F99" s="275"/>
      <c r="G99" s="275"/>
      <c r="H99" s="275"/>
      <c r="I99" s="275"/>
      <c r="J99" s="275"/>
      <c r="K99" s="275"/>
      <c r="L99" s="275"/>
      <c r="M99" s="275"/>
    </row>
    <row r="100" spans="4:13" ht="24.75" customHeight="1"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</row>
    <row r="101" spans="4:13" ht="24.75" customHeight="1"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</row>
    <row r="102" spans="4:13" ht="24.75" customHeight="1"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</row>
    <row r="103" spans="4:13" ht="24.75" customHeight="1"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</row>
    <row r="104" spans="4:13" ht="24.75" customHeight="1"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</row>
    <row r="105" spans="4:13" ht="24.75" customHeight="1"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</row>
    <row r="106" spans="4:13" ht="24.75" customHeight="1"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</row>
    <row r="107" spans="4:13" ht="24.75" customHeight="1"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</row>
    <row r="108" spans="4:13" ht="24.75" customHeight="1"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</row>
    <row r="109" spans="4:13" ht="24.75" customHeight="1"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</row>
    <row r="110" spans="4:13" ht="24.75" customHeight="1"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</row>
    <row r="111" spans="4:13" ht="24.75" customHeight="1"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</row>
    <row r="112" spans="4:13" ht="24.75" customHeight="1"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</row>
    <row r="113" spans="4:13" ht="24.75" customHeight="1"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</row>
    <row r="114" spans="4:13" ht="24.75" customHeight="1"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</row>
    <row r="115" spans="4:13" ht="24.75" customHeight="1"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</row>
    <row r="116" spans="4:13" ht="24.75" customHeight="1"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</row>
    <row r="117" spans="4:13" ht="24.75" customHeight="1"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</row>
    <row r="118" spans="4:13" ht="24.75" customHeight="1"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</row>
    <row r="119" spans="4:13" ht="24.75" customHeight="1"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</row>
    <row r="120" spans="4:13" ht="24.75" customHeight="1"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</row>
    <row r="121" spans="4:13" ht="24.75" customHeight="1"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</row>
    <row r="122" spans="4:13" ht="24.75" customHeight="1"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</row>
    <row r="123" spans="4:13" ht="24.75" customHeight="1"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</row>
    <row r="124" spans="4:13" ht="24.75" customHeight="1"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</row>
    <row r="125" spans="4:13" ht="24.75" customHeight="1"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</row>
    <row r="126" spans="4:13" ht="24.75" customHeight="1"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</row>
    <row r="127" spans="4:13" ht="24.75" customHeight="1"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</row>
    <row r="128" spans="4:13" ht="24.75" customHeight="1"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</row>
    <row r="129" spans="4:13" ht="24.75" customHeight="1"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</row>
    <row r="130" spans="4:13" ht="24.75" customHeight="1"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</row>
  </sheetData>
  <sheetProtection/>
  <mergeCells count="13"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  <mergeCell ref="K7:K8"/>
    <mergeCell ref="L7:L8"/>
    <mergeCell ref="M7:M8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zoomScalePageLayoutView="0" workbookViewId="0" topLeftCell="A1">
      <selection activeCell="B1" sqref="B1:I1"/>
    </sheetView>
  </sheetViews>
  <sheetFormatPr defaultColWidth="9.140625" defaultRowHeight="15"/>
  <cols>
    <col min="1" max="1" width="9.140625" style="907" customWidth="1"/>
    <col min="2" max="2" width="23.00390625" style="907" bestFit="1" customWidth="1"/>
    <col min="3" max="3" width="10.28125" style="907" customWidth="1"/>
    <col min="4" max="4" width="12.00390625" style="907" bestFit="1" customWidth="1"/>
    <col min="5" max="5" width="10.28125" style="907" customWidth="1"/>
    <col min="6" max="6" width="11.140625" style="907" customWidth="1"/>
    <col min="7" max="7" width="12.57421875" style="907" customWidth="1"/>
    <col min="8" max="8" width="9.421875" style="907" customWidth="1"/>
    <col min="9" max="16384" width="9.140625" style="907" customWidth="1"/>
  </cols>
  <sheetData>
    <row r="1" spans="2:9" ht="12.75">
      <c r="B1" s="1753" t="s">
        <v>895</v>
      </c>
      <c r="C1" s="1753"/>
      <c r="D1" s="1753"/>
      <c r="E1" s="1753"/>
      <c r="F1" s="1753"/>
      <c r="G1" s="1753"/>
      <c r="H1" s="1753"/>
      <c r="I1" s="1753"/>
    </row>
    <row r="2" spans="2:9" ht="15.75">
      <c r="B2" s="1754" t="s">
        <v>737</v>
      </c>
      <c r="C2" s="1754"/>
      <c r="D2" s="1754"/>
      <c r="E2" s="1754"/>
      <c r="F2" s="1754"/>
      <c r="G2" s="1754"/>
      <c r="H2" s="1754"/>
      <c r="I2" s="1754"/>
    </row>
    <row r="3" spans="2:9" ht="15.75" customHeight="1">
      <c r="B3" s="1755" t="s">
        <v>264</v>
      </c>
      <c r="C3" s="1755"/>
      <c r="D3" s="1755"/>
      <c r="E3" s="1755"/>
      <c r="F3" s="1755"/>
      <c r="G3" s="1755"/>
      <c r="H3" s="1755"/>
      <c r="I3" s="1755"/>
    </row>
    <row r="4" spans="2:9" ht="17.25" customHeight="1" thickBot="1">
      <c r="B4" s="908" t="s">
        <v>33</v>
      </c>
      <c r="C4" s="908"/>
      <c r="D4" s="908"/>
      <c r="E4" s="908"/>
      <c r="F4" s="909"/>
      <c r="G4" s="909"/>
      <c r="H4" s="908"/>
      <c r="I4" s="910" t="s">
        <v>55</v>
      </c>
    </row>
    <row r="5" spans="2:9" ht="15" customHeight="1" thickTop="1">
      <c r="B5" s="1756"/>
      <c r="C5" s="1758" t="s">
        <v>52</v>
      </c>
      <c r="D5" s="1758"/>
      <c r="E5" s="1746" t="s">
        <v>738</v>
      </c>
      <c r="F5" s="1746"/>
      <c r="G5" s="911" t="s">
        <v>79</v>
      </c>
      <c r="H5" s="1747" t="s">
        <v>176</v>
      </c>
      <c r="I5" s="1748"/>
    </row>
    <row r="6" spans="2:9" ht="15" customHeight="1">
      <c r="B6" s="1757"/>
      <c r="C6" s="912" t="s">
        <v>739</v>
      </c>
      <c r="D6" s="913" t="s">
        <v>264</v>
      </c>
      <c r="E6" s="912" t="s">
        <v>739</v>
      </c>
      <c r="F6" s="913" t="s">
        <v>264</v>
      </c>
      <c r="G6" s="913" t="s">
        <v>264</v>
      </c>
      <c r="H6" s="914" t="s">
        <v>53</v>
      </c>
      <c r="I6" s="915" t="s">
        <v>79</v>
      </c>
    </row>
    <row r="7" spans="2:9" ht="15" customHeight="1">
      <c r="B7" s="916"/>
      <c r="C7" s="917"/>
      <c r="D7" s="917"/>
      <c r="E7" s="917"/>
      <c r="F7" s="917"/>
      <c r="G7" s="917"/>
      <c r="H7" s="918"/>
      <c r="I7" s="919"/>
    </row>
    <row r="8" spans="2:9" ht="15" customHeight="1">
      <c r="B8" s="920" t="s">
        <v>740</v>
      </c>
      <c r="C8" s="921">
        <v>91991.29999999999</v>
      </c>
      <c r="D8" s="921">
        <v>68121.03093</v>
      </c>
      <c r="E8" s="921">
        <v>85319.1</v>
      </c>
      <c r="F8" s="921">
        <v>64277.698958</v>
      </c>
      <c r="G8" s="921">
        <v>49238.0193238</v>
      </c>
      <c r="H8" s="922">
        <v>-5.642116525329072</v>
      </c>
      <c r="I8" s="923">
        <v>-23.397733668430305</v>
      </c>
    </row>
    <row r="9" spans="2:9" ht="15" customHeight="1">
      <c r="B9" s="924"/>
      <c r="C9" s="921"/>
      <c r="D9" s="922"/>
      <c r="E9" s="922"/>
      <c r="F9" s="922"/>
      <c r="G9" s="922"/>
      <c r="H9" s="922"/>
      <c r="I9" s="923"/>
    </row>
    <row r="10" spans="2:9" ht="15" customHeight="1">
      <c r="B10" s="924" t="s">
        <v>741</v>
      </c>
      <c r="C10" s="925">
        <v>59613.7</v>
      </c>
      <c r="D10" s="926">
        <v>45340.2</v>
      </c>
      <c r="E10" s="926">
        <v>55864.6</v>
      </c>
      <c r="F10" s="926">
        <v>41605.4</v>
      </c>
      <c r="G10" s="926">
        <v>27722.020381</v>
      </c>
      <c r="H10" s="926">
        <v>-8.237379381891145</v>
      </c>
      <c r="I10" s="927">
        <v>-33.3691317372551</v>
      </c>
    </row>
    <row r="11" spans="2:9" ht="15" customHeight="1">
      <c r="B11" s="924" t="s">
        <v>742</v>
      </c>
      <c r="C11" s="925">
        <v>2840.7</v>
      </c>
      <c r="D11" s="926">
        <v>1873.300799</v>
      </c>
      <c r="E11" s="926">
        <v>2229.9</v>
      </c>
      <c r="F11" s="926">
        <v>2025.64587</v>
      </c>
      <c r="G11" s="926">
        <v>1188.8133004</v>
      </c>
      <c r="H11" s="926">
        <v>8.128314901764995</v>
      </c>
      <c r="I11" s="927">
        <v>-41.30867690040849</v>
      </c>
    </row>
    <row r="12" spans="2:9" ht="15" customHeight="1">
      <c r="B12" s="928" t="s">
        <v>743</v>
      </c>
      <c r="C12" s="929">
        <v>29536.9</v>
      </c>
      <c r="D12" s="930">
        <v>20907.544916000003</v>
      </c>
      <c r="E12" s="930">
        <v>27224.6</v>
      </c>
      <c r="F12" s="930">
        <v>20646.653088</v>
      </c>
      <c r="G12" s="930">
        <v>20327.2139853</v>
      </c>
      <c r="H12" s="930">
        <v>-1.2478357886982252</v>
      </c>
      <c r="I12" s="931">
        <v>-1.547046069106699</v>
      </c>
    </row>
    <row r="13" spans="2:9" ht="15" customHeight="1">
      <c r="B13" s="916"/>
      <c r="C13" s="925"/>
      <c r="D13" s="922"/>
      <c r="E13" s="922"/>
      <c r="F13" s="922"/>
      <c r="G13" s="922"/>
      <c r="H13" s="922"/>
      <c r="I13" s="923"/>
    </row>
    <row r="14" spans="2:9" ht="15" customHeight="1">
      <c r="B14" s="920" t="s">
        <v>744</v>
      </c>
      <c r="C14" s="921">
        <v>714365.8888999999</v>
      </c>
      <c r="D14" s="921">
        <v>522185.102285</v>
      </c>
      <c r="E14" s="921">
        <v>774684.2000000001</v>
      </c>
      <c r="F14" s="921">
        <v>577106.063969</v>
      </c>
      <c r="G14" s="921">
        <v>519971.063207</v>
      </c>
      <c r="H14" s="922">
        <v>10.517544302448599</v>
      </c>
      <c r="I14" s="923">
        <v>-9.900259991908356</v>
      </c>
    </row>
    <row r="15" spans="2:9" ht="15" customHeight="1">
      <c r="B15" s="924"/>
      <c r="C15" s="921"/>
      <c r="D15" s="922"/>
      <c r="E15" s="922"/>
      <c r="F15" s="922"/>
      <c r="G15" s="922"/>
      <c r="H15" s="922"/>
      <c r="I15" s="923"/>
    </row>
    <row r="16" spans="2:9" ht="15" customHeight="1">
      <c r="B16" s="924" t="s">
        <v>745</v>
      </c>
      <c r="C16" s="925">
        <v>477947</v>
      </c>
      <c r="D16" s="926">
        <v>348704.70924</v>
      </c>
      <c r="E16" s="926">
        <v>491655.9</v>
      </c>
      <c r="F16" s="926">
        <v>364757.8761410001</v>
      </c>
      <c r="G16" s="926">
        <v>312721.78697200003</v>
      </c>
      <c r="H16" s="926">
        <v>4.60365646795762</v>
      </c>
      <c r="I16" s="927">
        <v>-14.265926131471687</v>
      </c>
    </row>
    <row r="17" spans="2:9" ht="15" customHeight="1">
      <c r="B17" s="924" t="s">
        <v>746</v>
      </c>
      <c r="C17" s="925">
        <v>73318.6445</v>
      </c>
      <c r="D17" s="932">
        <v>52760.205829</v>
      </c>
      <c r="E17" s="932">
        <v>100166.4</v>
      </c>
      <c r="F17" s="932">
        <v>80153.19381899998</v>
      </c>
      <c r="G17" s="932">
        <v>82378.67606799999</v>
      </c>
      <c r="H17" s="926">
        <v>51.9197898483998</v>
      </c>
      <c r="I17" s="927">
        <v>2.7765359594098555</v>
      </c>
    </row>
    <row r="18" spans="2:9" ht="15" customHeight="1">
      <c r="B18" s="928" t="s">
        <v>747</v>
      </c>
      <c r="C18" s="929">
        <v>163100.2444</v>
      </c>
      <c r="D18" s="930">
        <v>120720.207781</v>
      </c>
      <c r="E18" s="930">
        <v>182861.9</v>
      </c>
      <c r="F18" s="930">
        <v>132194.994009</v>
      </c>
      <c r="G18" s="930">
        <v>124870.600167</v>
      </c>
      <c r="H18" s="930">
        <v>9.505364465724924</v>
      </c>
      <c r="I18" s="931">
        <v>-5.540598490061839</v>
      </c>
    </row>
    <row r="19" spans="2:9" ht="15" customHeight="1">
      <c r="B19" s="916"/>
      <c r="C19" s="921"/>
      <c r="D19" s="921"/>
      <c r="E19" s="921"/>
      <c r="F19" s="921"/>
      <c r="G19" s="921"/>
      <c r="H19" s="922"/>
      <c r="I19" s="923"/>
    </row>
    <row r="20" spans="2:9" ht="15" customHeight="1">
      <c r="B20" s="920" t="s">
        <v>748</v>
      </c>
      <c r="C20" s="921">
        <v>-622374.5888999999</v>
      </c>
      <c r="D20" s="921">
        <v>-454064.1459757</v>
      </c>
      <c r="E20" s="921">
        <v>-689365.1000000001</v>
      </c>
      <c r="F20" s="921">
        <v>-512828.365011</v>
      </c>
      <c r="G20" s="921">
        <v>-470733.1255403</v>
      </c>
      <c r="H20" s="922">
        <v>12.941901600921796</v>
      </c>
      <c r="I20" s="923">
        <v>-8.208495252410259</v>
      </c>
    </row>
    <row r="21" spans="2:9" ht="15" customHeight="1">
      <c r="B21" s="924"/>
      <c r="C21" s="925"/>
      <c r="D21" s="925"/>
      <c r="E21" s="925"/>
      <c r="F21" s="925"/>
      <c r="G21" s="925"/>
      <c r="H21" s="922"/>
      <c r="I21" s="923"/>
    </row>
    <row r="22" spans="2:9" ht="15" customHeight="1">
      <c r="B22" s="924" t="s">
        <v>749</v>
      </c>
      <c r="C22" s="925">
        <v>-418333.3</v>
      </c>
      <c r="D22" s="925">
        <v>-303364.49186199997</v>
      </c>
      <c r="E22" s="925">
        <v>-435791.30000000005</v>
      </c>
      <c r="F22" s="925">
        <v>-323152.47614100005</v>
      </c>
      <c r="G22" s="925">
        <v>-284999.796591</v>
      </c>
      <c r="H22" s="926">
        <v>6.52285061364455</v>
      </c>
      <c r="I22" s="927">
        <v>-11.806418753051389</v>
      </c>
    </row>
    <row r="23" spans="2:9" ht="15" customHeight="1">
      <c r="B23" s="924" t="s">
        <v>750</v>
      </c>
      <c r="C23" s="925">
        <v>-70477.9445</v>
      </c>
      <c r="D23" s="925">
        <v>-50886.90503</v>
      </c>
      <c r="E23" s="925">
        <v>-97936.5</v>
      </c>
      <c r="F23" s="925">
        <v>-78127.54794899999</v>
      </c>
      <c r="G23" s="925">
        <v>-81189.8827676</v>
      </c>
      <c r="H23" s="926">
        <v>53.53188641741997</v>
      </c>
      <c r="I23" s="927">
        <v>3.919507117881494</v>
      </c>
    </row>
    <row r="24" spans="2:9" ht="15" customHeight="1">
      <c r="B24" s="928" t="s">
        <v>751</v>
      </c>
      <c r="C24" s="929">
        <v>-133563.3444</v>
      </c>
      <c r="D24" s="929">
        <v>-99812.662865</v>
      </c>
      <c r="E24" s="929">
        <v>-155637.3</v>
      </c>
      <c r="F24" s="929">
        <v>-111548.340921</v>
      </c>
      <c r="G24" s="929">
        <v>-104543.3861817</v>
      </c>
      <c r="H24" s="930">
        <v>11.75781657051833</v>
      </c>
      <c r="I24" s="931">
        <v>-6.279771217718988</v>
      </c>
    </row>
    <row r="25" spans="2:9" ht="15" customHeight="1">
      <c r="B25" s="916"/>
      <c r="C25" s="925"/>
      <c r="D25" s="925"/>
      <c r="E25" s="925"/>
      <c r="F25" s="925"/>
      <c r="G25" s="925"/>
      <c r="H25" s="922"/>
      <c r="I25" s="923"/>
    </row>
    <row r="26" spans="2:9" ht="15" customHeight="1">
      <c r="B26" s="920" t="s">
        <v>752</v>
      </c>
      <c r="C26" s="921">
        <v>806357.1889</v>
      </c>
      <c r="D26" s="921">
        <v>590306.0859429999</v>
      </c>
      <c r="E26" s="921">
        <v>860003.3</v>
      </c>
      <c r="F26" s="921">
        <v>641383.757304</v>
      </c>
      <c r="G26" s="921">
        <v>569209.1</v>
      </c>
      <c r="H26" s="922">
        <v>8.652726539216488</v>
      </c>
      <c r="I26" s="923">
        <v>-11.252937307816524</v>
      </c>
    </row>
    <row r="27" spans="2:9" ht="15" customHeight="1">
      <c r="B27" s="924"/>
      <c r="C27" s="925"/>
      <c r="D27" s="925"/>
      <c r="E27" s="925"/>
      <c r="F27" s="925"/>
      <c r="G27" s="925"/>
      <c r="H27" s="922"/>
      <c r="I27" s="923"/>
    </row>
    <row r="28" spans="2:9" ht="15" customHeight="1">
      <c r="B28" s="924" t="s">
        <v>749</v>
      </c>
      <c r="C28" s="925">
        <v>537560.7</v>
      </c>
      <c r="D28" s="925">
        <v>394044.926618</v>
      </c>
      <c r="E28" s="925">
        <v>547520.5</v>
      </c>
      <c r="F28" s="925">
        <v>406363.347801</v>
      </c>
      <c r="G28" s="925">
        <v>340443.807353</v>
      </c>
      <c r="H28" s="926">
        <v>3.1261209955741407</v>
      </c>
      <c r="I28" s="927">
        <v>-16.22177714267147</v>
      </c>
    </row>
    <row r="29" spans="2:9" ht="15" customHeight="1">
      <c r="B29" s="924" t="s">
        <v>750</v>
      </c>
      <c r="C29" s="925">
        <v>76159.34449999999</v>
      </c>
      <c r="D29" s="925">
        <v>54633.506627999996</v>
      </c>
      <c r="E29" s="925">
        <v>102396.29999999999</v>
      </c>
      <c r="F29" s="925">
        <v>82178.82406</v>
      </c>
      <c r="G29" s="925">
        <v>83567.50907199999</v>
      </c>
      <c r="H29" s="926">
        <v>50.41842905226008</v>
      </c>
      <c r="I29" s="927">
        <v>1.6897857007796944</v>
      </c>
    </row>
    <row r="30" spans="2:9" ht="15" customHeight="1" thickBot="1">
      <c r="B30" s="933" t="s">
        <v>751</v>
      </c>
      <c r="C30" s="934">
        <v>192637.1444</v>
      </c>
      <c r="D30" s="934">
        <v>141627.652697</v>
      </c>
      <c r="E30" s="934">
        <v>210086.5</v>
      </c>
      <c r="F30" s="934">
        <v>152841.657097</v>
      </c>
      <c r="G30" s="934">
        <v>145197.8002</v>
      </c>
      <c r="H30" s="935">
        <v>7.917941296387454</v>
      </c>
      <c r="I30" s="936">
        <v>-5.001128437296217</v>
      </c>
    </row>
    <row r="31" spans="2:9" ht="13.5" thickTop="1">
      <c r="B31" s="908"/>
      <c r="C31" s="937"/>
      <c r="D31" s="937"/>
      <c r="E31" s="937"/>
      <c r="F31" s="937"/>
      <c r="G31" s="937"/>
      <c r="H31" s="908"/>
      <c r="I31" s="908"/>
    </row>
    <row r="32" spans="2:9" ht="12.75">
      <c r="B32" s="908"/>
      <c r="C32" s="909"/>
      <c r="D32" s="909"/>
      <c r="E32" s="909"/>
      <c r="F32" s="909"/>
      <c r="G32" s="909"/>
      <c r="H32" s="908"/>
      <c r="I32" s="908"/>
    </row>
    <row r="33" spans="2:9" ht="12.75">
      <c r="B33" s="908"/>
      <c r="C33" s="937"/>
      <c r="D33" s="937"/>
      <c r="E33" s="937"/>
      <c r="F33" s="938"/>
      <c r="G33" s="938"/>
      <c r="H33" s="908"/>
      <c r="I33" s="908"/>
    </row>
    <row r="34" spans="2:9" ht="15" customHeight="1">
      <c r="B34" s="939" t="s">
        <v>753</v>
      </c>
      <c r="C34" s="940">
        <v>12.877336590308182</v>
      </c>
      <c r="D34" s="940">
        <v>13.045388150201331</v>
      </c>
      <c r="E34" s="940">
        <v>11.013403913491459</v>
      </c>
      <c r="F34" s="940">
        <v>11.137916814274327</v>
      </c>
      <c r="G34" s="940">
        <v>9.469391033861891</v>
      </c>
      <c r="H34" s="908"/>
      <c r="I34" s="908"/>
    </row>
    <row r="35" spans="2:9" ht="15" customHeight="1">
      <c r="B35" s="941" t="s">
        <v>197</v>
      </c>
      <c r="C35" s="940">
        <v>12.472868330588955</v>
      </c>
      <c r="D35" s="940">
        <v>13.002467754685263</v>
      </c>
      <c r="E35" s="940">
        <v>11.362540345798758</v>
      </c>
      <c r="F35" s="940">
        <v>11.406298364320202</v>
      </c>
      <c r="G35" s="940">
        <v>8.864755042948808</v>
      </c>
      <c r="H35" s="908"/>
      <c r="I35" s="908"/>
    </row>
    <row r="36" spans="2:9" ht="15" customHeight="1">
      <c r="B36" s="942" t="s">
        <v>754</v>
      </c>
      <c r="C36" s="943">
        <v>3.8744578809009487</v>
      </c>
      <c r="D36" s="943">
        <v>3.550594182804207</v>
      </c>
      <c r="E36" s="943">
        <v>2.2261956105041216</v>
      </c>
      <c r="F36" s="943">
        <v>2.527121491345797</v>
      </c>
      <c r="G36" s="943">
        <v>1.44313196174538</v>
      </c>
      <c r="H36" s="908"/>
      <c r="I36" s="908"/>
    </row>
    <row r="37" spans="2:9" ht="15" customHeight="1">
      <c r="B37" s="944" t="s">
        <v>755</v>
      </c>
      <c r="C37" s="945">
        <v>18.109660171668022</v>
      </c>
      <c r="D37" s="945">
        <v>17.319024394783234</v>
      </c>
      <c r="E37" s="945">
        <v>14.888065802663103</v>
      </c>
      <c r="F37" s="945">
        <v>15.618332027455104</v>
      </c>
      <c r="G37" s="945">
        <v>16.278643512415787</v>
      </c>
      <c r="H37" s="908"/>
      <c r="I37" s="908"/>
    </row>
    <row r="38" spans="2:9" ht="15" customHeight="1">
      <c r="B38" s="1749" t="s">
        <v>756</v>
      </c>
      <c r="C38" s="1750"/>
      <c r="D38" s="1750"/>
      <c r="E38" s="1750"/>
      <c r="F38" s="1750"/>
      <c r="G38" s="1751"/>
      <c r="H38" s="908"/>
      <c r="I38" s="908"/>
    </row>
    <row r="39" spans="2:9" ht="15" customHeight="1">
      <c r="B39" s="946" t="s">
        <v>197</v>
      </c>
      <c r="C39" s="940">
        <v>64.80362816918557</v>
      </c>
      <c r="D39" s="940">
        <v>66.5582938952388</v>
      </c>
      <c r="E39" s="940">
        <v>65.47724952560446</v>
      </c>
      <c r="F39" s="940">
        <v>64.72764380452516</v>
      </c>
      <c r="G39" s="940">
        <v>56.301977915759835</v>
      </c>
      <c r="H39" s="908"/>
      <c r="I39" s="908"/>
    </row>
    <row r="40" spans="2:9" ht="15" customHeight="1">
      <c r="B40" s="942" t="s">
        <v>754</v>
      </c>
      <c r="C40" s="943">
        <v>3.088009409585472</v>
      </c>
      <c r="D40" s="943">
        <v>2.749958256585836</v>
      </c>
      <c r="E40" s="943">
        <v>2.6136000028129693</v>
      </c>
      <c r="F40" s="943">
        <v>3.151282557271868</v>
      </c>
      <c r="G40" s="943">
        <v>2.4144578431451245</v>
      </c>
      <c r="H40" s="908"/>
      <c r="I40" s="908"/>
    </row>
    <row r="41" spans="2:9" ht="15" customHeight="1">
      <c r="B41" s="947" t="s">
        <v>755</v>
      </c>
      <c r="C41" s="945">
        <v>32.10836242122897</v>
      </c>
      <c r="D41" s="945">
        <v>30.69174784817535</v>
      </c>
      <c r="E41" s="945">
        <v>31.90915047158256</v>
      </c>
      <c r="F41" s="945">
        <v>32.12107363820297</v>
      </c>
      <c r="G41" s="945">
        <v>41.283564241095036</v>
      </c>
      <c r="H41" s="908"/>
      <c r="I41" s="908"/>
    </row>
    <row r="42" spans="2:9" ht="15" customHeight="1">
      <c r="B42" s="1749" t="s">
        <v>757</v>
      </c>
      <c r="C42" s="1750"/>
      <c r="D42" s="1750"/>
      <c r="E42" s="1750"/>
      <c r="F42" s="1750"/>
      <c r="G42" s="1751"/>
      <c r="H42" s="908"/>
      <c r="I42" s="908"/>
    </row>
    <row r="43" spans="2:9" ht="15" customHeight="1">
      <c r="B43" s="946" t="s">
        <v>197</v>
      </c>
      <c r="C43" s="948">
        <v>66.90507027651556</v>
      </c>
      <c r="D43" s="948">
        <v>66.777998981439</v>
      </c>
      <c r="E43" s="948">
        <v>63.465332066924816</v>
      </c>
      <c r="F43" s="948">
        <v>63.20465143485193</v>
      </c>
      <c r="G43" s="948">
        <v>60.14215195808036</v>
      </c>
      <c r="H43" s="908"/>
      <c r="I43" s="908"/>
    </row>
    <row r="44" spans="2:9" ht="15" customHeight="1">
      <c r="B44" s="949" t="s">
        <v>754</v>
      </c>
      <c r="C44" s="950">
        <v>10.263458213675074</v>
      </c>
      <c r="D44" s="950">
        <v>10.103737855414442</v>
      </c>
      <c r="E44" s="950">
        <v>12.929965526597803</v>
      </c>
      <c r="F44" s="950">
        <v>13.888815041684524</v>
      </c>
      <c r="G44" s="950">
        <v>15.842934712542862</v>
      </c>
      <c r="H44" s="908"/>
      <c r="I44" s="908"/>
    </row>
    <row r="45" spans="2:9" ht="15" customHeight="1">
      <c r="B45" s="947" t="s">
        <v>755</v>
      </c>
      <c r="C45" s="950">
        <v>22.83147150980938</v>
      </c>
      <c r="D45" s="950">
        <v>23.118263163146562</v>
      </c>
      <c r="E45" s="950">
        <v>23.604702406477372</v>
      </c>
      <c r="F45" s="950">
        <v>22.90653352346355</v>
      </c>
      <c r="G45" s="950">
        <v>24.01491332937678</v>
      </c>
      <c r="H45" s="908"/>
      <c r="I45" s="908"/>
    </row>
    <row r="46" spans="2:9" ht="15" customHeight="1">
      <c r="B46" s="1749" t="s">
        <v>758</v>
      </c>
      <c r="C46" s="1750"/>
      <c r="D46" s="1750"/>
      <c r="E46" s="1750"/>
      <c r="F46" s="1750"/>
      <c r="G46" s="1751"/>
      <c r="H46" s="908"/>
      <c r="I46" s="908"/>
    </row>
    <row r="47" spans="2:9" ht="15" customHeight="1">
      <c r="B47" s="946" t="s">
        <v>197</v>
      </c>
      <c r="C47" s="948">
        <v>67.21567805963488</v>
      </c>
      <c r="D47" s="948">
        <v>66.81096029386491</v>
      </c>
      <c r="E47" s="948">
        <v>63.216327603471655</v>
      </c>
      <c r="F47" s="948">
        <v>63.01376054287563</v>
      </c>
      <c r="G47" s="948">
        <v>60.543829468704644</v>
      </c>
      <c r="H47" s="908"/>
      <c r="I47" s="908"/>
    </row>
    <row r="48" spans="2:9" ht="15" customHeight="1">
      <c r="B48" s="949" t="s">
        <v>754</v>
      </c>
      <c r="C48" s="950">
        <v>11.324039534545337</v>
      </c>
      <c r="D48" s="950">
        <v>11.206990543189772</v>
      </c>
      <c r="E48" s="950">
        <v>14.206767937628403</v>
      </c>
      <c r="F48" s="950">
        <v>15.234650512950711</v>
      </c>
      <c r="G48" s="950">
        <v>17.24753697820374</v>
      </c>
      <c r="H48" s="908"/>
      <c r="I48" s="908"/>
    </row>
    <row r="49" spans="2:9" ht="15" customHeight="1">
      <c r="B49" s="947" t="s">
        <v>755</v>
      </c>
      <c r="C49" s="951">
        <v>21.460282405819804</v>
      </c>
      <c r="D49" s="951">
        <v>21.982049162945323</v>
      </c>
      <c r="E49" s="951">
        <v>22.57690445889993</v>
      </c>
      <c r="F49" s="951">
        <v>21.751588944173655</v>
      </c>
      <c r="G49" s="951">
        <v>22.20863355309161</v>
      </c>
      <c r="H49" s="908"/>
      <c r="I49" s="908"/>
    </row>
    <row r="50" spans="2:9" ht="15" customHeight="1">
      <c r="B50" s="1749" t="s">
        <v>759</v>
      </c>
      <c r="C50" s="1750"/>
      <c r="D50" s="1750"/>
      <c r="E50" s="1750"/>
      <c r="F50" s="1750"/>
      <c r="G50" s="1751"/>
      <c r="H50" s="908"/>
      <c r="I50" s="908"/>
    </row>
    <row r="51" spans="2:9" ht="15" customHeight="1">
      <c r="B51" s="946" t="s">
        <v>197</v>
      </c>
      <c r="C51" s="948">
        <v>66.66533236137184</v>
      </c>
      <c r="D51" s="948">
        <v>66.75264511097198</v>
      </c>
      <c r="E51" s="948">
        <v>63.66493012294255</v>
      </c>
      <c r="F51" s="948">
        <v>63.35728127360033</v>
      </c>
      <c r="G51" s="948">
        <v>59.809984343759496</v>
      </c>
      <c r="H51" s="908"/>
      <c r="I51" s="908"/>
    </row>
    <row r="52" spans="2:9" ht="15" customHeight="1">
      <c r="B52" s="949" t="s">
        <v>754</v>
      </c>
      <c r="C52" s="950">
        <v>9.444864577184896</v>
      </c>
      <c r="D52" s="950">
        <v>9.255114919021082</v>
      </c>
      <c r="E52" s="950">
        <v>11.906500823892186</v>
      </c>
      <c r="F52" s="950">
        <v>12.812746547274315</v>
      </c>
      <c r="G52" s="950">
        <v>14.681336047705464</v>
      </c>
      <c r="H52" s="908"/>
      <c r="I52" s="908"/>
    </row>
    <row r="53" spans="2:9" ht="15" customHeight="1">
      <c r="B53" s="947" t="s">
        <v>755</v>
      </c>
      <c r="C53" s="951">
        <v>23.88980306144326</v>
      </c>
      <c r="D53" s="951">
        <v>23.992239970006953</v>
      </c>
      <c r="E53" s="951">
        <v>24.428569053165262</v>
      </c>
      <c r="F53" s="951">
        <v>23.829987770417546</v>
      </c>
      <c r="G53" s="951">
        <v>25.508697176769633</v>
      </c>
      <c r="H53" s="908"/>
      <c r="I53" s="908"/>
    </row>
    <row r="54" spans="2:9" ht="15" customHeight="1">
      <c r="B54" s="1752" t="s">
        <v>760</v>
      </c>
      <c r="C54" s="1752"/>
      <c r="D54" s="1752"/>
      <c r="E54" s="1752"/>
      <c r="F54" s="1752"/>
      <c r="G54" s="1752"/>
      <c r="H54" s="908"/>
      <c r="I54" s="908"/>
    </row>
    <row r="55" spans="2:9" ht="15" customHeight="1">
      <c r="B55" s="942" t="s">
        <v>761</v>
      </c>
      <c r="C55" s="952">
        <v>11.408256944480252</v>
      </c>
      <c r="D55" s="952">
        <v>11.5399560863714</v>
      </c>
      <c r="E55" s="952">
        <v>9.920787513257217</v>
      </c>
      <c r="F55" s="952">
        <v>10.021707382627309</v>
      </c>
      <c r="G55" s="953">
        <v>8.650263735305467</v>
      </c>
      <c r="H55" s="908"/>
      <c r="I55" s="908"/>
    </row>
    <row r="56" spans="2:9" ht="15" customHeight="1">
      <c r="B56" s="944" t="s">
        <v>762</v>
      </c>
      <c r="C56" s="954">
        <v>88.59174305551974</v>
      </c>
      <c r="D56" s="954">
        <v>88.46004391362861</v>
      </c>
      <c r="E56" s="954">
        <v>90.07921248674279</v>
      </c>
      <c r="F56" s="954">
        <v>89.97829261737269</v>
      </c>
      <c r="G56" s="955">
        <v>91.34973626469453</v>
      </c>
      <c r="H56" s="908"/>
      <c r="I56" s="908"/>
    </row>
    <row r="57" spans="2:9" ht="12.75">
      <c r="B57" s="956" t="s">
        <v>763</v>
      </c>
      <c r="C57" s="908"/>
      <c r="D57" s="908"/>
      <c r="E57" s="908"/>
      <c r="F57" s="908"/>
      <c r="G57" s="908"/>
      <c r="H57" s="908"/>
      <c r="I57" s="908"/>
    </row>
    <row r="58" spans="2:9" ht="12.75">
      <c r="B58" s="908" t="s">
        <v>764</v>
      </c>
      <c r="C58" s="908"/>
      <c r="D58" s="908"/>
      <c r="E58" s="908"/>
      <c r="F58" s="908"/>
      <c r="G58" s="908"/>
      <c r="H58" s="908"/>
      <c r="I58" s="908"/>
    </row>
    <row r="59" spans="2:9" ht="12.75">
      <c r="B59" s="908" t="s">
        <v>765</v>
      </c>
      <c r="C59" s="908"/>
      <c r="D59" s="908"/>
      <c r="E59" s="908"/>
      <c r="F59" s="908"/>
      <c r="G59" s="908"/>
      <c r="H59" s="908"/>
      <c r="I59" s="908"/>
    </row>
  </sheetData>
  <sheetProtection/>
  <mergeCells count="12">
    <mergeCell ref="B54:G54"/>
    <mergeCell ref="B1:I1"/>
    <mergeCell ref="B2:I2"/>
    <mergeCell ref="B3:I3"/>
    <mergeCell ref="B5:B6"/>
    <mergeCell ref="C5:D5"/>
    <mergeCell ref="E5:F5"/>
    <mergeCell ref="H5:I5"/>
    <mergeCell ref="B38:G38"/>
    <mergeCell ref="B42:G42"/>
    <mergeCell ref="B46:G46"/>
    <mergeCell ref="B50:G50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9.140625" style="736" customWidth="1"/>
    <col min="2" max="2" width="5.00390625" style="736" customWidth="1"/>
    <col min="3" max="3" width="20.7109375" style="736" customWidth="1"/>
    <col min="4" max="8" width="10.7109375" style="736" customWidth="1"/>
    <col min="9" max="9" width="8.7109375" style="736" customWidth="1"/>
    <col min="10" max="16384" width="9.140625" style="736" customWidth="1"/>
  </cols>
  <sheetData>
    <row r="1" spans="2:8" ht="15" customHeight="1">
      <c r="B1" s="1759" t="s">
        <v>931</v>
      </c>
      <c r="C1" s="1760"/>
      <c r="D1" s="1760"/>
      <c r="E1" s="1760"/>
      <c r="F1" s="1760"/>
      <c r="G1" s="1760"/>
      <c r="H1" s="1761"/>
    </row>
    <row r="2" spans="2:8" ht="15" customHeight="1">
      <c r="B2" s="1762" t="s">
        <v>766</v>
      </c>
      <c r="C2" s="1763"/>
      <c r="D2" s="1763"/>
      <c r="E2" s="1763"/>
      <c r="F2" s="1763"/>
      <c r="G2" s="1763"/>
      <c r="H2" s="1764"/>
    </row>
    <row r="3" spans="2:8" ht="15" customHeight="1" thickBot="1">
      <c r="B3" s="1765" t="s">
        <v>55</v>
      </c>
      <c r="C3" s="1766"/>
      <c r="D3" s="1766"/>
      <c r="E3" s="1766"/>
      <c r="F3" s="1766"/>
      <c r="G3" s="1766"/>
      <c r="H3" s="1767"/>
    </row>
    <row r="4" spans="2:8" ht="15" customHeight="1" thickTop="1">
      <c r="B4" s="957"/>
      <c r="C4" s="958"/>
      <c r="D4" s="1768" t="s">
        <v>264</v>
      </c>
      <c r="E4" s="1768"/>
      <c r="F4" s="1768"/>
      <c r="G4" s="1769" t="s">
        <v>176</v>
      </c>
      <c r="H4" s="1770"/>
    </row>
    <row r="5" spans="2:8" ht="15" customHeight="1">
      <c r="B5" s="959"/>
      <c r="C5" s="960"/>
      <c r="D5" s="961" t="s">
        <v>52</v>
      </c>
      <c r="E5" s="961" t="s">
        <v>767</v>
      </c>
      <c r="F5" s="962" t="s">
        <v>768</v>
      </c>
      <c r="G5" s="962" t="s">
        <v>53</v>
      </c>
      <c r="H5" s="963" t="s">
        <v>768</v>
      </c>
    </row>
    <row r="6" spans="2:8" ht="15" customHeight="1">
      <c r="B6" s="964"/>
      <c r="C6" s="965" t="s">
        <v>769</v>
      </c>
      <c r="D6" s="965">
        <v>37443.280783999995</v>
      </c>
      <c r="E6" s="965">
        <v>34815.354066</v>
      </c>
      <c r="F6" s="965">
        <v>24087.785383999995</v>
      </c>
      <c r="G6" s="965">
        <v>-7.018420028842513</v>
      </c>
      <c r="H6" s="966">
        <v>-30.812751930264994</v>
      </c>
    </row>
    <row r="7" spans="2:8" ht="15" customHeight="1">
      <c r="B7" s="967">
        <v>1</v>
      </c>
      <c r="C7" s="968" t="s">
        <v>770</v>
      </c>
      <c r="D7" s="969">
        <v>267.164249</v>
      </c>
      <c r="E7" s="969">
        <v>345.124498</v>
      </c>
      <c r="F7" s="969">
        <v>117.875095</v>
      </c>
      <c r="G7" s="969">
        <v>29.1806442260918</v>
      </c>
      <c r="H7" s="970">
        <v>-65.84563087144281</v>
      </c>
    </row>
    <row r="8" spans="2:8" ht="15" customHeight="1">
      <c r="B8" s="967">
        <v>2</v>
      </c>
      <c r="C8" s="968" t="s">
        <v>771</v>
      </c>
      <c r="D8" s="969">
        <v>0.840528</v>
      </c>
      <c r="E8" s="969">
        <v>2.060094</v>
      </c>
      <c r="F8" s="969">
        <v>0</v>
      </c>
      <c r="G8" s="969">
        <v>145.09522585803208</v>
      </c>
      <c r="H8" s="970">
        <v>-100</v>
      </c>
    </row>
    <row r="9" spans="2:8" ht="15" customHeight="1">
      <c r="B9" s="967">
        <v>3</v>
      </c>
      <c r="C9" s="968" t="s">
        <v>772</v>
      </c>
      <c r="D9" s="969">
        <v>152.944267</v>
      </c>
      <c r="E9" s="969">
        <v>131.776616</v>
      </c>
      <c r="F9" s="969">
        <v>71.976126</v>
      </c>
      <c r="G9" s="969">
        <v>-13.840107520996526</v>
      </c>
      <c r="H9" s="970">
        <v>-45.380198562694915</v>
      </c>
    </row>
    <row r="10" spans="2:8" ht="15" customHeight="1">
      <c r="B10" s="967">
        <v>4</v>
      </c>
      <c r="C10" s="968" t="s">
        <v>773</v>
      </c>
      <c r="D10" s="969">
        <v>0.884</v>
      </c>
      <c r="E10" s="969">
        <v>1.034</v>
      </c>
      <c r="F10" s="969">
        <v>0.45719999999999994</v>
      </c>
      <c r="G10" s="969">
        <v>16.968325791855207</v>
      </c>
      <c r="H10" s="970">
        <v>-55.78336557059962</v>
      </c>
    </row>
    <row r="11" spans="2:8" ht="15" customHeight="1">
      <c r="B11" s="967">
        <v>5</v>
      </c>
      <c r="C11" s="968" t="s">
        <v>774</v>
      </c>
      <c r="D11" s="969">
        <v>3687.204865</v>
      </c>
      <c r="E11" s="969">
        <v>2556.54052</v>
      </c>
      <c r="F11" s="969">
        <v>3535.9501999999998</v>
      </c>
      <c r="G11" s="969">
        <v>-30.664538217894773</v>
      </c>
      <c r="H11" s="970">
        <v>38.30996115015614</v>
      </c>
    </row>
    <row r="12" spans="2:8" ht="15" customHeight="1">
      <c r="B12" s="967">
        <v>6</v>
      </c>
      <c r="C12" s="968" t="s">
        <v>775</v>
      </c>
      <c r="D12" s="969">
        <v>0</v>
      </c>
      <c r="E12" s="969">
        <v>0</v>
      </c>
      <c r="F12" s="969">
        <v>0</v>
      </c>
      <c r="G12" s="969" t="s">
        <v>119</v>
      </c>
      <c r="H12" s="970" t="s">
        <v>119</v>
      </c>
    </row>
    <row r="13" spans="2:8" ht="15" customHeight="1">
      <c r="B13" s="967">
        <v>7</v>
      </c>
      <c r="C13" s="968" t="s">
        <v>776</v>
      </c>
      <c r="D13" s="969">
        <v>195.7731</v>
      </c>
      <c r="E13" s="969">
        <v>430.538237</v>
      </c>
      <c r="F13" s="969">
        <v>254.85647600000001</v>
      </c>
      <c r="G13" s="969">
        <v>119.91695335058799</v>
      </c>
      <c r="H13" s="970">
        <v>-40.8051471163524</v>
      </c>
    </row>
    <row r="14" spans="2:8" ht="15" customHeight="1">
      <c r="B14" s="967">
        <v>8</v>
      </c>
      <c r="C14" s="968" t="s">
        <v>777</v>
      </c>
      <c r="D14" s="969">
        <v>0</v>
      </c>
      <c r="E14" s="969">
        <v>15.890905</v>
      </c>
      <c r="F14" s="969">
        <v>5.210892</v>
      </c>
      <c r="G14" s="969" t="s">
        <v>119</v>
      </c>
      <c r="H14" s="970">
        <v>-67.20833709596778</v>
      </c>
    </row>
    <row r="15" spans="2:8" ht="15" customHeight="1">
      <c r="B15" s="967">
        <v>9</v>
      </c>
      <c r="C15" s="968" t="s">
        <v>778</v>
      </c>
      <c r="D15" s="969">
        <v>37.186544999999995</v>
      </c>
      <c r="E15" s="969">
        <v>59.426241000000005</v>
      </c>
      <c r="F15" s="969">
        <v>59.432902</v>
      </c>
      <c r="G15" s="969">
        <v>59.80576038994752</v>
      </c>
      <c r="H15" s="970">
        <v>0.01120885300484531</v>
      </c>
    </row>
    <row r="16" spans="2:8" ht="15" customHeight="1">
      <c r="B16" s="967">
        <v>10</v>
      </c>
      <c r="C16" s="968" t="s">
        <v>779</v>
      </c>
      <c r="D16" s="969">
        <v>1114.9761369999999</v>
      </c>
      <c r="E16" s="969">
        <v>918.789975</v>
      </c>
      <c r="F16" s="969">
        <v>616.57002</v>
      </c>
      <c r="G16" s="969">
        <v>-17.595548056110545</v>
      </c>
      <c r="H16" s="970">
        <v>-32.89325778723261</v>
      </c>
    </row>
    <row r="17" spans="2:8" ht="15" customHeight="1">
      <c r="B17" s="967">
        <v>11</v>
      </c>
      <c r="C17" s="968" t="s">
        <v>780</v>
      </c>
      <c r="D17" s="969">
        <v>6.309646000000001</v>
      </c>
      <c r="E17" s="969">
        <v>6.470639</v>
      </c>
      <c r="F17" s="969">
        <v>11.727126</v>
      </c>
      <c r="G17" s="969">
        <v>2.5515377566348434</v>
      </c>
      <c r="H17" s="970">
        <v>81.23597993953919</v>
      </c>
    </row>
    <row r="18" spans="2:8" ht="15" customHeight="1">
      <c r="B18" s="967">
        <v>12</v>
      </c>
      <c r="C18" s="968" t="s">
        <v>781</v>
      </c>
      <c r="D18" s="969">
        <v>2026.4677900000002</v>
      </c>
      <c r="E18" s="969">
        <v>2220.8428769999996</v>
      </c>
      <c r="F18" s="969">
        <v>642.787084</v>
      </c>
      <c r="G18" s="969">
        <v>9.591817247684915</v>
      </c>
      <c r="H18" s="970">
        <v>-71.05661590664614</v>
      </c>
    </row>
    <row r="19" spans="2:8" ht="15" customHeight="1">
      <c r="B19" s="967">
        <v>13</v>
      </c>
      <c r="C19" s="968" t="s">
        <v>782</v>
      </c>
      <c r="D19" s="969">
        <v>0</v>
      </c>
      <c r="E19" s="969">
        <v>0</v>
      </c>
      <c r="F19" s="969">
        <v>0</v>
      </c>
      <c r="G19" s="969" t="s">
        <v>119</v>
      </c>
      <c r="H19" s="970" t="s">
        <v>119</v>
      </c>
    </row>
    <row r="20" spans="2:8" ht="15" customHeight="1">
      <c r="B20" s="967">
        <v>14</v>
      </c>
      <c r="C20" s="968" t="s">
        <v>783</v>
      </c>
      <c r="D20" s="969">
        <v>113.82018400000001</v>
      </c>
      <c r="E20" s="969">
        <v>121.73325600000001</v>
      </c>
      <c r="F20" s="969">
        <v>98.087616</v>
      </c>
      <c r="G20" s="969">
        <v>6.952257255180669</v>
      </c>
      <c r="H20" s="970">
        <v>-19.424141583792036</v>
      </c>
    </row>
    <row r="21" spans="2:8" ht="15" customHeight="1">
      <c r="B21" s="967">
        <v>15</v>
      </c>
      <c r="C21" s="968" t="s">
        <v>784</v>
      </c>
      <c r="D21" s="969">
        <v>361.81225699999993</v>
      </c>
      <c r="E21" s="969">
        <v>288.13407299999994</v>
      </c>
      <c r="F21" s="969">
        <v>326.94452099999995</v>
      </c>
      <c r="G21" s="969">
        <v>-20.363650643267178</v>
      </c>
      <c r="H21" s="970">
        <v>13.469579489823118</v>
      </c>
    </row>
    <row r="22" spans="2:8" ht="15" customHeight="1">
      <c r="B22" s="967">
        <v>16</v>
      </c>
      <c r="C22" s="968" t="s">
        <v>785</v>
      </c>
      <c r="D22" s="969">
        <v>16.862496</v>
      </c>
      <c r="E22" s="969">
        <v>16.449186</v>
      </c>
      <c r="F22" s="969">
        <v>16.429298</v>
      </c>
      <c r="G22" s="969">
        <v>-2.4510606259002117</v>
      </c>
      <c r="H22" s="970">
        <v>-0.12090567885853432</v>
      </c>
    </row>
    <row r="23" spans="2:8" ht="15" customHeight="1">
      <c r="B23" s="967">
        <v>17</v>
      </c>
      <c r="C23" s="968" t="s">
        <v>786</v>
      </c>
      <c r="D23" s="969">
        <v>158.820326</v>
      </c>
      <c r="E23" s="969">
        <v>422.9220879999999</v>
      </c>
      <c r="F23" s="969">
        <v>274.322054</v>
      </c>
      <c r="G23" s="969">
        <v>166.28964859321593</v>
      </c>
      <c r="H23" s="970">
        <v>-35.136503440321604</v>
      </c>
    </row>
    <row r="24" spans="2:8" ht="15" customHeight="1">
      <c r="B24" s="967">
        <v>18</v>
      </c>
      <c r="C24" s="968" t="s">
        <v>787</v>
      </c>
      <c r="D24" s="969">
        <v>3264.681134</v>
      </c>
      <c r="E24" s="969">
        <v>3294.193086</v>
      </c>
      <c r="F24" s="969">
        <v>1803.6784150000003</v>
      </c>
      <c r="G24" s="969">
        <v>0.9039765535644051</v>
      </c>
      <c r="H24" s="970">
        <v>-45.24673059798899</v>
      </c>
    </row>
    <row r="25" spans="2:8" ht="15" customHeight="1">
      <c r="B25" s="967">
        <v>19</v>
      </c>
      <c r="C25" s="968" t="s">
        <v>788</v>
      </c>
      <c r="D25" s="969">
        <v>3445.681995</v>
      </c>
      <c r="E25" s="969">
        <v>3135.550505</v>
      </c>
      <c r="F25" s="969">
        <v>3084.9347770000004</v>
      </c>
      <c r="G25" s="969">
        <v>-9.000583642078084</v>
      </c>
      <c r="H25" s="970">
        <v>-1.6142533159420367</v>
      </c>
    </row>
    <row r="26" spans="2:8" ht="15" customHeight="1">
      <c r="B26" s="967"/>
      <c r="C26" s="968" t="s">
        <v>789</v>
      </c>
      <c r="D26" s="969">
        <v>2.645683</v>
      </c>
      <c r="E26" s="969">
        <v>10.736265</v>
      </c>
      <c r="F26" s="969">
        <v>49.433513000000005</v>
      </c>
      <c r="G26" s="969">
        <v>305.8031517759308</v>
      </c>
      <c r="H26" s="970">
        <v>360.4349184749073</v>
      </c>
    </row>
    <row r="27" spans="2:8" ht="15" customHeight="1">
      <c r="B27" s="967"/>
      <c r="C27" s="968" t="s">
        <v>790</v>
      </c>
      <c r="D27" s="969">
        <v>2863.8629819999996</v>
      </c>
      <c r="E27" s="969">
        <v>2758.2870550000002</v>
      </c>
      <c r="F27" s="969">
        <v>2746.9439350000002</v>
      </c>
      <c r="G27" s="969">
        <v>-3.6864866672591177</v>
      </c>
      <c r="H27" s="970">
        <v>-0.4112378361576958</v>
      </c>
    </row>
    <row r="28" spans="2:8" ht="15" customHeight="1">
      <c r="B28" s="967"/>
      <c r="C28" s="968" t="s">
        <v>791</v>
      </c>
      <c r="D28" s="969">
        <v>579.17333</v>
      </c>
      <c r="E28" s="969">
        <v>366.52718500000003</v>
      </c>
      <c r="F28" s="969">
        <v>288.557329</v>
      </c>
      <c r="G28" s="969">
        <v>-36.71545873840564</v>
      </c>
      <c r="H28" s="970">
        <v>-21.27259837493365</v>
      </c>
    </row>
    <row r="29" spans="2:8" ht="15" customHeight="1">
      <c r="B29" s="967">
        <v>20</v>
      </c>
      <c r="C29" s="968" t="s">
        <v>792</v>
      </c>
      <c r="D29" s="969">
        <v>167.36420500000003</v>
      </c>
      <c r="E29" s="969">
        <v>122.86425</v>
      </c>
      <c r="F29" s="969">
        <v>104.6574</v>
      </c>
      <c r="G29" s="969">
        <v>-26.58869320354374</v>
      </c>
      <c r="H29" s="970">
        <v>-14.818671826833281</v>
      </c>
    </row>
    <row r="30" spans="2:8" ht="15" customHeight="1">
      <c r="B30" s="967">
        <v>21</v>
      </c>
      <c r="C30" s="968" t="s">
        <v>793</v>
      </c>
      <c r="D30" s="969">
        <v>156.748037</v>
      </c>
      <c r="E30" s="969">
        <v>147.221951</v>
      </c>
      <c r="F30" s="969">
        <v>43.749944</v>
      </c>
      <c r="G30" s="969">
        <v>-6.077323953983566</v>
      </c>
      <c r="H30" s="970">
        <v>-70.28300215910058</v>
      </c>
    </row>
    <row r="31" spans="2:8" ht="15" customHeight="1">
      <c r="B31" s="967">
        <v>22</v>
      </c>
      <c r="C31" s="968" t="s">
        <v>794</v>
      </c>
      <c r="D31" s="969">
        <v>23.249726000000003</v>
      </c>
      <c r="E31" s="969">
        <v>0</v>
      </c>
      <c r="F31" s="969">
        <v>0.0025</v>
      </c>
      <c r="G31" s="969">
        <v>-100</v>
      </c>
      <c r="H31" s="970" t="s">
        <v>119</v>
      </c>
    </row>
    <row r="32" spans="2:8" ht="15" customHeight="1">
      <c r="B32" s="967">
        <v>23</v>
      </c>
      <c r="C32" s="968" t="s">
        <v>795</v>
      </c>
      <c r="D32" s="969">
        <v>636.9838829999999</v>
      </c>
      <c r="E32" s="969">
        <v>617.178225</v>
      </c>
      <c r="F32" s="969">
        <v>535.704275</v>
      </c>
      <c r="G32" s="969">
        <v>-3.109287146594866</v>
      </c>
      <c r="H32" s="970">
        <v>-13.201040914883208</v>
      </c>
    </row>
    <row r="33" spans="2:8" ht="15" customHeight="1">
      <c r="B33" s="967">
        <v>24</v>
      </c>
      <c r="C33" s="968" t="s">
        <v>796</v>
      </c>
      <c r="D33" s="969">
        <v>17.47675</v>
      </c>
      <c r="E33" s="969">
        <v>45.980089</v>
      </c>
      <c r="F33" s="969">
        <v>34.451507</v>
      </c>
      <c r="G33" s="969">
        <v>163.09290342884117</v>
      </c>
      <c r="H33" s="970">
        <v>-25.072987570772213</v>
      </c>
    </row>
    <row r="34" spans="2:8" ht="15" customHeight="1">
      <c r="B34" s="967">
        <v>25</v>
      </c>
      <c r="C34" s="968" t="s">
        <v>797</v>
      </c>
      <c r="D34" s="969">
        <v>367.633854</v>
      </c>
      <c r="E34" s="969">
        <v>452.85644900000005</v>
      </c>
      <c r="F34" s="969">
        <v>255.410412</v>
      </c>
      <c r="G34" s="969">
        <v>23.18137844835151</v>
      </c>
      <c r="H34" s="970">
        <v>-43.60013806494341</v>
      </c>
    </row>
    <row r="35" spans="2:8" ht="15" customHeight="1">
      <c r="B35" s="967">
        <v>26</v>
      </c>
      <c r="C35" s="968" t="s">
        <v>798</v>
      </c>
      <c r="D35" s="969">
        <v>539.448092</v>
      </c>
      <c r="E35" s="969">
        <v>411.901787</v>
      </c>
      <c r="F35" s="969">
        <v>625.583112</v>
      </c>
      <c r="G35" s="969">
        <v>-23.643851353171513</v>
      </c>
      <c r="H35" s="970">
        <v>51.87676571065714</v>
      </c>
    </row>
    <row r="36" spans="2:8" ht="15" customHeight="1">
      <c r="B36" s="967">
        <v>27</v>
      </c>
      <c r="C36" s="968" t="s">
        <v>799</v>
      </c>
      <c r="D36" s="969">
        <v>0.07765999999999999</v>
      </c>
      <c r="E36" s="969">
        <v>1.08664</v>
      </c>
      <c r="F36" s="969">
        <v>0.33165</v>
      </c>
      <c r="G36" s="969" t="s">
        <v>119</v>
      </c>
      <c r="H36" s="970">
        <v>-69.47931237576383</v>
      </c>
    </row>
    <row r="37" spans="2:8" ht="15" customHeight="1">
      <c r="B37" s="967">
        <v>28</v>
      </c>
      <c r="C37" s="968" t="s">
        <v>800</v>
      </c>
      <c r="D37" s="969">
        <v>110.61411199999999</v>
      </c>
      <c r="E37" s="969">
        <v>80.52702400000001</v>
      </c>
      <c r="F37" s="969">
        <v>23.299510999999995</v>
      </c>
      <c r="G37" s="969">
        <v>-27.200044782712695</v>
      </c>
      <c r="H37" s="970">
        <v>-71.06622119799188</v>
      </c>
    </row>
    <row r="38" spans="2:8" ht="15" customHeight="1">
      <c r="B38" s="967">
        <v>29</v>
      </c>
      <c r="C38" s="968" t="s">
        <v>801</v>
      </c>
      <c r="D38" s="969">
        <v>42.193127</v>
      </c>
      <c r="E38" s="969">
        <v>42.593576999999996</v>
      </c>
      <c r="F38" s="969">
        <v>57.064992999999994</v>
      </c>
      <c r="G38" s="969">
        <v>0.9490882247243633</v>
      </c>
      <c r="H38" s="970">
        <v>33.97558275042266</v>
      </c>
    </row>
    <row r="39" spans="2:8" ht="15" customHeight="1">
      <c r="B39" s="967">
        <v>30</v>
      </c>
      <c r="C39" s="968" t="s">
        <v>802</v>
      </c>
      <c r="D39" s="969">
        <v>283.410554</v>
      </c>
      <c r="E39" s="969">
        <v>260.32045800000003</v>
      </c>
      <c r="F39" s="969">
        <v>155.461187</v>
      </c>
      <c r="G39" s="969">
        <v>-8.1472251735551</v>
      </c>
      <c r="H39" s="970">
        <v>-40.28084146963202</v>
      </c>
    </row>
    <row r="40" spans="2:8" ht="15" customHeight="1">
      <c r="B40" s="967">
        <v>31</v>
      </c>
      <c r="C40" s="968" t="s">
        <v>803</v>
      </c>
      <c r="D40" s="969">
        <v>3839.4512729999997</v>
      </c>
      <c r="E40" s="969">
        <v>3792.426014</v>
      </c>
      <c r="F40" s="969">
        <v>2420.331415</v>
      </c>
      <c r="G40" s="969">
        <v>-1.2247911395749043</v>
      </c>
      <c r="H40" s="970">
        <v>-36.179864654836216</v>
      </c>
    </row>
    <row r="41" spans="2:8" ht="15" customHeight="1">
      <c r="B41" s="967">
        <v>32</v>
      </c>
      <c r="C41" s="968" t="s">
        <v>804</v>
      </c>
      <c r="D41" s="969">
        <v>3.836672</v>
      </c>
      <c r="E41" s="969">
        <v>126.409013</v>
      </c>
      <c r="F41" s="969">
        <v>169.29725</v>
      </c>
      <c r="G41" s="969" t="s">
        <v>119</v>
      </c>
      <c r="H41" s="970">
        <v>33.92814798735907</v>
      </c>
    </row>
    <row r="42" spans="2:8" ht="15" customHeight="1">
      <c r="B42" s="967">
        <v>33</v>
      </c>
      <c r="C42" s="968" t="s">
        <v>805</v>
      </c>
      <c r="D42" s="969">
        <v>40.71885299999999</v>
      </c>
      <c r="E42" s="969">
        <v>1.705306</v>
      </c>
      <c r="F42" s="969">
        <v>3.3138819999999996</v>
      </c>
      <c r="G42" s="969">
        <v>-95.8119989283588</v>
      </c>
      <c r="H42" s="970">
        <v>94.32770423607255</v>
      </c>
    </row>
    <row r="43" spans="2:8" ht="15" customHeight="1">
      <c r="B43" s="967">
        <v>34</v>
      </c>
      <c r="C43" s="968" t="s">
        <v>806</v>
      </c>
      <c r="D43" s="969">
        <v>277.949195</v>
      </c>
      <c r="E43" s="969">
        <v>247.73502299999998</v>
      </c>
      <c r="F43" s="969">
        <v>143.45038799999998</v>
      </c>
      <c r="G43" s="969">
        <v>-10.870393778258645</v>
      </c>
      <c r="H43" s="970">
        <v>-42.09523293765371</v>
      </c>
    </row>
    <row r="44" spans="2:8" ht="15" customHeight="1">
      <c r="B44" s="967">
        <v>35</v>
      </c>
      <c r="C44" s="968" t="s">
        <v>807</v>
      </c>
      <c r="D44" s="969">
        <v>189.609784</v>
      </c>
      <c r="E44" s="969">
        <v>36.934652</v>
      </c>
      <c r="F44" s="969">
        <v>20.479238</v>
      </c>
      <c r="G44" s="969">
        <v>-80.52070350968809</v>
      </c>
      <c r="H44" s="970">
        <v>-44.55277932495479</v>
      </c>
    </row>
    <row r="45" spans="2:8" ht="15" customHeight="1">
      <c r="B45" s="967">
        <v>36</v>
      </c>
      <c r="C45" s="968" t="s">
        <v>808</v>
      </c>
      <c r="D45" s="969">
        <v>907.19245</v>
      </c>
      <c r="E45" s="969">
        <v>1307.101875</v>
      </c>
      <c r="F45" s="969">
        <v>1050.760323</v>
      </c>
      <c r="G45" s="969">
        <v>44.08209360648891</v>
      </c>
      <c r="H45" s="970">
        <v>-19.611443981747783</v>
      </c>
    </row>
    <row r="46" spans="2:8" ht="15" customHeight="1">
      <c r="B46" s="967">
        <v>39</v>
      </c>
      <c r="C46" s="968" t="s">
        <v>809</v>
      </c>
      <c r="D46" s="969">
        <v>0</v>
      </c>
      <c r="E46" s="969">
        <v>0</v>
      </c>
      <c r="F46" s="969">
        <v>0</v>
      </c>
      <c r="G46" s="969" t="s">
        <v>119</v>
      </c>
      <c r="H46" s="970" t="s">
        <v>119</v>
      </c>
    </row>
    <row r="47" spans="2:8" ht="15" customHeight="1">
      <c r="B47" s="967">
        <v>37</v>
      </c>
      <c r="C47" s="968" t="s">
        <v>810</v>
      </c>
      <c r="D47" s="969">
        <v>1637.593387</v>
      </c>
      <c r="E47" s="969">
        <v>1890.141047</v>
      </c>
      <c r="F47" s="969">
        <v>1142.810325</v>
      </c>
      <c r="G47" s="969">
        <v>15.421878349341426</v>
      </c>
      <c r="H47" s="970">
        <v>-39.5383573721205</v>
      </c>
    </row>
    <row r="48" spans="2:8" ht="15" customHeight="1">
      <c r="B48" s="967">
        <v>38</v>
      </c>
      <c r="C48" s="968" t="s">
        <v>811</v>
      </c>
      <c r="D48" s="969">
        <v>153.775641</v>
      </c>
      <c r="E48" s="969">
        <v>236.34698500000002</v>
      </c>
      <c r="F48" s="969">
        <v>72.008682</v>
      </c>
      <c r="G48" s="969">
        <v>53.69598426840568</v>
      </c>
      <c r="H48" s="970">
        <v>-69.53264201783662</v>
      </c>
    </row>
    <row r="49" spans="2:8" ht="15" customHeight="1">
      <c r="B49" s="967">
        <v>40</v>
      </c>
      <c r="C49" s="968" t="s">
        <v>812</v>
      </c>
      <c r="D49" s="969">
        <v>19.891009</v>
      </c>
      <c r="E49" s="969">
        <v>16.812275999999997</v>
      </c>
      <c r="F49" s="969">
        <v>6.702911</v>
      </c>
      <c r="G49" s="969">
        <v>-15.478013206871523</v>
      </c>
      <c r="H49" s="970">
        <v>-60.13085319322618</v>
      </c>
    </row>
    <row r="50" spans="2:8" ht="15" customHeight="1">
      <c r="B50" s="967">
        <v>41</v>
      </c>
      <c r="C50" s="968" t="s">
        <v>813</v>
      </c>
      <c r="D50" s="969">
        <v>1029.047478</v>
      </c>
      <c r="E50" s="969">
        <v>0</v>
      </c>
      <c r="F50" s="969">
        <v>0</v>
      </c>
      <c r="G50" s="969">
        <v>-100</v>
      </c>
      <c r="H50" s="970" t="s">
        <v>119</v>
      </c>
    </row>
    <row r="51" spans="2:8" ht="15" customHeight="1">
      <c r="B51" s="967">
        <v>42</v>
      </c>
      <c r="C51" s="968" t="s">
        <v>814</v>
      </c>
      <c r="D51" s="969">
        <v>177.72877599999998</v>
      </c>
      <c r="E51" s="969">
        <v>207.311192</v>
      </c>
      <c r="F51" s="969">
        <v>132.149984</v>
      </c>
      <c r="G51" s="969">
        <v>16.6446968610193</v>
      </c>
      <c r="H51" s="970">
        <v>-36.25525823034196</v>
      </c>
    </row>
    <row r="52" spans="2:8" ht="15" customHeight="1">
      <c r="B52" s="967">
        <v>43</v>
      </c>
      <c r="C52" s="968" t="s">
        <v>815</v>
      </c>
      <c r="D52" s="969">
        <v>4196.261629</v>
      </c>
      <c r="E52" s="969">
        <v>3906.626466</v>
      </c>
      <c r="F52" s="969">
        <v>2428.9817749999997</v>
      </c>
      <c r="G52" s="969">
        <v>-6.902218894035499</v>
      </c>
      <c r="H52" s="970">
        <v>-37.82405878473871</v>
      </c>
    </row>
    <row r="53" spans="2:8" ht="15" customHeight="1">
      <c r="B53" s="967">
        <v>44</v>
      </c>
      <c r="C53" s="968" t="s">
        <v>816</v>
      </c>
      <c r="D53" s="969">
        <v>120.68644699999999</v>
      </c>
      <c r="E53" s="969">
        <v>92.14634</v>
      </c>
      <c r="F53" s="969">
        <v>48.422852999999996</v>
      </c>
      <c r="G53" s="969">
        <v>-23.64814584358423</v>
      </c>
      <c r="H53" s="970">
        <v>-47.450052818158596</v>
      </c>
    </row>
    <row r="54" spans="2:8" ht="15" customHeight="1">
      <c r="B54" s="967">
        <v>45</v>
      </c>
      <c r="C54" s="968" t="s">
        <v>817</v>
      </c>
      <c r="D54" s="969">
        <v>744.9568970000001</v>
      </c>
      <c r="E54" s="969">
        <v>662.626905</v>
      </c>
      <c r="F54" s="969">
        <v>665.975883</v>
      </c>
      <c r="G54" s="969">
        <v>-11.051645045713315</v>
      </c>
      <c r="H54" s="970">
        <v>0.5054092996721806</v>
      </c>
    </row>
    <row r="55" spans="2:8" ht="15" customHeight="1">
      <c r="B55" s="967">
        <v>46</v>
      </c>
      <c r="C55" s="968" t="s">
        <v>818</v>
      </c>
      <c r="D55" s="969">
        <v>4.303262</v>
      </c>
      <c r="E55" s="969">
        <v>0.160151</v>
      </c>
      <c r="F55" s="969">
        <v>6.820635</v>
      </c>
      <c r="G55" s="969">
        <v>-96.27838137673236</v>
      </c>
      <c r="H55" s="970" t="s">
        <v>119</v>
      </c>
    </row>
    <row r="56" spans="2:8" ht="15" customHeight="1">
      <c r="B56" s="967">
        <v>47</v>
      </c>
      <c r="C56" s="968" t="s">
        <v>147</v>
      </c>
      <c r="D56" s="969">
        <v>107.094452</v>
      </c>
      <c r="E56" s="969">
        <v>221.78986799999998</v>
      </c>
      <c r="F56" s="969">
        <v>263.751356</v>
      </c>
      <c r="G56" s="969">
        <v>107.09743955737312</v>
      </c>
      <c r="H56" s="970">
        <v>18.9194792252638</v>
      </c>
    </row>
    <row r="57" spans="2:8" ht="15" customHeight="1">
      <c r="B57" s="967">
        <v>48</v>
      </c>
      <c r="C57" s="968" t="s">
        <v>819</v>
      </c>
      <c r="D57" s="969">
        <v>1644.5917010000003</v>
      </c>
      <c r="E57" s="969">
        <v>1737.667967</v>
      </c>
      <c r="F57" s="969">
        <v>1049.7464260000002</v>
      </c>
      <c r="G57" s="969">
        <v>5.659536403072224</v>
      </c>
      <c r="H57" s="970">
        <v>-39.58877956343198</v>
      </c>
    </row>
    <row r="58" spans="2:8" ht="15" customHeight="1">
      <c r="B58" s="967">
        <v>49</v>
      </c>
      <c r="C58" s="968" t="s">
        <v>820</v>
      </c>
      <c r="D58" s="969">
        <v>5151.962359</v>
      </c>
      <c r="E58" s="969">
        <v>4181.40574</v>
      </c>
      <c r="F58" s="969">
        <v>1705.825765</v>
      </c>
      <c r="G58" s="969">
        <v>-18.838581328229765</v>
      </c>
      <c r="H58" s="970">
        <v>-59.20449076056417</v>
      </c>
    </row>
    <row r="59" spans="2:8" ht="15" customHeight="1">
      <c r="B59" s="971"/>
      <c r="C59" s="965" t="s">
        <v>821</v>
      </c>
      <c r="D59" s="965">
        <v>7896.936594000006</v>
      </c>
      <c r="E59" s="965">
        <v>6790.0175940000045</v>
      </c>
      <c r="F59" s="965">
        <v>3634.234997000003</v>
      </c>
      <c r="G59" s="972">
        <v>-14.017068350795995</v>
      </c>
      <c r="H59" s="973">
        <v>-46.47679557986134</v>
      </c>
    </row>
    <row r="60" spans="2:8" ht="15" customHeight="1" thickBot="1">
      <c r="B60" s="974"/>
      <c r="C60" s="975" t="s">
        <v>822</v>
      </c>
      <c r="D60" s="976">
        <v>45340.217378</v>
      </c>
      <c r="E60" s="976">
        <v>41605.371660000004</v>
      </c>
      <c r="F60" s="976">
        <v>27722.020381</v>
      </c>
      <c r="G60" s="977">
        <v>-8.237379381891145</v>
      </c>
      <c r="H60" s="978">
        <v>-33.3691317372551</v>
      </c>
    </row>
    <row r="61" spans="2:8" ht="13.5" thickTop="1">
      <c r="B61" s="979" t="s">
        <v>823</v>
      </c>
      <c r="C61" s="980"/>
      <c r="D61" s="981"/>
      <c r="E61" s="981"/>
      <c r="F61" s="982"/>
      <c r="G61" s="983"/>
      <c r="H61" s="983"/>
    </row>
    <row r="62" spans="2:8" ht="15" customHeight="1">
      <c r="B62" s="736" t="s">
        <v>824</v>
      </c>
      <c r="C62" s="979"/>
      <c r="D62" s="979"/>
      <c r="E62" s="979"/>
      <c r="F62" s="979"/>
      <c r="G62" s="979"/>
      <c r="H62" s="979"/>
    </row>
    <row r="63" spans="2:8" ht="15" customHeight="1">
      <c r="B63" s="984"/>
      <c r="C63" s="984"/>
      <c r="D63" s="984"/>
      <c r="E63" s="984"/>
      <c r="F63" s="984"/>
      <c r="G63" s="984"/>
      <c r="H63" s="984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9.140625" style="736" customWidth="1"/>
    <col min="2" max="2" width="5.00390625" style="736" customWidth="1"/>
    <col min="3" max="3" width="31.28125" style="736" bestFit="1" customWidth="1"/>
    <col min="4" max="4" width="10.421875" style="736" customWidth="1"/>
    <col min="5" max="5" width="11.421875" style="736" customWidth="1"/>
    <col min="6" max="6" width="11.140625" style="736" customWidth="1"/>
    <col min="7" max="7" width="9.7109375" style="736" customWidth="1"/>
    <col min="8" max="8" width="9.57421875" style="736" customWidth="1"/>
    <col min="9" max="9" width="9.140625" style="736" customWidth="1"/>
    <col min="10" max="10" width="7.28125" style="736" customWidth="1"/>
    <col min="11" max="16384" width="9.140625" style="736" customWidth="1"/>
  </cols>
  <sheetData>
    <row r="1" spans="2:8" ht="15" customHeight="1">
      <c r="B1" s="1759" t="s">
        <v>971</v>
      </c>
      <c r="C1" s="1760"/>
      <c r="D1" s="1760"/>
      <c r="E1" s="1760"/>
      <c r="F1" s="1760"/>
      <c r="G1" s="1761"/>
      <c r="H1" s="1761"/>
    </row>
    <row r="2" spans="2:8" ht="15" customHeight="1">
      <c r="B2" s="1771" t="s">
        <v>826</v>
      </c>
      <c r="C2" s="1772"/>
      <c r="D2" s="1772"/>
      <c r="E2" s="1772"/>
      <c r="F2" s="1772"/>
      <c r="G2" s="1773"/>
      <c r="H2" s="1773"/>
    </row>
    <row r="3" spans="2:8" ht="15" customHeight="1" thickBot="1">
      <c r="B3" s="1774" t="s">
        <v>55</v>
      </c>
      <c r="C3" s="1775"/>
      <c r="D3" s="1775"/>
      <c r="E3" s="1775"/>
      <c r="F3" s="1775"/>
      <c r="G3" s="1776"/>
      <c r="H3" s="1776"/>
    </row>
    <row r="4" spans="2:8" ht="15" customHeight="1" thickTop="1">
      <c r="B4" s="985"/>
      <c r="C4" s="986"/>
      <c r="D4" s="1777" t="s">
        <v>264</v>
      </c>
      <c r="E4" s="1777"/>
      <c r="F4" s="1777"/>
      <c r="G4" s="1778" t="s">
        <v>176</v>
      </c>
      <c r="H4" s="1779"/>
    </row>
    <row r="5" spans="2:8" ht="15" customHeight="1">
      <c r="B5" s="987"/>
      <c r="C5" s="988"/>
      <c r="D5" s="989" t="s">
        <v>52</v>
      </c>
      <c r="E5" s="989" t="s">
        <v>767</v>
      </c>
      <c r="F5" s="989" t="s">
        <v>768</v>
      </c>
      <c r="G5" s="989" t="s">
        <v>53</v>
      </c>
      <c r="H5" s="990" t="s">
        <v>768</v>
      </c>
    </row>
    <row r="6" spans="2:8" ht="15" customHeight="1">
      <c r="B6" s="964"/>
      <c r="C6" s="965" t="s">
        <v>827</v>
      </c>
      <c r="D6" s="965">
        <v>686.4129719999999</v>
      </c>
      <c r="E6" s="965">
        <v>757.4450320000002</v>
      </c>
      <c r="F6" s="965">
        <v>703.947914</v>
      </c>
      <c r="G6" s="991">
        <v>10.348298021384167</v>
      </c>
      <c r="H6" s="973">
        <v>-7.062838323560385</v>
      </c>
    </row>
    <row r="7" spans="2:8" ht="15" customHeight="1">
      <c r="B7" s="967">
        <v>1</v>
      </c>
      <c r="C7" s="968" t="s">
        <v>828</v>
      </c>
      <c r="D7" s="969">
        <v>40.938763</v>
      </c>
      <c r="E7" s="969">
        <v>13.768776</v>
      </c>
      <c r="F7" s="969">
        <v>1.390513</v>
      </c>
      <c r="G7" s="992">
        <v>-66.36738633260609</v>
      </c>
      <c r="H7" s="970">
        <v>-89.90096868450762</v>
      </c>
    </row>
    <row r="8" spans="2:8" ht="15" customHeight="1">
      <c r="B8" s="967">
        <v>2</v>
      </c>
      <c r="C8" s="968" t="s">
        <v>829</v>
      </c>
      <c r="D8" s="969">
        <v>0</v>
      </c>
      <c r="E8" s="969">
        <v>0</v>
      </c>
      <c r="F8" s="969">
        <v>0</v>
      </c>
      <c r="G8" s="993" t="s">
        <v>119</v>
      </c>
      <c r="H8" s="970" t="s">
        <v>119</v>
      </c>
    </row>
    <row r="9" spans="2:8" ht="15" customHeight="1">
      <c r="B9" s="967">
        <v>3</v>
      </c>
      <c r="C9" s="968" t="s">
        <v>830</v>
      </c>
      <c r="D9" s="969">
        <v>216.187287</v>
      </c>
      <c r="E9" s="969">
        <v>153.291875</v>
      </c>
      <c r="F9" s="969">
        <v>289.001305</v>
      </c>
      <c r="G9" s="992">
        <v>-29.093020627063964</v>
      </c>
      <c r="H9" s="970">
        <v>88.53008680336123</v>
      </c>
    </row>
    <row r="10" spans="2:8" ht="15" customHeight="1">
      <c r="B10" s="967">
        <v>4</v>
      </c>
      <c r="C10" s="968" t="s">
        <v>786</v>
      </c>
      <c r="D10" s="969">
        <v>0</v>
      </c>
      <c r="E10" s="969">
        <v>0</v>
      </c>
      <c r="F10" s="969">
        <v>0</v>
      </c>
      <c r="G10" s="992" t="s">
        <v>119</v>
      </c>
      <c r="H10" s="970" t="s">
        <v>119</v>
      </c>
    </row>
    <row r="11" spans="2:8" ht="15" customHeight="1">
      <c r="B11" s="967">
        <v>5</v>
      </c>
      <c r="C11" s="968" t="s">
        <v>831</v>
      </c>
      <c r="D11" s="969">
        <v>4.531267</v>
      </c>
      <c r="E11" s="969">
        <v>13.805985999999999</v>
      </c>
      <c r="F11" s="969">
        <v>13.279846</v>
      </c>
      <c r="G11" s="992" t="s">
        <v>119</v>
      </c>
      <c r="H11" s="970">
        <v>-3.8109556246109406</v>
      </c>
    </row>
    <row r="12" spans="2:8" ht="15" customHeight="1">
      <c r="B12" s="967">
        <v>6</v>
      </c>
      <c r="C12" s="968" t="s">
        <v>832</v>
      </c>
      <c r="D12" s="969">
        <v>0</v>
      </c>
      <c r="E12" s="969">
        <v>0.074141</v>
      </c>
      <c r="F12" s="969">
        <v>0</v>
      </c>
      <c r="G12" s="992" t="s">
        <v>119</v>
      </c>
      <c r="H12" s="970" t="s">
        <v>119</v>
      </c>
    </row>
    <row r="13" spans="2:8" ht="15" customHeight="1">
      <c r="B13" s="967">
        <v>7</v>
      </c>
      <c r="C13" s="968" t="s">
        <v>833</v>
      </c>
      <c r="D13" s="969">
        <v>0</v>
      </c>
      <c r="E13" s="969">
        <v>0</v>
      </c>
      <c r="F13" s="969">
        <v>0</v>
      </c>
      <c r="G13" s="992" t="s">
        <v>119</v>
      </c>
      <c r="H13" s="970" t="s">
        <v>119</v>
      </c>
    </row>
    <row r="14" spans="2:8" ht="15" customHeight="1">
      <c r="B14" s="967">
        <v>8</v>
      </c>
      <c r="C14" s="968" t="s">
        <v>797</v>
      </c>
      <c r="D14" s="969">
        <v>36.437304999999995</v>
      </c>
      <c r="E14" s="969">
        <v>47.319586</v>
      </c>
      <c r="F14" s="969">
        <v>6.673237</v>
      </c>
      <c r="G14" s="992">
        <v>29.865768063801653</v>
      </c>
      <c r="H14" s="970" t="s">
        <v>119</v>
      </c>
    </row>
    <row r="15" spans="2:8" ht="15" customHeight="1">
      <c r="B15" s="967">
        <v>9</v>
      </c>
      <c r="C15" s="968" t="s">
        <v>834</v>
      </c>
      <c r="D15" s="969">
        <v>16.315065</v>
      </c>
      <c r="E15" s="969">
        <v>34.990244000000004</v>
      </c>
      <c r="F15" s="969">
        <v>38.112597</v>
      </c>
      <c r="G15" s="992">
        <v>114.4658571694321</v>
      </c>
      <c r="H15" s="970" t="s">
        <v>119</v>
      </c>
    </row>
    <row r="16" spans="2:8" ht="15" customHeight="1">
      <c r="B16" s="967">
        <v>10</v>
      </c>
      <c r="C16" s="968" t="s">
        <v>801</v>
      </c>
      <c r="D16" s="969">
        <v>32.954523</v>
      </c>
      <c r="E16" s="969">
        <v>22.876869</v>
      </c>
      <c r="F16" s="969">
        <v>33.005998</v>
      </c>
      <c r="G16" s="992">
        <v>-30.58048814725676</v>
      </c>
      <c r="H16" s="970">
        <v>44.276727728781424</v>
      </c>
    </row>
    <row r="17" spans="2:8" ht="15" customHeight="1">
      <c r="B17" s="967">
        <v>11</v>
      </c>
      <c r="C17" s="968" t="s">
        <v>835</v>
      </c>
      <c r="D17" s="969">
        <v>25.926902</v>
      </c>
      <c r="E17" s="969">
        <v>43.555147000000005</v>
      </c>
      <c r="F17" s="969">
        <v>8.981262000000001</v>
      </c>
      <c r="G17" s="992">
        <v>67.99209948030045</v>
      </c>
      <c r="H17" s="970" t="s">
        <v>119</v>
      </c>
    </row>
    <row r="18" spans="2:8" ht="15" customHeight="1">
      <c r="B18" s="967">
        <v>12</v>
      </c>
      <c r="C18" s="968" t="s">
        <v>836</v>
      </c>
      <c r="D18" s="969">
        <v>1.061</v>
      </c>
      <c r="E18" s="969">
        <v>0.39155</v>
      </c>
      <c r="F18" s="969">
        <v>0.08376</v>
      </c>
      <c r="G18" s="992">
        <v>-63.0961357210179</v>
      </c>
      <c r="H18" s="970" t="s">
        <v>119</v>
      </c>
    </row>
    <row r="19" spans="2:8" ht="15" customHeight="1">
      <c r="B19" s="967">
        <v>13</v>
      </c>
      <c r="C19" s="968" t="s">
        <v>837</v>
      </c>
      <c r="D19" s="969">
        <v>0</v>
      </c>
      <c r="E19" s="969">
        <v>10.122132</v>
      </c>
      <c r="F19" s="969">
        <v>0</v>
      </c>
      <c r="G19" s="992" t="s">
        <v>119</v>
      </c>
      <c r="H19" s="970" t="s">
        <v>119</v>
      </c>
    </row>
    <row r="20" spans="2:8" ht="15" customHeight="1">
      <c r="B20" s="967">
        <v>14</v>
      </c>
      <c r="C20" s="968" t="s">
        <v>838</v>
      </c>
      <c r="D20" s="969">
        <v>5.136108</v>
      </c>
      <c r="E20" s="969">
        <v>4.3182</v>
      </c>
      <c r="F20" s="969">
        <v>0.05985</v>
      </c>
      <c r="G20" s="992">
        <v>-15.924665135546206</v>
      </c>
      <c r="H20" s="970" t="s">
        <v>119</v>
      </c>
    </row>
    <row r="21" spans="2:8" ht="15" customHeight="1">
      <c r="B21" s="967">
        <v>15</v>
      </c>
      <c r="C21" s="968" t="s">
        <v>839</v>
      </c>
      <c r="D21" s="969">
        <v>161.29775700000002</v>
      </c>
      <c r="E21" s="969">
        <v>269.654124</v>
      </c>
      <c r="F21" s="969">
        <v>134.90493999999998</v>
      </c>
      <c r="G21" s="992">
        <v>67.1778510844388</v>
      </c>
      <c r="H21" s="970">
        <v>-49.97111929947714</v>
      </c>
    </row>
    <row r="22" spans="2:8" ht="15" customHeight="1">
      <c r="B22" s="967">
        <v>16</v>
      </c>
      <c r="C22" s="968" t="s">
        <v>840</v>
      </c>
      <c r="D22" s="969">
        <v>6.2900920000000005</v>
      </c>
      <c r="E22" s="969">
        <v>13.430605000000002</v>
      </c>
      <c r="F22" s="969">
        <v>11.327121</v>
      </c>
      <c r="G22" s="992">
        <v>113.52000892832729</v>
      </c>
      <c r="H22" s="970">
        <v>-15.66187077946229</v>
      </c>
    </row>
    <row r="23" spans="2:8" ht="15" customHeight="1">
      <c r="B23" s="967">
        <v>17</v>
      </c>
      <c r="C23" s="968" t="s">
        <v>841</v>
      </c>
      <c r="D23" s="969">
        <v>0</v>
      </c>
      <c r="E23" s="969">
        <v>0</v>
      </c>
      <c r="F23" s="969">
        <v>0</v>
      </c>
      <c r="G23" s="992" t="s">
        <v>119</v>
      </c>
      <c r="H23" s="970" t="s">
        <v>119</v>
      </c>
    </row>
    <row r="24" spans="2:8" ht="15" customHeight="1">
      <c r="B24" s="967">
        <v>18</v>
      </c>
      <c r="C24" s="968" t="s">
        <v>842</v>
      </c>
      <c r="D24" s="969">
        <v>37.146858</v>
      </c>
      <c r="E24" s="969">
        <v>22.295610999999997</v>
      </c>
      <c r="F24" s="969">
        <v>4.82817</v>
      </c>
      <c r="G24" s="992">
        <v>-39.97982009676298</v>
      </c>
      <c r="H24" s="970" t="s">
        <v>119</v>
      </c>
    </row>
    <row r="25" spans="2:8" ht="15" customHeight="1">
      <c r="B25" s="967">
        <v>19</v>
      </c>
      <c r="C25" s="968" t="s">
        <v>843</v>
      </c>
      <c r="D25" s="969">
        <v>102.190045</v>
      </c>
      <c r="E25" s="969">
        <v>107.55018600000001</v>
      </c>
      <c r="F25" s="969">
        <v>162.29931499999998</v>
      </c>
      <c r="G25" s="992">
        <v>5.245267286064916</v>
      </c>
      <c r="H25" s="970">
        <v>50.90565719709676</v>
      </c>
    </row>
    <row r="26" spans="2:8" ht="15" customHeight="1">
      <c r="B26" s="994"/>
      <c r="C26" s="965" t="s">
        <v>844</v>
      </c>
      <c r="D26" s="995">
        <v>1186.887827</v>
      </c>
      <c r="E26" s="995">
        <v>1268.1235549999997</v>
      </c>
      <c r="F26" s="995">
        <v>484.88509</v>
      </c>
      <c r="G26" s="996">
        <v>6.844431811667718</v>
      </c>
      <c r="H26" s="997">
        <v>-61.76357673602237</v>
      </c>
    </row>
    <row r="27" spans="2:8" ht="15" customHeight="1" thickBot="1">
      <c r="B27" s="998"/>
      <c r="C27" s="999" t="s">
        <v>845</v>
      </c>
      <c r="D27" s="976">
        <v>1873.300799</v>
      </c>
      <c r="E27" s="976">
        <v>2025.5685869999998</v>
      </c>
      <c r="F27" s="976">
        <v>1188.833004</v>
      </c>
      <c r="G27" s="1000">
        <v>8.128314901764995</v>
      </c>
      <c r="H27" s="1001">
        <v>-41.30867690040849</v>
      </c>
    </row>
    <row r="28" spans="2:8" ht="15" customHeight="1" thickTop="1">
      <c r="B28" s="1002" t="s">
        <v>824</v>
      </c>
      <c r="C28" s="1003"/>
      <c r="D28" s="1003"/>
      <c r="E28" s="1003"/>
      <c r="F28" s="1003"/>
      <c r="G28" s="1003"/>
      <c r="H28" s="1003"/>
    </row>
    <row r="29" spans="2:8" ht="15" customHeight="1">
      <c r="B29" s="984"/>
      <c r="C29" s="984"/>
      <c r="D29" s="984"/>
      <c r="E29" s="984"/>
      <c r="F29" s="984"/>
      <c r="G29" s="984"/>
      <c r="H29" s="984"/>
    </row>
    <row r="30" spans="4:7" ht="12.75">
      <c r="D30" s="1004"/>
      <c r="E30" s="1004"/>
      <c r="F30" s="1004"/>
      <c r="G30" s="1004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4.00390625" style="736" customWidth="1"/>
    <col min="2" max="2" width="6.00390625" style="736" customWidth="1"/>
    <col min="3" max="3" width="26.28125" style="736" customWidth="1"/>
    <col min="4" max="8" width="10.7109375" style="736" customWidth="1"/>
    <col min="9" max="16384" width="9.140625" style="736" customWidth="1"/>
  </cols>
  <sheetData>
    <row r="1" spans="2:8" ht="15" customHeight="1">
      <c r="B1" s="1780" t="s">
        <v>994</v>
      </c>
      <c r="C1" s="1780"/>
      <c r="D1" s="1780"/>
      <c r="E1" s="1780"/>
      <c r="F1" s="1780"/>
      <c r="G1" s="1780"/>
      <c r="H1" s="1780"/>
    </row>
    <row r="2" spans="2:8" ht="15" customHeight="1">
      <c r="B2" s="1781" t="s">
        <v>847</v>
      </c>
      <c r="C2" s="1781"/>
      <c r="D2" s="1781"/>
      <c r="E2" s="1781"/>
      <c r="F2" s="1781"/>
      <c r="G2" s="1781"/>
      <c r="H2" s="1781"/>
    </row>
    <row r="3" spans="2:8" ht="15" customHeight="1" thickBot="1">
      <c r="B3" s="1782" t="s">
        <v>55</v>
      </c>
      <c r="C3" s="1782"/>
      <c r="D3" s="1782"/>
      <c r="E3" s="1782"/>
      <c r="F3" s="1782"/>
      <c r="G3" s="1782"/>
      <c r="H3" s="1782"/>
    </row>
    <row r="4" spans="2:8" ht="15" customHeight="1" thickTop="1">
      <c r="B4" s="1006"/>
      <c r="C4" s="1007"/>
      <c r="D4" s="1783" t="s">
        <v>264</v>
      </c>
      <c r="E4" s="1783"/>
      <c r="F4" s="1783"/>
      <c r="G4" s="1784" t="s">
        <v>176</v>
      </c>
      <c r="H4" s="1785"/>
    </row>
    <row r="5" spans="2:8" ht="15" customHeight="1">
      <c r="B5" s="1008"/>
      <c r="C5" s="1009"/>
      <c r="D5" s="1010" t="s">
        <v>52</v>
      </c>
      <c r="E5" s="1010" t="s">
        <v>767</v>
      </c>
      <c r="F5" s="1010" t="s">
        <v>768</v>
      </c>
      <c r="G5" s="1010" t="s">
        <v>53</v>
      </c>
      <c r="H5" s="1011" t="s">
        <v>768</v>
      </c>
    </row>
    <row r="6" spans="2:8" ht="15" customHeight="1">
      <c r="B6" s="1012"/>
      <c r="C6" s="1013" t="s">
        <v>769</v>
      </c>
      <c r="D6" s="1013">
        <v>12812.774499</v>
      </c>
      <c r="E6" s="1014">
        <v>12032.197913</v>
      </c>
      <c r="F6" s="1014">
        <v>12831.239109999999</v>
      </c>
      <c r="G6" s="1015">
        <v>-6.092174540814099</v>
      </c>
      <c r="H6" s="1016">
        <v>6.640858160558423</v>
      </c>
    </row>
    <row r="7" spans="2:8" ht="15" customHeight="1">
      <c r="B7" s="1017">
        <v>1</v>
      </c>
      <c r="C7" s="1018" t="s">
        <v>848</v>
      </c>
      <c r="D7" s="1019">
        <v>82.74815699999999</v>
      </c>
      <c r="E7" s="1020">
        <v>64.313531</v>
      </c>
      <c r="F7" s="1020">
        <v>71.135483</v>
      </c>
      <c r="G7" s="1021">
        <v>-22.27798982882483</v>
      </c>
      <c r="H7" s="1022">
        <v>10.60733549212219</v>
      </c>
    </row>
    <row r="8" spans="2:8" ht="15" customHeight="1">
      <c r="B8" s="1017">
        <v>2</v>
      </c>
      <c r="C8" s="1018" t="s">
        <v>786</v>
      </c>
      <c r="D8" s="1019">
        <v>30.238218</v>
      </c>
      <c r="E8" s="1020">
        <v>31.436747000000004</v>
      </c>
      <c r="F8" s="1020">
        <v>141.631425</v>
      </c>
      <c r="G8" s="1021">
        <v>3.9636231209127573</v>
      </c>
      <c r="H8" s="1022">
        <v>350.5282464499269</v>
      </c>
    </row>
    <row r="9" spans="2:8" ht="15" customHeight="1">
      <c r="B9" s="1017">
        <v>3</v>
      </c>
      <c r="C9" s="1018" t="s">
        <v>833</v>
      </c>
      <c r="D9" s="1019">
        <v>199.692438</v>
      </c>
      <c r="E9" s="1020">
        <v>176.021051</v>
      </c>
      <c r="F9" s="1020">
        <v>226.542715</v>
      </c>
      <c r="G9" s="1021">
        <v>-11.8539225806838</v>
      </c>
      <c r="H9" s="1022">
        <v>28.70205791465247</v>
      </c>
    </row>
    <row r="10" spans="2:8" ht="15" customHeight="1">
      <c r="B10" s="1017">
        <v>4</v>
      </c>
      <c r="C10" s="1018" t="s">
        <v>849</v>
      </c>
      <c r="D10" s="1019">
        <v>0</v>
      </c>
      <c r="E10" s="1020">
        <v>0</v>
      </c>
      <c r="F10" s="1020">
        <v>0</v>
      </c>
      <c r="G10" s="1023" t="s">
        <v>119</v>
      </c>
      <c r="H10" s="1024" t="s">
        <v>119</v>
      </c>
    </row>
    <row r="11" spans="2:8" ht="15" customHeight="1">
      <c r="B11" s="1017">
        <v>5</v>
      </c>
      <c r="C11" s="1018" t="s">
        <v>801</v>
      </c>
      <c r="D11" s="1019">
        <v>1502.240138</v>
      </c>
      <c r="E11" s="1020">
        <v>1622.999679</v>
      </c>
      <c r="F11" s="1020">
        <v>1947.5843209999998</v>
      </c>
      <c r="G11" s="1021">
        <v>8.038630971528477</v>
      </c>
      <c r="H11" s="1022">
        <v>19.999057683116135</v>
      </c>
    </row>
    <row r="12" spans="2:8" ht="15" customHeight="1">
      <c r="B12" s="1017">
        <v>6</v>
      </c>
      <c r="C12" s="1018" t="s">
        <v>804</v>
      </c>
      <c r="D12" s="1019">
        <v>1548.341385</v>
      </c>
      <c r="E12" s="1020">
        <v>932.0762980000001</v>
      </c>
      <c r="F12" s="1020">
        <v>517.855053</v>
      </c>
      <c r="G12" s="1021">
        <v>-39.80162856655801</v>
      </c>
      <c r="H12" s="1022">
        <v>-44.4407014628324</v>
      </c>
    </row>
    <row r="13" spans="2:8" ht="15" customHeight="1">
      <c r="B13" s="1017">
        <v>7</v>
      </c>
      <c r="C13" s="1018" t="s">
        <v>835</v>
      </c>
      <c r="D13" s="1019">
        <v>3029.1560369999997</v>
      </c>
      <c r="E13" s="1020">
        <v>3047.46071</v>
      </c>
      <c r="F13" s="1020">
        <v>3361.0580099999997</v>
      </c>
      <c r="G13" s="1021">
        <v>0.6042829347981922</v>
      </c>
      <c r="H13" s="1022">
        <v>10.290446041550453</v>
      </c>
    </row>
    <row r="14" spans="2:8" ht="15" customHeight="1">
      <c r="B14" s="1017">
        <v>8</v>
      </c>
      <c r="C14" s="1018" t="s">
        <v>836</v>
      </c>
      <c r="D14" s="1019">
        <v>159.73469799999998</v>
      </c>
      <c r="E14" s="1020">
        <v>216.865819</v>
      </c>
      <c r="F14" s="1020">
        <v>156.50390000000002</v>
      </c>
      <c r="G14" s="1021">
        <v>35.76625599530041</v>
      </c>
      <c r="H14" s="1022">
        <v>-27.83376342032028</v>
      </c>
    </row>
    <row r="15" spans="2:8" ht="15" customHeight="1">
      <c r="B15" s="1017">
        <v>9</v>
      </c>
      <c r="C15" s="1018" t="s">
        <v>850</v>
      </c>
      <c r="D15" s="1019">
        <v>84.503235</v>
      </c>
      <c r="E15" s="1020">
        <v>77.28628199999999</v>
      </c>
      <c r="F15" s="1020">
        <v>150.233698</v>
      </c>
      <c r="G15" s="1021">
        <v>-8.54044581843526</v>
      </c>
      <c r="H15" s="1022">
        <v>94.38598171923968</v>
      </c>
    </row>
    <row r="16" spans="2:8" ht="15" customHeight="1">
      <c r="B16" s="1017">
        <v>10</v>
      </c>
      <c r="C16" s="1018" t="s">
        <v>839</v>
      </c>
      <c r="D16" s="1019">
        <v>632.2190879999999</v>
      </c>
      <c r="E16" s="1020">
        <v>461.12986400000005</v>
      </c>
      <c r="F16" s="1020">
        <v>304.788773</v>
      </c>
      <c r="G16" s="1021">
        <v>-27.06169858636092</v>
      </c>
      <c r="H16" s="1022">
        <v>-33.90391800779142</v>
      </c>
    </row>
    <row r="17" spans="2:8" ht="15" customHeight="1">
      <c r="B17" s="1017">
        <v>11</v>
      </c>
      <c r="C17" s="1018" t="s">
        <v>840</v>
      </c>
      <c r="D17" s="1019">
        <v>143.818647</v>
      </c>
      <c r="E17" s="1020">
        <v>168.858427</v>
      </c>
      <c r="F17" s="1020">
        <v>159.525968</v>
      </c>
      <c r="G17" s="1021">
        <v>17.410663027583624</v>
      </c>
      <c r="H17" s="1022">
        <v>-5.526794940474005</v>
      </c>
    </row>
    <row r="18" spans="2:8" ht="15" customHeight="1">
      <c r="B18" s="1017">
        <v>12</v>
      </c>
      <c r="C18" s="1018" t="s">
        <v>851</v>
      </c>
      <c r="D18" s="1019">
        <v>5400.082458</v>
      </c>
      <c r="E18" s="1020">
        <v>5233.749505000001</v>
      </c>
      <c r="F18" s="1020">
        <v>5794.379764</v>
      </c>
      <c r="G18" s="1021">
        <v>-3.0801928358257555</v>
      </c>
      <c r="H18" s="1022">
        <v>10.711828268899922</v>
      </c>
    </row>
    <row r="19" spans="2:8" ht="15" customHeight="1">
      <c r="B19" s="1012"/>
      <c r="C19" s="1013" t="s">
        <v>821</v>
      </c>
      <c r="D19" s="1025">
        <v>8094.770417000003</v>
      </c>
      <c r="E19" s="1026">
        <v>8614.455175</v>
      </c>
      <c r="F19" s="1026">
        <v>7496.0007430000005</v>
      </c>
      <c r="G19" s="1027">
        <v>6.420006142590466</v>
      </c>
      <c r="H19" s="1016">
        <v>-12.983461046333659</v>
      </c>
    </row>
    <row r="20" spans="2:8" ht="15" customHeight="1" thickBot="1">
      <c r="B20" s="1028"/>
      <c r="C20" s="1029" t="s">
        <v>852</v>
      </c>
      <c r="D20" s="1029">
        <v>20907.544916000003</v>
      </c>
      <c r="E20" s="1029">
        <v>20646.653088</v>
      </c>
      <c r="F20" s="1029">
        <v>20327.239853</v>
      </c>
      <c r="G20" s="1030">
        <v>-1.2478357886982252</v>
      </c>
      <c r="H20" s="1031">
        <v>-1.547046069106699</v>
      </c>
    </row>
    <row r="21" ht="13.5" thickTop="1">
      <c r="B21" s="736" t="s">
        <v>824</v>
      </c>
    </row>
    <row r="23" spans="4:5" ht="12.75">
      <c r="D23" s="1032"/>
      <c r="E23" s="1033"/>
    </row>
    <row r="24" spans="4:7" ht="12.75">
      <c r="D24" s="1004"/>
      <c r="E24" s="1004"/>
      <c r="F24" s="1004"/>
      <c r="G24" s="1004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8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9.140625" style="736" customWidth="1"/>
    <col min="2" max="2" width="6.140625" style="736" customWidth="1"/>
    <col min="3" max="3" width="29.421875" style="736" bestFit="1" customWidth="1"/>
    <col min="4" max="6" width="11.7109375" style="736" customWidth="1"/>
    <col min="7" max="7" width="9.00390625" style="736" customWidth="1"/>
    <col min="8" max="16" width="8.421875" style="736" customWidth="1"/>
    <col min="17" max="16384" width="9.140625" style="736" customWidth="1"/>
  </cols>
  <sheetData>
    <row r="1" spans="2:16" ht="12.75">
      <c r="B1" s="1780" t="s">
        <v>1002</v>
      </c>
      <c r="C1" s="1780"/>
      <c r="D1" s="1780"/>
      <c r="E1" s="1780"/>
      <c r="F1" s="1780"/>
      <c r="G1" s="1780"/>
      <c r="H1" s="1780"/>
      <c r="I1" s="1005"/>
      <c r="J1" s="1005"/>
      <c r="K1" s="1005"/>
      <c r="L1" s="1005"/>
      <c r="M1" s="1005"/>
      <c r="N1" s="1005"/>
      <c r="O1" s="1005"/>
      <c r="P1" s="1005"/>
    </row>
    <row r="2" spans="2:16" ht="15" customHeight="1">
      <c r="B2" s="1786" t="s">
        <v>14</v>
      </c>
      <c r="C2" s="1786"/>
      <c r="D2" s="1786"/>
      <c r="E2" s="1786"/>
      <c r="F2" s="1786"/>
      <c r="G2" s="1786"/>
      <c r="H2" s="1786"/>
      <c r="I2" s="1034"/>
      <c r="J2" s="1034"/>
      <c r="K2" s="1034"/>
      <c r="L2" s="1034"/>
      <c r="M2" s="1034"/>
      <c r="N2" s="1034"/>
      <c r="O2" s="1034"/>
      <c r="P2" s="1034"/>
    </row>
    <row r="3" spans="2:16" ht="15" customHeight="1" thickBot="1">
      <c r="B3" s="1787" t="s">
        <v>55</v>
      </c>
      <c r="C3" s="1787"/>
      <c r="D3" s="1787"/>
      <c r="E3" s="1787"/>
      <c r="F3" s="1787"/>
      <c r="G3" s="1787"/>
      <c r="H3" s="1787"/>
      <c r="I3" s="1035"/>
      <c r="J3" s="1035"/>
      <c r="K3" s="1035"/>
      <c r="L3" s="1035"/>
      <c r="M3" s="1035"/>
      <c r="N3" s="1035"/>
      <c r="O3" s="1035"/>
      <c r="P3" s="1035"/>
    </row>
    <row r="4" spans="2:16" ht="15" customHeight="1" thickTop="1">
      <c r="B4" s="1036"/>
      <c r="C4" s="1037"/>
      <c r="D4" s="1788" t="s">
        <v>264</v>
      </c>
      <c r="E4" s="1788"/>
      <c r="F4" s="1788"/>
      <c r="G4" s="1789" t="s">
        <v>176</v>
      </c>
      <c r="H4" s="1790"/>
      <c r="I4" s="1038"/>
      <c r="J4" s="1038"/>
      <c r="K4" s="1038"/>
      <c r="L4" s="1038"/>
      <c r="M4" s="1038"/>
      <c r="N4" s="1038"/>
      <c r="O4" s="1038"/>
      <c r="P4" s="1038"/>
    </row>
    <row r="5" spans="2:16" ht="15" customHeight="1">
      <c r="B5" s="1039"/>
      <c r="C5" s="1040"/>
      <c r="D5" s="1041" t="s">
        <v>52</v>
      </c>
      <c r="E5" s="1041" t="s">
        <v>767</v>
      </c>
      <c r="F5" s="1041" t="s">
        <v>768</v>
      </c>
      <c r="G5" s="1041" t="s">
        <v>53</v>
      </c>
      <c r="H5" s="1042" t="s">
        <v>768</v>
      </c>
      <c r="I5" s="1043"/>
      <c r="J5" s="1043"/>
      <c r="K5" s="1043"/>
      <c r="L5" s="1043"/>
      <c r="M5" s="1043"/>
      <c r="N5" s="1043"/>
      <c r="O5" s="1043"/>
      <c r="P5" s="1043"/>
    </row>
    <row r="6" spans="2:16" ht="15" customHeight="1">
      <c r="B6" s="1044"/>
      <c r="C6" s="1045" t="s">
        <v>769</v>
      </c>
      <c r="D6" s="1046">
        <v>276161.8110189999</v>
      </c>
      <c r="E6" s="1046">
        <v>284616.2882930001</v>
      </c>
      <c r="F6" s="1046">
        <v>242302.00212099997</v>
      </c>
      <c r="G6" s="1047">
        <v>3.061421578459502</v>
      </c>
      <c r="H6" s="1048">
        <v>-14.867134423606629</v>
      </c>
      <c r="I6" s="1049"/>
      <c r="J6" s="1049"/>
      <c r="K6" s="1049"/>
      <c r="L6" s="1049"/>
      <c r="M6" s="1049"/>
      <c r="N6" s="1049"/>
      <c r="O6" s="1049"/>
      <c r="P6" s="1049"/>
    </row>
    <row r="7" spans="2:16" ht="15" customHeight="1">
      <c r="B7" s="1050">
        <v>1</v>
      </c>
      <c r="C7" s="1051" t="s">
        <v>854</v>
      </c>
      <c r="D7" s="1052">
        <v>6369.361395999999</v>
      </c>
      <c r="E7" s="1052">
        <v>6934.429134999999</v>
      </c>
      <c r="F7" s="1052">
        <v>6187.428976</v>
      </c>
      <c r="G7" s="1053">
        <v>8.871654532821239</v>
      </c>
      <c r="H7" s="1054">
        <v>-10.772338204880924</v>
      </c>
      <c r="I7" s="1055"/>
      <c r="J7" s="1055"/>
      <c r="K7" s="1055"/>
      <c r="L7" s="1055"/>
      <c r="M7" s="1055"/>
      <c r="N7" s="1055"/>
      <c r="O7" s="1055"/>
      <c r="P7" s="1055"/>
    </row>
    <row r="8" spans="2:16" ht="15" customHeight="1">
      <c r="B8" s="1050">
        <v>2</v>
      </c>
      <c r="C8" s="1051" t="s">
        <v>855</v>
      </c>
      <c r="D8" s="1052">
        <v>1322.6137990000002</v>
      </c>
      <c r="E8" s="1052">
        <v>2303.8638440000004</v>
      </c>
      <c r="F8" s="1052">
        <v>2068.515781</v>
      </c>
      <c r="G8" s="1053">
        <v>74.19021680719663</v>
      </c>
      <c r="H8" s="1054">
        <v>-10.215363360683057</v>
      </c>
      <c r="I8" s="1055"/>
      <c r="J8" s="1055"/>
      <c r="K8" s="1055"/>
      <c r="L8" s="1055"/>
      <c r="M8" s="1055"/>
      <c r="N8" s="1055"/>
      <c r="O8" s="1055"/>
      <c r="P8" s="1055"/>
    </row>
    <row r="9" spans="2:16" ht="15" customHeight="1">
      <c r="B9" s="1050">
        <v>3</v>
      </c>
      <c r="C9" s="1051" t="s">
        <v>857</v>
      </c>
      <c r="D9" s="1052">
        <v>3377.5368289999997</v>
      </c>
      <c r="E9" s="1052">
        <v>3642.179321</v>
      </c>
      <c r="F9" s="1052">
        <v>3147.3574930000004</v>
      </c>
      <c r="G9" s="1053">
        <v>7.8353695429089925</v>
      </c>
      <c r="H9" s="1054">
        <v>-13.585872204231308</v>
      </c>
      <c r="I9" s="1055"/>
      <c r="J9" s="1055"/>
      <c r="K9" s="1055"/>
      <c r="L9" s="1055"/>
      <c r="M9" s="1055"/>
      <c r="N9" s="1055"/>
      <c r="O9" s="1055"/>
      <c r="P9" s="1055"/>
    </row>
    <row r="10" spans="2:16" ht="15" customHeight="1">
      <c r="B10" s="1050">
        <v>4</v>
      </c>
      <c r="C10" s="1051" t="s">
        <v>858</v>
      </c>
      <c r="D10" s="1052">
        <v>342.949885</v>
      </c>
      <c r="E10" s="1052">
        <v>391.05684099999996</v>
      </c>
      <c r="F10" s="1052">
        <v>158.010623</v>
      </c>
      <c r="G10" s="1053">
        <v>14.027401117221544</v>
      </c>
      <c r="H10" s="1054">
        <v>-59.593949924021395</v>
      </c>
      <c r="I10" s="1055"/>
      <c r="J10" s="1055"/>
      <c r="K10" s="1055"/>
      <c r="L10" s="1055"/>
      <c r="M10" s="1055"/>
      <c r="N10" s="1055"/>
      <c r="O10" s="1055"/>
      <c r="P10" s="1055"/>
    </row>
    <row r="11" spans="2:16" ht="15" customHeight="1">
      <c r="B11" s="1050">
        <v>5</v>
      </c>
      <c r="C11" s="1051" t="s">
        <v>860</v>
      </c>
      <c r="D11" s="1052">
        <v>976.093065</v>
      </c>
      <c r="E11" s="1052">
        <v>1279.685997</v>
      </c>
      <c r="F11" s="1052">
        <v>1186.660054</v>
      </c>
      <c r="G11" s="1053">
        <v>31.10286742996172</v>
      </c>
      <c r="H11" s="1054">
        <v>-7.269435097210035</v>
      </c>
      <c r="I11" s="1055"/>
      <c r="J11" s="1055"/>
      <c r="K11" s="1055"/>
      <c r="L11" s="1055"/>
      <c r="M11" s="1055"/>
      <c r="N11" s="1055"/>
      <c r="O11" s="1055"/>
      <c r="P11" s="1055"/>
    </row>
    <row r="12" spans="2:16" ht="15" customHeight="1">
      <c r="B12" s="1050">
        <v>6</v>
      </c>
      <c r="C12" s="1051" t="s">
        <v>862</v>
      </c>
      <c r="D12" s="1052">
        <v>6526.192496000001</v>
      </c>
      <c r="E12" s="1052">
        <v>7784.948238</v>
      </c>
      <c r="F12" s="1052">
        <v>6798.901633</v>
      </c>
      <c r="G12" s="1053">
        <v>19.287750748564477</v>
      </c>
      <c r="H12" s="1054">
        <v>-12.666065012313055</v>
      </c>
      <c r="I12" s="1055"/>
      <c r="J12" s="1055"/>
      <c r="K12" s="1055"/>
      <c r="L12" s="1055"/>
      <c r="M12" s="1055"/>
      <c r="N12" s="1055"/>
      <c r="O12" s="1055"/>
      <c r="P12" s="1055"/>
    </row>
    <row r="13" spans="2:16" ht="15" customHeight="1">
      <c r="B13" s="1050">
        <v>7</v>
      </c>
      <c r="C13" s="1051" t="s">
        <v>864</v>
      </c>
      <c r="D13" s="1052">
        <v>7962.233599</v>
      </c>
      <c r="E13" s="1052">
        <v>5471.102386</v>
      </c>
      <c r="F13" s="1052">
        <v>1470.747377</v>
      </c>
      <c r="G13" s="1053">
        <v>-31.286839076322366</v>
      </c>
      <c r="H13" s="1054">
        <v>-73.11789702997527</v>
      </c>
      <c r="I13" s="1055"/>
      <c r="J13" s="1055"/>
      <c r="K13" s="1055"/>
      <c r="L13" s="1055"/>
      <c r="M13" s="1055"/>
      <c r="N13" s="1055"/>
      <c r="O13" s="1055"/>
      <c r="P13" s="1055"/>
    </row>
    <row r="14" spans="2:16" ht="15" customHeight="1">
      <c r="B14" s="1050">
        <v>8</v>
      </c>
      <c r="C14" s="1051" t="s">
        <v>777</v>
      </c>
      <c r="D14" s="1052">
        <v>2193.764509</v>
      </c>
      <c r="E14" s="1052">
        <v>2329.03075</v>
      </c>
      <c r="F14" s="1052">
        <v>2266.194595</v>
      </c>
      <c r="G14" s="1053">
        <v>6.165941715487918</v>
      </c>
      <c r="H14" s="1054">
        <v>-2.697953000405846</v>
      </c>
      <c r="I14" s="1055"/>
      <c r="J14" s="1055"/>
      <c r="K14" s="1055"/>
      <c r="L14" s="1055"/>
      <c r="M14" s="1055"/>
      <c r="N14" s="1055"/>
      <c r="O14" s="1055"/>
      <c r="P14" s="1055"/>
    </row>
    <row r="15" spans="2:16" ht="15" customHeight="1">
      <c r="B15" s="1050">
        <v>9</v>
      </c>
      <c r="C15" s="1051" t="s">
        <v>865</v>
      </c>
      <c r="D15" s="1052">
        <v>6925.653088999999</v>
      </c>
      <c r="E15" s="1052">
        <v>5000.0950410000005</v>
      </c>
      <c r="F15" s="1052">
        <v>7574.617691</v>
      </c>
      <c r="G15" s="1053">
        <v>-27.803270294585786</v>
      </c>
      <c r="H15" s="1054">
        <v>51.489474277775</v>
      </c>
      <c r="I15" s="1055"/>
      <c r="J15" s="1055"/>
      <c r="K15" s="1055"/>
      <c r="L15" s="1055"/>
      <c r="M15" s="1055"/>
      <c r="N15" s="1055"/>
      <c r="O15" s="1055"/>
      <c r="P15" s="1055"/>
    </row>
    <row r="16" spans="2:16" ht="15" customHeight="1">
      <c r="B16" s="1050">
        <v>10</v>
      </c>
      <c r="C16" s="1051" t="s">
        <v>859</v>
      </c>
      <c r="D16" s="1052">
        <v>5024.4287779999995</v>
      </c>
      <c r="E16" s="1052">
        <v>5296.257636</v>
      </c>
      <c r="F16" s="1052">
        <v>5642.898966</v>
      </c>
      <c r="G16" s="1053">
        <v>5.4101445161335135</v>
      </c>
      <c r="H16" s="1054">
        <v>6.545023936218499</v>
      </c>
      <c r="I16" s="1055"/>
      <c r="J16" s="1055"/>
      <c r="K16" s="1055"/>
      <c r="L16" s="1055"/>
      <c r="M16" s="1055"/>
      <c r="N16" s="1055"/>
      <c r="O16" s="1055"/>
      <c r="P16" s="1055"/>
    </row>
    <row r="17" spans="2:16" ht="15" customHeight="1">
      <c r="B17" s="1050">
        <v>11</v>
      </c>
      <c r="C17" s="1051" t="s">
        <v>866</v>
      </c>
      <c r="D17" s="1052">
        <v>169.253398</v>
      </c>
      <c r="E17" s="1052">
        <v>170.521813</v>
      </c>
      <c r="F17" s="1052">
        <v>205.853882</v>
      </c>
      <c r="G17" s="1053">
        <v>0.7494177458109164</v>
      </c>
      <c r="H17" s="1054">
        <v>20.719970294944005</v>
      </c>
      <c r="I17" s="1055"/>
      <c r="J17" s="1055"/>
      <c r="K17" s="1055"/>
      <c r="L17" s="1055"/>
      <c r="M17" s="1055"/>
      <c r="N17" s="1055"/>
      <c r="O17" s="1055"/>
      <c r="P17" s="1055"/>
    </row>
    <row r="18" spans="2:16" ht="15" customHeight="1">
      <c r="B18" s="1050">
        <v>12</v>
      </c>
      <c r="C18" s="1051" t="s">
        <v>867</v>
      </c>
      <c r="D18" s="1052">
        <v>1057.59221</v>
      </c>
      <c r="E18" s="1052">
        <v>1496.176431</v>
      </c>
      <c r="F18" s="1052">
        <v>1468.538394</v>
      </c>
      <c r="G18" s="1053">
        <v>41.470069167774994</v>
      </c>
      <c r="H18" s="1054">
        <v>-1.8472445112323896</v>
      </c>
      <c r="I18" s="1055"/>
      <c r="J18" s="1055"/>
      <c r="K18" s="1055"/>
      <c r="L18" s="1055"/>
      <c r="M18" s="1055"/>
      <c r="N18" s="1055"/>
      <c r="O18" s="1055"/>
      <c r="P18" s="1055"/>
    </row>
    <row r="19" spans="2:16" ht="15" customHeight="1">
      <c r="B19" s="1050">
        <v>13</v>
      </c>
      <c r="C19" s="1051" t="s">
        <v>868</v>
      </c>
      <c r="D19" s="1052">
        <v>872.5929199999998</v>
      </c>
      <c r="E19" s="1052">
        <v>774.1147650000001</v>
      </c>
      <c r="F19" s="1052">
        <v>841.381306</v>
      </c>
      <c r="G19" s="1053">
        <v>-11.285692645775725</v>
      </c>
      <c r="H19" s="1054">
        <v>8.689479136856377</v>
      </c>
      <c r="I19" s="1055"/>
      <c r="J19" s="1055"/>
      <c r="K19" s="1055"/>
      <c r="L19" s="1055"/>
      <c r="M19" s="1055"/>
      <c r="N19" s="1055"/>
      <c r="O19" s="1055"/>
      <c r="P19" s="1055"/>
    </row>
    <row r="20" spans="2:16" ht="15" customHeight="1">
      <c r="B20" s="1050">
        <v>14</v>
      </c>
      <c r="C20" s="1051" t="s">
        <v>869</v>
      </c>
      <c r="D20" s="1052">
        <v>2540.7306310000004</v>
      </c>
      <c r="E20" s="1052">
        <v>3095.815995</v>
      </c>
      <c r="F20" s="1052">
        <v>3090.4586209999998</v>
      </c>
      <c r="G20" s="1053">
        <v>21.84747006342522</v>
      </c>
      <c r="H20" s="1054">
        <v>-0.1730520808941094</v>
      </c>
      <c r="I20" s="1055"/>
      <c r="J20" s="1055"/>
      <c r="K20" s="1055"/>
      <c r="L20" s="1055"/>
      <c r="M20" s="1055"/>
      <c r="N20" s="1055"/>
      <c r="O20" s="1055"/>
      <c r="P20" s="1055"/>
    </row>
    <row r="21" spans="2:16" ht="15" customHeight="1">
      <c r="B21" s="1050">
        <v>15</v>
      </c>
      <c r="C21" s="1051" t="s">
        <v>870</v>
      </c>
      <c r="D21" s="1052">
        <v>5334.608947000001</v>
      </c>
      <c r="E21" s="1052">
        <v>7077.386677</v>
      </c>
      <c r="F21" s="1052">
        <v>7445.357295</v>
      </c>
      <c r="G21" s="1053">
        <v>32.6692686814481</v>
      </c>
      <c r="H21" s="1054">
        <v>5.19924422380123</v>
      </c>
      <c r="I21" s="1055"/>
      <c r="J21" s="1055"/>
      <c r="K21" s="1055"/>
      <c r="L21" s="1055"/>
      <c r="M21" s="1055"/>
      <c r="N21" s="1055"/>
      <c r="O21" s="1055"/>
      <c r="P21" s="1055"/>
    </row>
    <row r="22" spans="2:16" ht="15" customHeight="1">
      <c r="B22" s="1050">
        <v>16</v>
      </c>
      <c r="C22" s="1051" t="s">
        <v>871</v>
      </c>
      <c r="D22" s="1052">
        <v>1353.738371</v>
      </c>
      <c r="E22" s="1052">
        <v>1478.8771749999999</v>
      </c>
      <c r="F22" s="1052">
        <v>1373.6338280000002</v>
      </c>
      <c r="G22" s="1053">
        <v>9.2439430454764</v>
      </c>
      <c r="H22" s="1054">
        <v>-7.116435954189342</v>
      </c>
      <c r="I22" s="1055"/>
      <c r="J22" s="1055"/>
      <c r="K22" s="1055"/>
      <c r="L22" s="1055"/>
      <c r="M22" s="1055"/>
      <c r="N22" s="1055"/>
      <c r="O22" s="1055"/>
      <c r="P22" s="1055"/>
    </row>
    <row r="23" spans="2:16" ht="15" customHeight="1">
      <c r="B23" s="1050">
        <v>17</v>
      </c>
      <c r="C23" s="1051" t="s">
        <v>780</v>
      </c>
      <c r="D23" s="1052">
        <v>1654.1378359999999</v>
      </c>
      <c r="E23" s="1052">
        <v>2683.7256129999996</v>
      </c>
      <c r="F23" s="1052">
        <v>3986.827716</v>
      </c>
      <c r="G23" s="1053">
        <v>62.24316708030369</v>
      </c>
      <c r="H23" s="1054">
        <v>48.555712874958516</v>
      </c>
      <c r="I23" s="1055"/>
      <c r="J23" s="1055"/>
      <c r="K23" s="1055"/>
      <c r="L23" s="1055"/>
      <c r="M23" s="1055"/>
      <c r="N23" s="1055"/>
      <c r="O23" s="1055"/>
      <c r="P23" s="1055"/>
    </row>
    <row r="24" spans="2:16" ht="15" customHeight="1">
      <c r="B24" s="1050">
        <v>18</v>
      </c>
      <c r="C24" s="1051" t="s">
        <v>872</v>
      </c>
      <c r="D24" s="1052">
        <v>1978.0809910000003</v>
      </c>
      <c r="E24" s="1052">
        <v>2303.221014</v>
      </c>
      <c r="F24" s="1052">
        <v>2360.636946</v>
      </c>
      <c r="G24" s="1053">
        <v>16.437144104783513</v>
      </c>
      <c r="H24" s="1054">
        <v>2.492853775256492</v>
      </c>
      <c r="I24" s="1055"/>
      <c r="J24" s="1055"/>
      <c r="K24" s="1055"/>
      <c r="L24" s="1055"/>
      <c r="M24" s="1055"/>
      <c r="N24" s="1055"/>
      <c r="O24" s="1055"/>
      <c r="P24" s="1055"/>
    </row>
    <row r="25" spans="2:16" ht="15" customHeight="1">
      <c r="B25" s="1050">
        <v>19</v>
      </c>
      <c r="C25" s="1051" t="s">
        <v>856</v>
      </c>
      <c r="D25" s="1052">
        <v>7913.3220999999985</v>
      </c>
      <c r="E25" s="1052">
        <v>9943.386511</v>
      </c>
      <c r="F25" s="1052">
        <v>8560.964036000001</v>
      </c>
      <c r="G25" s="1053">
        <v>25.65375685895563</v>
      </c>
      <c r="H25" s="1054">
        <v>-13.902934110734577</v>
      </c>
      <c r="I25" s="1055"/>
      <c r="J25" s="1055"/>
      <c r="K25" s="1055"/>
      <c r="L25" s="1055"/>
      <c r="M25" s="1055"/>
      <c r="N25" s="1055"/>
      <c r="O25" s="1055"/>
      <c r="P25" s="1055"/>
    </row>
    <row r="26" spans="2:16" ht="15" customHeight="1">
      <c r="B26" s="1050">
        <v>20</v>
      </c>
      <c r="C26" s="1051" t="s">
        <v>873</v>
      </c>
      <c r="D26" s="1052">
        <v>518.559028</v>
      </c>
      <c r="E26" s="1052">
        <v>569.6377200000001</v>
      </c>
      <c r="F26" s="1052">
        <v>366.55572500000005</v>
      </c>
      <c r="G26" s="1053">
        <v>9.8501210550711</v>
      </c>
      <c r="H26" s="1054">
        <v>-35.6510792508614</v>
      </c>
      <c r="I26" s="1055"/>
      <c r="J26" s="1055"/>
      <c r="K26" s="1055"/>
      <c r="L26" s="1055"/>
      <c r="M26" s="1055"/>
      <c r="N26" s="1055"/>
      <c r="O26" s="1055"/>
      <c r="P26" s="1055"/>
    </row>
    <row r="27" spans="2:16" ht="15" customHeight="1">
      <c r="B27" s="1050">
        <v>21</v>
      </c>
      <c r="C27" s="1051" t="s">
        <v>874</v>
      </c>
      <c r="D27" s="1052">
        <v>940.680537</v>
      </c>
      <c r="E27" s="1052">
        <v>1001.5300810000001</v>
      </c>
      <c r="F27" s="1052">
        <v>1019.544594</v>
      </c>
      <c r="G27" s="1053">
        <v>6.468672584006072</v>
      </c>
      <c r="H27" s="1054">
        <v>1.7986991446141047</v>
      </c>
      <c r="I27" s="1055"/>
      <c r="J27" s="1055"/>
      <c r="K27" s="1055"/>
      <c r="L27" s="1055"/>
      <c r="M27" s="1055"/>
      <c r="N27" s="1055"/>
      <c r="O27" s="1055"/>
      <c r="P27" s="1055"/>
    </row>
    <row r="28" spans="2:16" ht="15" customHeight="1">
      <c r="B28" s="1050">
        <v>22</v>
      </c>
      <c r="C28" s="1051" t="s">
        <v>792</v>
      </c>
      <c r="D28" s="1052">
        <v>1019.2499250000001</v>
      </c>
      <c r="E28" s="1052">
        <v>1303.970251</v>
      </c>
      <c r="F28" s="1052">
        <v>1893.1229779999999</v>
      </c>
      <c r="G28" s="1053">
        <v>27.93429943102521</v>
      </c>
      <c r="H28" s="1054">
        <v>45.18145460359892</v>
      </c>
      <c r="I28" s="1055"/>
      <c r="J28" s="1055"/>
      <c r="K28" s="1055"/>
      <c r="L28" s="1055"/>
      <c r="M28" s="1055"/>
      <c r="N28" s="1055"/>
      <c r="O28" s="1055"/>
      <c r="P28" s="1055"/>
    </row>
    <row r="29" spans="2:16" ht="15" customHeight="1">
      <c r="B29" s="1050">
        <v>23</v>
      </c>
      <c r="C29" s="1051" t="s">
        <v>861</v>
      </c>
      <c r="D29" s="1052">
        <v>17299.808355</v>
      </c>
      <c r="E29" s="1052">
        <v>19689.488779</v>
      </c>
      <c r="F29" s="1052">
        <v>14078.693316</v>
      </c>
      <c r="G29" s="1053">
        <v>13.813334662226652</v>
      </c>
      <c r="H29" s="1054">
        <v>-28.496399911531682</v>
      </c>
      <c r="I29" s="1055"/>
      <c r="J29" s="1055"/>
      <c r="K29" s="1055"/>
      <c r="L29" s="1055"/>
      <c r="M29" s="1055"/>
      <c r="N29" s="1055"/>
      <c r="O29" s="1055"/>
      <c r="P29" s="1055"/>
    </row>
    <row r="30" spans="2:16" ht="15" customHeight="1">
      <c r="B30" s="1050">
        <v>24</v>
      </c>
      <c r="C30" s="1051" t="s">
        <v>863</v>
      </c>
      <c r="D30" s="1052">
        <v>5267.673277</v>
      </c>
      <c r="E30" s="1052">
        <v>3045.622801</v>
      </c>
      <c r="F30" s="1052">
        <v>5827.438048</v>
      </c>
      <c r="G30" s="1053">
        <v>-42.18276949145721</v>
      </c>
      <c r="H30" s="1054">
        <v>91.33814095713424</v>
      </c>
      <c r="I30" s="1055"/>
      <c r="J30" s="1055"/>
      <c r="K30" s="1055"/>
      <c r="L30" s="1055"/>
      <c r="M30" s="1055"/>
      <c r="N30" s="1055"/>
      <c r="O30" s="1055"/>
      <c r="P30" s="1055"/>
    </row>
    <row r="31" spans="2:16" ht="15" customHeight="1">
      <c r="B31" s="1050">
        <v>25</v>
      </c>
      <c r="C31" s="1051" t="s">
        <v>875</v>
      </c>
      <c r="D31" s="1052">
        <v>10939.060956999998</v>
      </c>
      <c r="E31" s="1052">
        <v>13048.188559000002</v>
      </c>
      <c r="F31" s="1052">
        <v>13785.77093</v>
      </c>
      <c r="G31" s="1053">
        <v>19.280700695340357</v>
      </c>
      <c r="H31" s="1054">
        <v>5.652756837969292</v>
      </c>
      <c r="I31" s="1055"/>
      <c r="J31" s="1055"/>
      <c r="K31" s="1055"/>
      <c r="L31" s="1055"/>
      <c r="M31" s="1055"/>
      <c r="N31" s="1055"/>
      <c r="O31" s="1055"/>
      <c r="P31" s="1055"/>
    </row>
    <row r="32" spans="2:16" ht="15" customHeight="1">
      <c r="B32" s="1050">
        <v>26</v>
      </c>
      <c r="C32" s="1051" t="s">
        <v>876</v>
      </c>
      <c r="D32" s="1052">
        <v>57.052414</v>
      </c>
      <c r="E32" s="1052">
        <v>27.352890000000002</v>
      </c>
      <c r="F32" s="1052">
        <v>18.289077</v>
      </c>
      <c r="G32" s="1053">
        <v>-52.05655978027502</v>
      </c>
      <c r="H32" s="1054">
        <v>-33.1365826426385</v>
      </c>
      <c r="I32" s="1055"/>
      <c r="J32" s="1055"/>
      <c r="K32" s="1055"/>
      <c r="L32" s="1055"/>
      <c r="M32" s="1055"/>
      <c r="N32" s="1055"/>
      <c r="O32" s="1055"/>
      <c r="P32" s="1055"/>
    </row>
    <row r="33" spans="2:16" ht="15" customHeight="1">
      <c r="B33" s="1050">
        <v>27</v>
      </c>
      <c r="C33" s="1051" t="s">
        <v>877</v>
      </c>
      <c r="D33" s="1052">
        <v>11494.567444</v>
      </c>
      <c r="E33" s="1052">
        <v>13864.119305</v>
      </c>
      <c r="F33" s="1052">
        <v>12435.303251000001</v>
      </c>
      <c r="G33" s="1053">
        <v>20.61453701971945</v>
      </c>
      <c r="H33" s="1054">
        <v>-10.305855154353054</v>
      </c>
      <c r="I33" s="1055"/>
      <c r="J33" s="1055"/>
      <c r="K33" s="1055"/>
      <c r="L33" s="1055"/>
      <c r="M33" s="1055"/>
      <c r="N33" s="1055"/>
      <c r="O33" s="1055"/>
      <c r="P33" s="1055"/>
    </row>
    <row r="34" spans="2:16" ht="15" customHeight="1">
      <c r="B34" s="1050">
        <v>28</v>
      </c>
      <c r="C34" s="1051" t="s">
        <v>878</v>
      </c>
      <c r="D34" s="1052">
        <v>198.012763</v>
      </c>
      <c r="E34" s="1052">
        <v>365.51163699999995</v>
      </c>
      <c r="F34" s="1052">
        <v>379.878445</v>
      </c>
      <c r="G34" s="1053">
        <v>84.58993827584737</v>
      </c>
      <c r="H34" s="1054">
        <v>3.930602078204174</v>
      </c>
      <c r="I34" s="1055"/>
      <c r="J34" s="1055"/>
      <c r="K34" s="1055"/>
      <c r="L34" s="1055"/>
      <c r="M34" s="1055"/>
      <c r="N34" s="1055"/>
      <c r="O34" s="1055"/>
      <c r="P34" s="1055"/>
    </row>
    <row r="35" spans="2:16" ht="15" customHeight="1">
      <c r="B35" s="1050">
        <v>29</v>
      </c>
      <c r="C35" s="1051" t="s">
        <v>799</v>
      </c>
      <c r="D35" s="1052">
        <v>3293.134018</v>
      </c>
      <c r="E35" s="1052">
        <v>3997.2785349999995</v>
      </c>
      <c r="F35" s="1052">
        <v>3746.5788679999996</v>
      </c>
      <c r="G35" s="1053">
        <v>21.38220045559042</v>
      </c>
      <c r="H35" s="1054">
        <v>-6.271758767993887</v>
      </c>
      <c r="I35" s="1055"/>
      <c r="J35" s="1055"/>
      <c r="K35" s="1055"/>
      <c r="L35" s="1055"/>
      <c r="M35" s="1055"/>
      <c r="N35" s="1055"/>
      <c r="O35" s="1055"/>
      <c r="P35" s="1055"/>
    </row>
    <row r="36" spans="2:16" ht="15" customHeight="1">
      <c r="B36" s="1050">
        <v>30</v>
      </c>
      <c r="C36" s="1051" t="s">
        <v>879</v>
      </c>
      <c r="D36" s="1052">
        <v>97970.979128</v>
      </c>
      <c r="E36" s="1052">
        <v>82897.063216</v>
      </c>
      <c r="F36" s="1052">
        <v>39089.723345000006</v>
      </c>
      <c r="G36" s="1053">
        <v>-15.386103156431446</v>
      </c>
      <c r="H36" s="1054">
        <v>-52.84546662027554</v>
      </c>
      <c r="I36" s="1055"/>
      <c r="J36" s="1055"/>
      <c r="K36" s="1055"/>
      <c r="L36" s="1055"/>
      <c r="M36" s="1055"/>
      <c r="N36" s="1055"/>
      <c r="O36" s="1055"/>
      <c r="P36" s="1055"/>
    </row>
    <row r="37" spans="2:16" ht="15" customHeight="1">
      <c r="B37" s="1050">
        <v>31</v>
      </c>
      <c r="C37" s="1051" t="s">
        <v>880</v>
      </c>
      <c r="D37" s="1052">
        <v>612.034005</v>
      </c>
      <c r="E37" s="1052">
        <v>1101.291441</v>
      </c>
      <c r="F37" s="1052">
        <v>954.744989</v>
      </c>
      <c r="G37" s="1053">
        <v>79.93958374910886</v>
      </c>
      <c r="H37" s="1054">
        <v>-13.306782069143495</v>
      </c>
      <c r="I37" s="1055"/>
      <c r="J37" s="1055"/>
      <c r="K37" s="1055"/>
      <c r="L37" s="1055"/>
      <c r="M37" s="1055"/>
      <c r="N37" s="1055"/>
      <c r="O37" s="1055"/>
      <c r="P37" s="1055"/>
    </row>
    <row r="38" spans="2:16" ht="15" customHeight="1">
      <c r="B38" s="1050">
        <v>32</v>
      </c>
      <c r="C38" s="1051" t="s">
        <v>802</v>
      </c>
      <c r="D38" s="1052">
        <v>1490.204187</v>
      </c>
      <c r="E38" s="1052">
        <v>1435.7482420000001</v>
      </c>
      <c r="F38" s="1052">
        <v>1696.797165</v>
      </c>
      <c r="G38" s="1053">
        <v>-3.6542606358949854</v>
      </c>
      <c r="H38" s="1054">
        <v>18.18208202270604</v>
      </c>
      <c r="I38" s="1055"/>
      <c r="J38" s="1055"/>
      <c r="K38" s="1055"/>
      <c r="L38" s="1055"/>
      <c r="M38" s="1055"/>
      <c r="N38" s="1055"/>
      <c r="O38" s="1055"/>
      <c r="P38" s="1055"/>
    </row>
    <row r="39" spans="2:16" ht="15" customHeight="1">
      <c r="B39" s="1050">
        <v>33</v>
      </c>
      <c r="C39" s="1051" t="s">
        <v>881</v>
      </c>
      <c r="D39" s="1052">
        <v>769.837158</v>
      </c>
      <c r="E39" s="1052">
        <v>734.1792819999998</v>
      </c>
      <c r="F39" s="1052">
        <v>998.4116119999999</v>
      </c>
      <c r="G39" s="1053">
        <v>-4.631872549856865</v>
      </c>
      <c r="H39" s="1054">
        <v>35.990164320654316</v>
      </c>
      <c r="I39" s="1055"/>
      <c r="J39" s="1055"/>
      <c r="K39" s="1055"/>
      <c r="L39" s="1055"/>
      <c r="M39" s="1055"/>
      <c r="N39" s="1055"/>
      <c r="O39" s="1055"/>
      <c r="P39" s="1055"/>
    </row>
    <row r="40" spans="2:16" ht="15" customHeight="1">
      <c r="B40" s="1050">
        <v>34</v>
      </c>
      <c r="C40" s="1051" t="s">
        <v>882</v>
      </c>
      <c r="D40" s="1052">
        <v>164.594311</v>
      </c>
      <c r="E40" s="1052">
        <v>99.21736599999998</v>
      </c>
      <c r="F40" s="1052">
        <v>164.507796</v>
      </c>
      <c r="G40" s="1053">
        <v>-39.7200514421182</v>
      </c>
      <c r="H40" s="1054">
        <v>65.80544579262468</v>
      </c>
      <c r="I40" s="1055"/>
      <c r="J40" s="1055"/>
      <c r="K40" s="1055"/>
      <c r="L40" s="1055"/>
      <c r="M40" s="1055"/>
      <c r="N40" s="1055"/>
      <c r="O40" s="1055"/>
      <c r="P40" s="1055"/>
    </row>
    <row r="41" spans="2:16" ht="15" customHeight="1">
      <c r="B41" s="1050">
        <v>35</v>
      </c>
      <c r="C41" s="1051" t="s">
        <v>835</v>
      </c>
      <c r="D41" s="1052">
        <v>2825.982527</v>
      </c>
      <c r="E41" s="1052">
        <v>3411.416438</v>
      </c>
      <c r="F41" s="1052">
        <v>3387.8110959999995</v>
      </c>
      <c r="G41" s="1053">
        <v>20.71611927556691</v>
      </c>
      <c r="H41" s="1054">
        <v>-0.6919513471606535</v>
      </c>
      <c r="I41" s="1055"/>
      <c r="J41" s="1055"/>
      <c r="K41" s="1055"/>
      <c r="L41" s="1055"/>
      <c r="M41" s="1055"/>
      <c r="N41" s="1055"/>
      <c r="O41" s="1055"/>
      <c r="P41" s="1055"/>
    </row>
    <row r="42" spans="2:16" ht="15" customHeight="1">
      <c r="B42" s="1050">
        <v>36</v>
      </c>
      <c r="C42" s="1051" t="s">
        <v>883</v>
      </c>
      <c r="D42" s="1052">
        <v>8846.868537999999</v>
      </c>
      <c r="E42" s="1052">
        <v>11368.429107</v>
      </c>
      <c r="F42" s="1053">
        <v>15984.233873000001</v>
      </c>
      <c r="G42" s="1053">
        <v>28.502295000418826</v>
      </c>
      <c r="H42" s="1054">
        <v>40.60195760166957</v>
      </c>
      <c r="I42" s="1055"/>
      <c r="J42" s="1055"/>
      <c r="K42" s="1055"/>
      <c r="L42" s="1055"/>
      <c r="M42" s="1055"/>
      <c r="N42" s="1055"/>
      <c r="O42" s="1055"/>
      <c r="P42" s="1055"/>
    </row>
    <row r="43" spans="2:16" ht="15" customHeight="1">
      <c r="B43" s="1050">
        <v>37</v>
      </c>
      <c r="C43" s="1051" t="s">
        <v>884</v>
      </c>
      <c r="D43" s="1052">
        <v>770.5866749999999</v>
      </c>
      <c r="E43" s="1052">
        <v>910.905663</v>
      </c>
      <c r="F43" s="1052">
        <v>830.919976</v>
      </c>
      <c r="G43" s="1053">
        <v>18.209371191112297</v>
      </c>
      <c r="H43" s="1054">
        <v>-8.780896886355166</v>
      </c>
      <c r="I43" s="1055"/>
      <c r="J43" s="1055"/>
      <c r="K43" s="1055"/>
      <c r="L43" s="1055"/>
      <c r="M43" s="1055"/>
      <c r="N43" s="1055"/>
      <c r="O43" s="1055"/>
      <c r="P43" s="1055"/>
    </row>
    <row r="44" spans="2:16" ht="15" customHeight="1">
      <c r="B44" s="1050">
        <v>38</v>
      </c>
      <c r="C44" s="1051" t="s">
        <v>885</v>
      </c>
      <c r="D44" s="1052">
        <v>1980.1841049999998</v>
      </c>
      <c r="E44" s="1052">
        <v>2553.7917220000004</v>
      </c>
      <c r="F44" s="1052">
        <v>3036.58968</v>
      </c>
      <c r="G44" s="1053">
        <v>28.967388211612786</v>
      </c>
      <c r="H44" s="1054">
        <v>18.905142257329288</v>
      </c>
      <c r="I44" s="1055"/>
      <c r="J44" s="1055"/>
      <c r="K44" s="1055"/>
      <c r="L44" s="1055"/>
      <c r="M44" s="1055"/>
      <c r="N44" s="1055"/>
      <c r="O44" s="1055"/>
      <c r="P44" s="1055"/>
    </row>
    <row r="45" spans="2:16" ht="15" customHeight="1">
      <c r="B45" s="1050">
        <v>39</v>
      </c>
      <c r="C45" s="1051" t="s">
        <v>886</v>
      </c>
      <c r="D45" s="1052">
        <v>408.82538000000005</v>
      </c>
      <c r="E45" s="1052">
        <v>576.206847</v>
      </c>
      <c r="F45" s="1052">
        <v>585.8374180000001</v>
      </c>
      <c r="G45" s="1053">
        <v>40.94204400910726</v>
      </c>
      <c r="H45" s="1054">
        <v>1.6713739258985356</v>
      </c>
      <c r="I45" s="1055"/>
      <c r="J45" s="1055"/>
      <c r="K45" s="1055"/>
      <c r="L45" s="1055"/>
      <c r="M45" s="1055"/>
      <c r="N45" s="1055"/>
      <c r="O45" s="1055"/>
      <c r="P45" s="1055"/>
    </row>
    <row r="46" spans="2:16" ht="15" customHeight="1">
      <c r="B46" s="1050">
        <v>40</v>
      </c>
      <c r="C46" s="1051" t="s">
        <v>887</v>
      </c>
      <c r="D46" s="1052">
        <v>22.942517000000002</v>
      </c>
      <c r="E46" s="1052">
        <v>23.451534000000002</v>
      </c>
      <c r="F46" s="1052">
        <v>83.030223</v>
      </c>
      <c r="G46" s="1053">
        <v>2.2186624074420394</v>
      </c>
      <c r="H46" s="1054">
        <v>254.05028515405428</v>
      </c>
      <c r="I46" s="1055"/>
      <c r="J46" s="1055"/>
      <c r="K46" s="1055"/>
      <c r="L46" s="1055"/>
      <c r="M46" s="1055"/>
      <c r="N46" s="1055"/>
      <c r="O46" s="1055"/>
      <c r="P46" s="1055"/>
    </row>
    <row r="47" spans="2:16" ht="15" customHeight="1">
      <c r="B47" s="1050">
        <v>41</v>
      </c>
      <c r="C47" s="1051" t="s">
        <v>888</v>
      </c>
      <c r="D47" s="1052">
        <v>55.092281</v>
      </c>
      <c r="E47" s="1052">
        <v>12.197639</v>
      </c>
      <c r="F47" s="1052">
        <v>139.953342</v>
      </c>
      <c r="G47" s="1053">
        <v>-77.859622475969</v>
      </c>
      <c r="H47" s="1054" t="s">
        <v>119</v>
      </c>
      <c r="I47" s="1055"/>
      <c r="J47" s="1055"/>
      <c r="K47" s="1055"/>
      <c r="L47" s="1055"/>
      <c r="M47" s="1055"/>
      <c r="N47" s="1055"/>
      <c r="O47" s="1055"/>
      <c r="P47" s="1055"/>
    </row>
    <row r="48" spans="2:16" ht="15" customHeight="1">
      <c r="B48" s="1050">
        <v>42</v>
      </c>
      <c r="C48" s="1051" t="s">
        <v>840</v>
      </c>
      <c r="D48" s="1052">
        <v>38.106945</v>
      </c>
      <c r="E48" s="1052">
        <v>56.406231</v>
      </c>
      <c r="F48" s="1052">
        <v>36.548558</v>
      </c>
      <c r="G48" s="1053">
        <v>48.02086863693742</v>
      </c>
      <c r="H48" s="1054">
        <v>-35.204750695007434</v>
      </c>
      <c r="I48" s="1055"/>
      <c r="J48" s="1055"/>
      <c r="K48" s="1055"/>
      <c r="L48" s="1055"/>
      <c r="M48" s="1055"/>
      <c r="N48" s="1055"/>
      <c r="O48" s="1055"/>
      <c r="P48" s="1055"/>
    </row>
    <row r="49" spans="2:16" ht="15" customHeight="1">
      <c r="B49" s="1050">
        <v>43</v>
      </c>
      <c r="C49" s="1051" t="s">
        <v>889</v>
      </c>
      <c r="D49" s="1052">
        <v>2724.158653</v>
      </c>
      <c r="E49" s="1052">
        <v>2939.142073</v>
      </c>
      <c r="F49" s="1052">
        <v>3142.555826</v>
      </c>
      <c r="G49" s="1053">
        <v>7.891736399539283</v>
      </c>
      <c r="H49" s="1054">
        <v>6.9208547238539495</v>
      </c>
      <c r="I49" s="1055"/>
      <c r="J49" s="1055"/>
      <c r="K49" s="1055"/>
      <c r="L49" s="1055"/>
      <c r="M49" s="1055"/>
      <c r="N49" s="1055"/>
      <c r="O49" s="1055"/>
      <c r="P49" s="1055"/>
    </row>
    <row r="50" spans="2:16" ht="15" customHeight="1">
      <c r="B50" s="1050">
        <v>44</v>
      </c>
      <c r="C50" s="1051" t="s">
        <v>816</v>
      </c>
      <c r="D50" s="1052">
        <v>7469.030830000001</v>
      </c>
      <c r="E50" s="1052">
        <v>6012.1785199999995</v>
      </c>
      <c r="F50" s="1052">
        <v>5141.676353</v>
      </c>
      <c r="G50" s="1053">
        <v>-19.50523894142235</v>
      </c>
      <c r="H50" s="1054">
        <v>-14.478980690679819</v>
      </c>
      <c r="I50" s="1055"/>
      <c r="J50" s="1055"/>
      <c r="K50" s="1055"/>
      <c r="L50" s="1055"/>
      <c r="M50" s="1055"/>
      <c r="N50" s="1055"/>
      <c r="O50" s="1055"/>
      <c r="P50" s="1055"/>
    </row>
    <row r="51" spans="2:16" ht="15" customHeight="1">
      <c r="B51" s="1050">
        <v>45</v>
      </c>
      <c r="C51" s="1051" t="s">
        <v>890</v>
      </c>
      <c r="D51" s="1052">
        <v>1710.7249140000001</v>
      </c>
      <c r="E51" s="1052">
        <v>1525.936932</v>
      </c>
      <c r="F51" s="1052">
        <v>2167.637843</v>
      </c>
      <c r="G51" s="1053">
        <v>-10.801735596866394</v>
      </c>
      <c r="H51" s="1054">
        <v>42.052911725449974</v>
      </c>
      <c r="I51" s="1055"/>
      <c r="J51" s="1055"/>
      <c r="K51" s="1055"/>
      <c r="L51" s="1055"/>
      <c r="M51" s="1055"/>
      <c r="N51" s="1055"/>
      <c r="O51" s="1055"/>
      <c r="P51" s="1055"/>
    </row>
    <row r="52" spans="2:16" ht="15" customHeight="1">
      <c r="B52" s="1050">
        <v>46</v>
      </c>
      <c r="C52" s="1051" t="s">
        <v>891</v>
      </c>
      <c r="D52" s="1052">
        <v>2613.265799</v>
      </c>
      <c r="E52" s="1052">
        <v>3244.38057</v>
      </c>
      <c r="F52" s="1052">
        <v>2585.105044</v>
      </c>
      <c r="G52" s="1053">
        <v>24.150424011269905</v>
      </c>
      <c r="H52" s="1054">
        <v>-20.320536132418027</v>
      </c>
      <c r="I52" s="1055"/>
      <c r="J52" s="1055"/>
      <c r="K52" s="1055"/>
      <c r="L52" s="1055"/>
      <c r="M52" s="1055"/>
      <c r="N52" s="1055"/>
      <c r="O52" s="1055"/>
      <c r="P52" s="1055"/>
    </row>
    <row r="53" spans="2:16" ht="15" customHeight="1">
      <c r="B53" s="1050">
        <v>47</v>
      </c>
      <c r="C53" s="1051" t="s">
        <v>841</v>
      </c>
      <c r="D53" s="1052">
        <v>4875.390492</v>
      </c>
      <c r="E53" s="1052">
        <v>5280.273745</v>
      </c>
      <c r="F53" s="1052">
        <v>5714.308830999999</v>
      </c>
      <c r="G53" s="1053">
        <v>8.304632288723752</v>
      </c>
      <c r="H53" s="1054">
        <v>8.219935309433453</v>
      </c>
      <c r="I53" s="1055"/>
      <c r="J53" s="1055"/>
      <c r="K53" s="1055"/>
      <c r="L53" s="1055"/>
      <c r="M53" s="1055"/>
      <c r="N53" s="1055"/>
      <c r="O53" s="1055"/>
      <c r="P53" s="1055"/>
    </row>
    <row r="54" spans="2:16" ht="15" customHeight="1">
      <c r="B54" s="1050">
        <v>48</v>
      </c>
      <c r="C54" s="1051" t="s">
        <v>892</v>
      </c>
      <c r="D54" s="1052">
        <v>25145.792102000003</v>
      </c>
      <c r="E54" s="1052">
        <v>33124.562685</v>
      </c>
      <c r="F54" s="1052">
        <v>36261.336601</v>
      </c>
      <c r="G54" s="1053">
        <v>31.730042746855418</v>
      </c>
      <c r="H54" s="1054">
        <v>9.46963117922293</v>
      </c>
      <c r="I54" s="1055"/>
      <c r="J54" s="1055"/>
      <c r="K54" s="1055"/>
      <c r="L54" s="1055"/>
      <c r="M54" s="1055"/>
      <c r="N54" s="1055"/>
      <c r="O54" s="1055"/>
      <c r="P54" s="1055"/>
    </row>
    <row r="55" spans="2:16" ht="15" customHeight="1">
      <c r="B55" s="1050">
        <v>49</v>
      </c>
      <c r="C55" s="1051" t="s">
        <v>893</v>
      </c>
      <c r="D55" s="1052">
        <v>744.526905</v>
      </c>
      <c r="E55" s="1052">
        <v>940.933299</v>
      </c>
      <c r="F55" s="1052">
        <v>914.112105</v>
      </c>
      <c r="G55" s="1053">
        <v>26.3800263873607</v>
      </c>
      <c r="H55" s="1054">
        <v>-2.850488342638627</v>
      </c>
      <c r="I55" s="1055"/>
      <c r="J55" s="1055"/>
      <c r="K55" s="1055"/>
      <c r="L55" s="1055"/>
      <c r="M55" s="1055"/>
      <c r="N55" s="1055"/>
      <c r="O55" s="1055"/>
      <c r="P55" s="1055"/>
    </row>
    <row r="56" spans="2:16" ht="15" customHeight="1">
      <c r="B56" s="1056"/>
      <c r="C56" s="1057" t="s">
        <v>821</v>
      </c>
      <c r="D56" s="1058">
        <v>72542.8982210001</v>
      </c>
      <c r="E56" s="1058">
        <v>80141.587848</v>
      </c>
      <c r="F56" s="1058">
        <v>70419.784851</v>
      </c>
      <c r="G56" s="1047">
        <v>10.474753302315932</v>
      </c>
      <c r="H56" s="1048">
        <v>-12.13078410105723</v>
      </c>
      <c r="I56" s="1049"/>
      <c r="J56" s="1049"/>
      <c r="K56" s="1049"/>
      <c r="L56" s="1049"/>
      <c r="M56" s="1049"/>
      <c r="N56" s="1049"/>
      <c r="O56" s="1049"/>
      <c r="P56" s="1049"/>
    </row>
    <row r="57" spans="2:16" ht="15" customHeight="1" thickBot="1">
      <c r="B57" s="1059"/>
      <c r="C57" s="1060" t="s">
        <v>822</v>
      </c>
      <c r="D57" s="1061">
        <v>348704.70924</v>
      </c>
      <c r="E57" s="1061">
        <v>364757.8761410001</v>
      </c>
      <c r="F57" s="1061">
        <v>312721.78697200003</v>
      </c>
      <c r="G57" s="1062">
        <v>4.60365646795762</v>
      </c>
      <c r="H57" s="1063">
        <v>-14.265926131471687</v>
      </c>
      <c r="I57" s="1049"/>
      <c r="J57" s="1049"/>
      <c r="K57" s="1049"/>
      <c r="L57" s="1049"/>
      <c r="M57" s="1049"/>
      <c r="N57" s="1049"/>
      <c r="O57" s="1049"/>
      <c r="P57" s="1049"/>
    </row>
    <row r="58" ht="13.5" thickTop="1">
      <c r="B58" s="736" t="s">
        <v>894</v>
      </c>
    </row>
  </sheetData>
  <sheetProtection/>
  <mergeCells count="5">
    <mergeCell ref="B1:H1"/>
    <mergeCell ref="B2:H2"/>
    <mergeCell ref="B3:H3"/>
    <mergeCell ref="D4:F4"/>
    <mergeCell ref="G4:H4"/>
  </mergeCells>
  <hyperlinks>
    <hyperlink ref="C42" r:id="rId1" display="Rice@"/>
  </hyperlinks>
  <printOptions/>
  <pageMargins left="0.75" right="0.75" top="1" bottom="1" header="0.5" footer="0.5"/>
  <pageSetup fitToHeight="1" fitToWidth="1" horizontalDpi="600" verticalDpi="600" orientation="portrait" scale="77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9.140625" style="736" customWidth="1"/>
    <col min="2" max="2" width="6.140625" style="736" customWidth="1"/>
    <col min="3" max="3" width="41.140625" style="736" bestFit="1" customWidth="1"/>
    <col min="4" max="8" width="10.7109375" style="736" customWidth="1"/>
    <col min="9" max="16384" width="9.140625" style="736" customWidth="1"/>
  </cols>
  <sheetData>
    <row r="1" spans="2:8" ht="12.75">
      <c r="B1" s="1780" t="s">
        <v>608</v>
      </c>
      <c r="C1" s="1780"/>
      <c r="D1" s="1780"/>
      <c r="E1" s="1780"/>
      <c r="F1" s="1780"/>
      <c r="G1" s="1780"/>
      <c r="H1" s="1780"/>
    </row>
    <row r="2" spans="2:8" ht="15" customHeight="1">
      <c r="B2" s="1791" t="s">
        <v>15</v>
      </c>
      <c r="C2" s="1791"/>
      <c r="D2" s="1791"/>
      <c r="E2" s="1791"/>
      <c r="F2" s="1791"/>
      <c r="G2" s="1791"/>
      <c r="H2" s="1791"/>
    </row>
    <row r="3" spans="2:8" ht="15" customHeight="1" thickBot="1">
      <c r="B3" s="1792" t="s">
        <v>55</v>
      </c>
      <c r="C3" s="1792"/>
      <c r="D3" s="1792"/>
      <c r="E3" s="1792"/>
      <c r="F3" s="1792"/>
      <c r="G3" s="1792"/>
      <c r="H3" s="1792"/>
    </row>
    <row r="4" spans="2:8" ht="15" customHeight="1" thickTop="1">
      <c r="B4" s="1064"/>
      <c r="C4" s="1065"/>
      <c r="D4" s="1793" t="s">
        <v>264</v>
      </c>
      <c r="E4" s="1793"/>
      <c r="F4" s="1793"/>
      <c r="G4" s="1794" t="s">
        <v>176</v>
      </c>
      <c r="H4" s="1795"/>
    </row>
    <row r="5" spans="2:8" ht="15" customHeight="1">
      <c r="B5" s="1066"/>
      <c r="C5" s="1067"/>
      <c r="D5" s="1068" t="s">
        <v>52</v>
      </c>
      <c r="E5" s="1068" t="s">
        <v>767</v>
      </c>
      <c r="F5" s="1068" t="s">
        <v>768</v>
      </c>
      <c r="G5" s="1069" t="s">
        <v>53</v>
      </c>
      <c r="H5" s="1070" t="s">
        <v>768</v>
      </c>
    </row>
    <row r="6" spans="2:8" ht="15" customHeight="1">
      <c r="B6" s="1044"/>
      <c r="C6" s="1045" t="s">
        <v>827</v>
      </c>
      <c r="D6" s="1046">
        <v>39523.295988000005</v>
      </c>
      <c r="E6" s="1046">
        <v>55048.14234099999</v>
      </c>
      <c r="F6" s="1046">
        <v>58554.967563</v>
      </c>
      <c r="G6" s="1071">
        <v>39.280242107625895</v>
      </c>
      <c r="H6" s="1048">
        <v>6.370469688653088</v>
      </c>
    </row>
    <row r="7" spans="2:8" ht="15" customHeight="1">
      <c r="B7" s="1050">
        <v>1</v>
      </c>
      <c r="C7" s="1051" t="s">
        <v>896</v>
      </c>
      <c r="D7" s="1052">
        <v>756.1060750000001</v>
      </c>
      <c r="E7" s="1052">
        <v>1101.7984450000001</v>
      </c>
      <c r="F7" s="1052">
        <v>1253.7716169999999</v>
      </c>
      <c r="G7" s="1072">
        <v>45.7200889438694</v>
      </c>
      <c r="H7" s="1054">
        <v>13.793191730271474</v>
      </c>
    </row>
    <row r="8" spans="2:8" ht="15" customHeight="1">
      <c r="B8" s="1050">
        <v>2</v>
      </c>
      <c r="C8" s="1051" t="s">
        <v>897</v>
      </c>
      <c r="D8" s="1052">
        <v>338.314622</v>
      </c>
      <c r="E8" s="1052">
        <v>447.0172820000001</v>
      </c>
      <c r="F8" s="1052">
        <v>438.97094200000004</v>
      </c>
      <c r="G8" s="1072">
        <v>32.130641991583815</v>
      </c>
      <c r="H8" s="1054">
        <v>-1.800006470443364</v>
      </c>
    </row>
    <row r="9" spans="2:8" ht="15" customHeight="1">
      <c r="B9" s="1050">
        <v>3</v>
      </c>
      <c r="C9" s="1051" t="s">
        <v>898</v>
      </c>
      <c r="D9" s="1052">
        <v>193.27198199999998</v>
      </c>
      <c r="E9" s="1052">
        <v>416.54120199999994</v>
      </c>
      <c r="F9" s="1052">
        <v>183.547027</v>
      </c>
      <c r="G9" s="1072">
        <v>115.52073802399354</v>
      </c>
      <c r="H9" s="1054">
        <v>-55.93544501271208</v>
      </c>
    </row>
    <row r="10" spans="2:8" ht="15" customHeight="1">
      <c r="B10" s="1050">
        <v>4</v>
      </c>
      <c r="C10" s="1051" t="s">
        <v>899</v>
      </c>
      <c r="D10" s="1052">
        <v>708.0378420000002</v>
      </c>
      <c r="E10" s="1052">
        <v>887.685868</v>
      </c>
      <c r="F10" s="1052">
        <v>876.0586959999999</v>
      </c>
      <c r="G10" s="1072">
        <v>25.37265882463946</v>
      </c>
      <c r="H10" s="1054">
        <v>-1.3098295713771648</v>
      </c>
    </row>
    <row r="11" spans="2:8" ht="15" customHeight="1">
      <c r="B11" s="1050">
        <v>5</v>
      </c>
      <c r="C11" s="1051" t="s">
        <v>864</v>
      </c>
      <c r="D11" s="1052">
        <v>3163.1375729999995</v>
      </c>
      <c r="E11" s="1052">
        <v>5396.426098</v>
      </c>
      <c r="F11" s="1052">
        <v>12332.235576</v>
      </c>
      <c r="G11" s="1073" t="s">
        <v>119</v>
      </c>
      <c r="H11" s="1054" t="s">
        <v>119</v>
      </c>
    </row>
    <row r="12" spans="2:8" ht="15" customHeight="1">
      <c r="B12" s="1050">
        <v>6</v>
      </c>
      <c r="C12" s="1051" t="s">
        <v>900</v>
      </c>
      <c r="D12" s="1052">
        <v>198.73082200000002</v>
      </c>
      <c r="E12" s="1052">
        <v>228.85229900000002</v>
      </c>
      <c r="F12" s="1052">
        <v>243.17732199999998</v>
      </c>
      <c r="G12" s="1072">
        <v>15.156922663964025</v>
      </c>
      <c r="H12" s="1054">
        <v>6.259505830876506</v>
      </c>
    </row>
    <row r="13" spans="2:8" ht="15" customHeight="1">
      <c r="B13" s="1050">
        <v>7</v>
      </c>
      <c r="C13" s="1051" t="s">
        <v>869</v>
      </c>
      <c r="D13" s="1052">
        <v>106.19438500000001</v>
      </c>
      <c r="E13" s="1052">
        <v>170.85336299999997</v>
      </c>
      <c r="F13" s="1052">
        <v>141.262588</v>
      </c>
      <c r="G13" s="1072">
        <v>60.88737930917907</v>
      </c>
      <c r="H13" s="1054">
        <v>-17.31939862371921</v>
      </c>
    </row>
    <row r="14" spans="2:8" ht="15" customHeight="1">
      <c r="B14" s="1050">
        <v>8</v>
      </c>
      <c r="C14" s="1051" t="s">
        <v>901</v>
      </c>
      <c r="D14" s="1052">
        <v>4720.300641</v>
      </c>
      <c r="E14" s="1052">
        <v>7289.786131999999</v>
      </c>
      <c r="F14" s="1052">
        <v>6199.006048</v>
      </c>
      <c r="G14" s="1072">
        <v>54.434784697435134</v>
      </c>
      <c r="H14" s="1054">
        <v>-14.963128742718496</v>
      </c>
    </row>
    <row r="15" spans="2:8" ht="15" customHeight="1">
      <c r="B15" s="1050">
        <v>9</v>
      </c>
      <c r="C15" s="1051" t="s">
        <v>902</v>
      </c>
      <c r="D15" s="1052">
        <v>148.65827099999998</v>
      </c>
      <c r="E15" s="1052">
        <v>179.258327</v>
      </c>
      <c r="F15" s="1052">
        <v>144.36581900000002</v>
      </c>
      <c r="G15" s="1072">
        <v>20.584159760609637</v>
      </c>
      <c r="H15" s="1054">
        <v>-19.464930072676623</v>
      </c>
    </row>
    <row r="16" spans="2:8" ht="15" customHeight="1">
      <c r="B16" s="1050">
        <v>10</v>
      </c>
      <c r="C16" s="1051" t="s">
        <v>903</v>
      </c>
      <c r="D16" s="1052">
        <v>298.103571</v>
      </c>
      <c r="E16" s="1052">
        <v>396.12896300000006</v>
      </c>
      <c r="F16" s="1052">
        <v>450.18339699999996</v>
      </c>
      <c r="G16" s="1072">
        <v>32.88299823821973</v>
      </c>
      <c r="H16" s="1054">
        <v>13.645665691957973</v>
      </c>
    </row>
    <row r="17" spans="2:8" ht="15" customHeight="1">
      <c r="B17" s="1050">
        <v>11</v>
      </c>
      <c r="C17" s="1051" t="s">
        <v>784</v>
      </c>
      <c r="D17" s="1052">
        <v>0</v>
      </c>
      <c r="E17" s="1052">
        <v>0</v>
      </c>
      <c r="F17" s="1052">
        <v>0</v>
      </c>
      <c r="G17" s="1074" t="s">
        <v>119</v>
      </c>
      <c r="H17" s="1054" t="s">
        <v>119</v>
      </c>
    </row>
    <row r="18" spans="2:8" ht="15" customHeight="1">
      <c r="B18" s="1050">
        <v>12</v>
      </c>
      <c r="C18" s="1051" t="s">
        <v>904</v>
      </c>
      <c r="D18" s="1052">
        <v>370.527806</v>
      </c>
      <c r="E18" s="1052">
        <v>722.724071</v>
      </c>
      <c r="F18" s="1052">
        <v>819.610731</v>
      </c>
      <c r="G18" s="1072">
        <v>95.05258695753591</v>
      </c>
      <c r="H18" s="1054">
        <v>13.40576077201115</v>
      </c>
    </row>
    <row r="19" spans="2:8" ht="15" customHeight="1">
      <c r="B19" s="1050">
        <v>13</v>
      </c>
      <c r="C19" s="1051" t="s">
        <v>905</v>
      </c>
      <c r="D19" s="1052">
        <v>491.43426999999997</v>
      </c>
      <c r="E19" s="1052">
        <v>1394.1207819999997</v>
      </c>
      <c r="F19" s="1052">
        <v>1079.383802</v>
      </c>
      <c r="G19" s="1072">
        <v>183.6840788494461</v>
      </c>
      <c r="H19" s="1054">
        <v>-22.576019528844498</v>
      </c>
    </row>
    <row r="20" spans="2:8" ht="15" customHeight="1">
      <c r="B20" s="1050">
        <v>14</v>
      </c>
      <c r="C20" s="1051" t="s">
        <v>875</v>
      </c>
      <c r="D20" s="1052">
        <v>285.344445</v>
      </c>
      <c r="E20" s="1052">
        <v>330.414058</v>
      </c>
      <c r="F20" s="1052">
        <v>308.210935</v>
      </c>
      <c r="G20" s="1072">
        <v>15.794810023373685</v>
      </c>
      <c r="H20" s="1054">
        <v>-6.719787630827739</v>
      </c>
    </row>
    <row r="21" spans="2:8" ht="15" customHeight="1">
      <c r="B21" s="1050">
        <v>15</v>
      </c>
      <c r="C21" s="1051" t="s">
        <v>906</v>
      </c>
      <c r="D21" s="1052">
        <v>501.83417599999996</v>
      </c>
      <c r="E21" s="1052">
        <v>481.184318</v>
      </c>
      <c r="F21" s="1052">
        <v>584.695285</v>
      </c>
      <c r="G21" s="1072">
        <v>-4.11487678352141</v>
      </c>
      <c r="H21" s="1054">
        <v>21.511708326288385</v>
      </c>
    </row>
    <row r="22" spans="2:8" ht="15" customHeight="1">
      <c r="B22" s="1050">
        <v>16</v>
      </c>
      <c r="C22" s="1051" t="s">
        <v>907</v>
      </c>
      <c r="D22" s="1052">
        <v>431.3923</v>
      </c>
      <c r="E22" s="1052">
        <v>613.8572369999999</v>
      </c>
      <c r="F22" s="1052">
        <v>403.822324</v>
      </c>
      <c r="G22" s="1072">
        <v>42.29675332638067</v>
      </c>
      <c r="H22" s="1054">
        <v>-34.21559612565095</v>
      </c>
    </row>
    <row r="23" spans="2:8" ht="15" customHeight="1">
      <c r="B23" s="1050">
        <v>17</v>
      </c>
      <c r="C23" s="1051" t="s">
        <v>908</v>
      </c>
      <c r="D23" s="1052">
        <v>3474.3100520000003</v>
      </c>
      <c r="E23" s="1052">
        <v>7263.856331999999</v>
      </c>
      <c r="F23" s="1052">
        <v>5086.810163</v>
      </c>
      <c r="G23" s="1072">
        <v>109.07334760806773</v>
      </c>
      <c r="H23" s="1054">
        <v>-29.970942010641068</v>
      </c>
    </row>
    <row r="24" spans="2:8" ht="15" customHeight="1">
      <c r="B24" s="1050">
        <v>18</v>
      </c>
      <c r="C24" s="1051" t="s">
        <v>909</v>
      </c>
      <c r="D24" s="1052">
        <v>206.363779</v>
      </c>
      <c r="E24" s="1052">
        <v>399.84419600000007</v>
      </c>
      <c r="F24" s="1052">
        <v>303.012303</v>
      </c>
      <c r="G24" s="1072">
        <v>93.75696546049394</v>
      </c>
      <c r="H24" s="1054">
        <v>-24.217406171878025</v>
      </c>
    </row>
    <row r="25" spans="2:8" ht="15" customHeight="1">
      <c r="B25" s="1050">
        <v>19</v>
      </c>
      <c r="C25" s="1051" t="s">
        <v>910</v>
      </c>
      <c r="D25" s="1052">
        <v>148.031009</v>
      </c>
      <c r="E25" s="1052">
        <v>216.408742</v>
      </c>
      <c r="F25" s="1052">
        <v>193.082514</v>
      </c>
      <c r="G25" s="1072">
        <v>46.191492891871036</v>
      </c>
      <c r="H25" s="1054">
        <v>-10.778782679675658</v>
      </c>
    </row>
    <row r="26" spans="2:8" ht="15" customHeight="1">
      <c r="B26" s="1050">
        <v>20</v>
      </c>
      <c r="C26" s="1051" t="s">
        <v>880</v>
      </c>
      <c r="D26" s="1052">
        <v>96.852942</v>
      </c>
      <c r="E26" s="1052">
        <v>393.579523</v>
      </c>
      <c r="F26" s="1052">
        <v>116.875757</v>
      </c>
      <c r="G26" s="1072">
        <v>306.3681648410846</v>
      </c>
      <c r="H26" s="1054">
        <v>-70.3044111367552</v>
      </c>
    </row>
    <row r="27" spans="2:8" ht="15" customHeight="1">
      <c r="B27" s="1050">
        <v>21</v>
      </c>
      <c r="C27" s="1051" t="s">
        <v>911</v>
      </c>
      <c r="D27" s="1052">
        <v>167.832514</v>
      </c>
      <c r="E27" s="1052">
        <v>305.47638700000005</v>
      </c>
      <c r="F27" s="1052">
        <v>210.303473</v>
      </c>
      <c r="G27" s="1072">
        <v>82.01263850459873</v>
      </c>
      <c r="H27" s="1054">
        <v>-31.155571445199797</v>
      </c>
    </row>
    <row r="28" spans="2:8" ht="15" customHeight="1">
      <c r="B28" s="1050">
        <v>22</v>
      </c>
      <c r="C28" s="1051" t="s">
        <v>912</v>
      </c>
      <c r="D28" s="1052">
        <v>102.965745</v>
      </c>
      <c r="E28" s="1052">
        <v>45.59024900000001</v>
      </c>
      <c r="F28" s="1052">
        <v>0</v>
      </c>
      <c r="G28" s="1073">
        <v>-55.722896969278466</v>
      </c>
      <c r="H28" s="1054">
        <v>-100</v>
      </c>
    </row>
    <row r="29" spans="2:8" ht="15" customHeight="1">
      <c r="B29" s="1050">
        <v>23</v>
      </c>
      <c r="C29" s="1051" t="s">
        <v>913</v>
      </c>
      <c r="D29" s="1052">
        <v>1069.7516890000002</v>
      </c>
      <c r="E29" s="1052">
        <v>1277.717641</v>
      </c>
      <c r="F29" s="1052">
        <v>1071.7591089999999</v>
      </c>
      <c r="G29" s="1072">
        <v>19.44058178533055</v>
      </c>
      <c r="H29" s="1054">
        <v>-16.119252438184034</v>
      </c>
    </row>
    <row r="30" spans="2:8" ht="15" customHeight="1">
      <c r="B30" s="1050">
        <v>24</v>
      </c>
      <c r="C30" s="1051" t="s">
        <v>914</v>
      </c>
      <c r="D30" s="1052">
        <v>392.233869</v>
      </c>
      <c r="E30" s="1052">
        <v>470.083802</v>
      </c>
      <c r="F30" s="1052">
        <v>545.600766</v>
      </c>
      <c r="G30" s="1072">
        <v>19.84783547593132</v>
      </c>
      <c r="H30" s="1054">
        <v>16.0645748010692</v>
      </c>
    </row>
    <row r="31" spans="2:8" ht="15" customHeight="1">
      <c r="B31" s="1050">
        <v>25</v>
      </c>
      <c r="C31" s="1051" t="s">
        <v>835</v>
      </c>
      <c r="D31" s="1052">
        <v>4945.411882999999</v>
      </c>
      <c r="E31" s="1052">
        <v>3711.6633619999993</v>
      </c>
      <c r="F31" s="1052">
        <v>4507.889835</v>
      </c>
      <c r="G31" s="1072">
        <v>-24.947336039714855</v>
      </c>
      <c r="H31" s="1054">
        <v>21.452012085787885</v>
      </c>
    </row>
    <row r="32" spans="2:8" ht="15" customHeight="1">
      <c r="B32" s="1050">
        <v>26</v>
      </c>
      <c r="C32" s="1051" t="s">
        <v>915</v>
      </c>
      <c r="D32" s="1052">
        <v>39.293794999999996</v>
      </c>
      <c r="E32" s="1052">
        <v>33.506257</v>
      </c>
      <c r="F32" s="1052">
        <v>29.388257000000003</v>
      </c>
      <c r="G32" s="1072">
        <v>-14.728885311281331</v>
      </c>
      <c r="H32" s="1054">
        <v>-12.290241789764806</v>
      </c>
    </row>
    <row r="33" spans="2:8" ht="15" customHeight="1">
      <c r="B33" s="1050">
        <v>27</v>
      </c>
      <c r="C33" s="1051" t="s">
        <v>810</v>
      </c>
      <c r="D33" s="1052">
        <v>1622.7382989999999</v>
      </c>
      <c r="E33" s="1052">
        <v>1508.5771820000002</v>
      </c>
      <c r="F33" s="1052">
        <v>1950.169201</v>
      </c>
      <c r="G33" s="1072">
        <v>-7.035091059991032</v>
      </c>
      <c r="H33" s="1054">
        <v>29.27208659052883</v>
      </c>
    </row>
    <row r="34" spans="2:8" ht="15" customHeight="1">
      <c r="B34" s="1050">
        <v>28</v>
      </c>
      <c r="C34" s="1051" t="s">
        <v>916</v>
      </c>
      <c r="D34" s="1052">
        <v>180.884078</v>
      </c>
      <c r="E34" s="1052">
        <v>197.65133200000002</v>
      </c>
      <c r="F34" s="1052">
        <v>60.271154</v>
      </c>
      <c r="G34" s="1072">
        <v>9.269612994903852</v>
      </c>
      <c r="H34" s="1054">
        <v>-69.50632541145738</v>
      </c>
    </row>
    <row r="35" spans="2:8" ht="15" customHeight="1">
      <c r="B35" s="1050">
        <v>29</v>
      </c>
      <c r="C35" s="1051" t="s">
        <v>917</v>
      </c>
      <c r="D35" s="1052">
        <v>634.6898480000001</v>
      </c>
      <c r="E35" s="1052">
        <v>531.6382940000001</v>
      </c>
      <c r="F35" s="1052">
        <v>478.27796300000006</v>
      </c>
      <c r="G35" s="1072">
        <v>-16.23652155847938</v>
      </c>
      <c r="H35" s="1054">
        <v>-10.036961521060036</v>
      </c>
    </row>
    <row r="36" spans="2:8" ht="15" customHeight="1">
      <c r="B36" s="1050">
        <v>30</v>
      </c>
      <c r="C36" s="1051" t="s">
        <v>918</v>
      </c>
      <c r="D36" s="1052">
        <v>20.519335</v>
      </c>
      <c r="E36" s="1052">
        <v>511.129856</v>
      </c>
      <c r="F36" s="1052">
        <v>71.939673</v>
      </c>
      <c r="G36" s="1073">
        <v>2390.9669635979917</v>
      </c>
      <c r="H36" s="1075">
        <v>-85.92536277121718</v>
      </c>
    </row>
    <row r="37" spans="2:8" ht="15" customHeight="1">
      <c r="B37" s="1050">
        <v>31</v>
      </c>
      <c r="C37" s="1051" t="s">
        <v>919</v>
      </c>
      <c r="D37" s="1052">
        <v>374.090337</v>
      </c>
      <c r="E37" s="1052">
        <v>397.17749200000003</v>
      </c>
      <c r="F37" s="1052">
        <v>287.713662</v>
      </c>
      <c r="G37" s="1072">
        <v>6.171545404018303</v>
      </c>
      <c r="H37" s="1054">
        <v>-27.560431344885984</v>
      </c>
    </row>
    <row r="38" spans="2:8" ht="15" customHeight="1">
      <c r="B38" s="1050">
        <v>32</v>
      </c>
      <c r="C38" s="1051" t="s">
        <v>920</v>
      </c>
      <c r="D38" s="1052">
        <v>8469.739891</v>
      </c>
      <c r="E38" s="1052">
        <v>11725.268748</v>
      </c>
      <c r="F38" s="1052">
        <v>12768.740651</v>
      </c>
      <c r="G38" s="1072">
        <v>38.4371763347697</v>
      </c>
      <c r="H38" s="1054">
        <v>8.899343165827105</v>
      </c>
    </row>
    <row r="39" spans="2:8" ht="15" customHeight="1">
      <c r="B39" s="1050">
        <v>33</v>
      </c>
      <c r="C39" s="1051" t="s">
        <v>921</v>
      </c>
      <c r="D39" s="1052">
        <v>191.65063500000002</v>
      </c>
      <c r="E39" s="1052">
        <v>304.01926799999995</v>
      </c>
      <c r="F39" s="1052">
        <v>230.70244</v>
      </c>
      <c r="G39" s="1072">
        <v>58.632017055409136</v>
      </c>
      <c r="H39" s="1054">
        <v>-24.115849130983364</v>
      </c>
    </row>
    <row r="40" spans="2:8" ht="15" customHeight="1">
      <c r="B40" s="1050">
        <v>34</v>
      </c>
      <c r="C40" s="1051" t="s">
        <v>922</v>
      </c>
      <c r="D40" s="1052">
        <v>333.85263199999997</v>
      </c>
      <c r="E40" s="1052">
        <v>418.426578</v>
      </c>
      <c r="F40" s="1052">
        <v>429.473965</v>
      </c>
      <c r="G40" s="1072">
        <v>25.332718059865414</v>
      </c>
      <c r="H40" s="1054">
        <v>2.640221147711145</v>
      </c>
    </row>
    <row r="41" spans="2:8" ht="15" customHeight="1">
      <c r="B41" s="1050">
        <v>35</v>
      </c>
      <c r="C41" s="1051" t="s">
        <v>923</v>
      </c>
      <c r="D41" s="1052">
        <v>904.9800420000001</v>
      </c>
      <c r="E41" s="1052">
        <v>1004.2452049999998</v>
      </c>
      <c r="F41" s="1052">
        <v>1033.26767</v>
      </c>
      <c r="G41" s="1072">
        <v>10.96876819301167</v>
      </c>
      <c r="H41" s="1054">
        <v>2.8899779511518915</v>
      </c>
    </row>
    <row r="42" spans="2:8" ht="15" customHeight="1">
      <c r="B42" s="1050">
        <v>36</v>
      </c>
      <c r="C42" s="1051" t="s">
        <v>924</v>
      </c>
      <c r="D42" s="1052">
        <v>127.011462</v>
      </c>
      <c r="E42" s="1052">
        <v>163.304048</v>
      </c>
      <c r="F42" s="1052">
        <v>100.48101599999998</v>
      </c>
      <c r="G42" s="1072">
        <v>28.57426048682126</v>
      </c>
      <c r="H42" s="1054">
        <v>-38.469978404944385</v>
      </c>
    </row>
    <row r="43" spans="2:8" ht="15" customHeight="1">
      <c r="B43" s="1050">
        <v>37</v>
      </c>
      <c r="C43" s="1051" t="s">
        <v>925</v>
      </c>
      <c r="D43" s="1052">
        <v>2491.284791</v>
      </c>
      <c r="E43" s="1052">
        <v>3294.723588</v>
      </c>
      <c r="F43" s="1052">
        <v>2859.6031690000004</v>
      </c>
      <c r="G43" s="1072">
        <v>32.24997799940408</v>
      </c>
      <c r="H43" s="1054">
        <v>-13.206583416733025</v>
      </c>
    </row>
    <row r="44" spans="2:8" ht="15" customHeight="1">
      <c r="B44" s="1050">
        <v>38</v>
      </c>
      <c r="C44" s="1051" t="s">
        <v>926</v>
      </c>
      <c r="D44" s="1052">
        <v>331.476896</v>
      </c>
      <c r="E44" s="1052">
        <v>185.05107499999997</v>
      </c>
      <c r="F44" s="1052">
        <v>260.329947</v>
      </c>
      <c r="G44" s="1072">
        <v>-44.17376377266427</v>
      </c>
      <c r="H44" s="1054">
        <v>40.68005116965682</v>
      </c>
    </row>
    <row r="45" spans="2:8" ht="15" customHeight="1">
      <c r="B45" s="1050">
        <v>39</v>
      </c>
      <c r="C45" s="1051" t="s">
        <v>927</v>
      </c>
      <c r="D45" s="1052">
        <v>105.32879100000001</v>
      </c>
      <c r="E45" s="1052">
        <v>120.10009000000001</v>
      </c>
      <c r="F45" s="1052">
        <v>130.065437</v>
      </c>
      <c r="G45" s="1072">
        <v>14.023989888956393</v>
      </c>
      <c r="H45" s="1054">
        <v>8.297534997684025</v>
      </c>
    </row>
    <row r="46" spans="2:8" ht="15" customHeight="1">
      <c r="B46" s="1050">
        <v>40</v>
      </c>
      <c r="C46" s="1051" t="s">
        <v>928</v>
      </c>
      <c r="D46" s="1052">
        <v>380.612893</v>
      </c>
      <c r="E46" s="1052">
        <v>512.454649</v>
      </c>
      <c r="F46" s="1052">
        <v>370.90732899999995</v>
      </c>
      <c r="G46" s="1072">
        <v>34.63932999242883</v>
      </c>
      <c r="H46" s="1054">
        <v>-27.62143348220461</v>
      </c>
    </row>
    <row r="47" spans="2:8" ht="15" customHeight="1">
      <c r="B47" s="1050"/>
      <c r="C47" s="1057" t="s">
        <v>929</v>
      </c>
      <c r="D47" s="1058">
        <v>13236.909840999997</v>
      </c>
      <c r="E47" s="1058">
        <v>25105.051477999994</v>
      </c>
      <c r="F47" s="1058">
        <v>23823.708505000002</v>
      </c>
      <c r="G47" s="1076">
        <v>89.65945813304265</v>
      </c>
      <c r="H47" s="1077">
        <v>-5.103924897835228</v>
      </c>
    </row>
    <row r="48" spans="2:8" ht="15" customHeight="1" thickBot="1">
      <c r="B48" s="1078"/>
      <c r="C48" s="1060" t="s">
        <v>930</v>
      </c>
      <c r="D48" s="1061">
        <v>52760.205829</v>
      </c>
      <c r="E48" s="1061">
        <v>80153.19381899998</v>
      </c>
      <c r="F48" s="1061">
        <v>82378.67606799999</v>
      </c>
      <c r="G48" s="1079">
        <v>51.9197898483998</v>
      </c>
      <c r="H48" s="1080">
        <v>2.7765359594098555</v>
      </c>
    </row>
    <row r="49" spans="2:8" ht="15" customHeight="1" thickTop="1">
      <c r="B49" s="1002" t="s">
        <v>824</v>
      </c>
      <c r="C49" s="1002"/>
      <c r="D49" s="1002"/>
      <c r="E49" s="1081"/>
      <c r="F49" s="1081"/>
      <c r="G49" s="1081"/>
      <c r="H49" s="1082"/>
    </row>
    <row r="50" spans="2:8" ht="15" customHeight="1">
      <c r="B50" s="1083"/>
      <c r="C50" s="1084"/>
      <c r="D50" s="1084"/>
      <c r="E50" s="1085"/>
      <c r="F50" s="1085"/>
      <c r="G50" s="1085"/>
      <c r="H50" s="1055"/>
    </row>
    <row r="51" spans="2:8" ht="15" customHeight="1">
      <c r="B51" s="1083"/>
      <c r="C51" s="1084"/>
      <c r="D51" s="1084"/>
      <c r="E51" s="1085"/>
      <c r="F51" s="1085"/>
      <c r="G51" s="1085"/>
      <c r="H51" s="1055"/>
    </row>
    <row r="52" spans="2:8" ht="15" customHeight="1">
      <c r="B52" s="1083"/>
      <c r="C52" s="1084"/>
      <c r="D52" s="1084"/>
      <c r="E52" s="1085"/>
      <c r="F52" s="1085"/>
      <c r="G52" s="1085"/>
      <c r="H52" s="1055"/>
    </row>
    <row r="53" spans="2:9" ht="15" customHeight="1">
      <c r="B53" s="1083"/>
      <c r="C53" s="1084"/>
      <c r="D53" s="1086"/>
      <c r="E53" s="1087"/>
      <c r="F53" s="1087"/>
      <c r="G53" s="1087"/>
      <c r="H53" s="1088"/>
      <c r="I53" s="1033"/>
    </row>
    <row r="54" spans="2:8" ht="15" customHeight="1">
      <c r="B54" s="1083"/>
      <c r="C54" s="1084"/>
      <c r="D54" s="1084"/>
      <c r="E54" s="1085"/>
      <c r="F54" s="1085"/>
      <c r="G54" s="1085"/>
      <c r="H54" s="1055"/>
    </row>
    <row r="55" spans="2:8" ht="15" customHeight="1">
      <c r="B55" s="1083"/>
      <c r="C55" s="1084"/>
      <c r="D55" s="1084"/>
      <c r="E55" s="1085"/>
      <c r="F55" s="1085"/>
      <c r="G55" s="1085"/>
      <c r="H55" s="1055"/>
    </row>
    <row r="56" spans="2:8" ht="15" customHeight="1">
      <c r="B56" s="1084"/>
      <c r="C56" s="1089"/>
      <c r="D56" s="1089"/>
      <c r="E56" s="1090"/>
      <c r="F56" s="1090"/>
      <c r="G56" s="1090"/>
      <c r="H56" s="1049"/>
    </row>
    <row r="57" spans="2:8" ht="15" customHeight="1">
      <c r="B57" s="1084"/>
      <c r="C57" s="1089"/>
      <c r="D57" s="1089"/>
      <c r="E57" s="1090"/>
      <c r="F57" s="1090"/>
      <c r="G57" s="1090"/>
      <c r="H57" s="1049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9.140625" style="153" customWidth="1"/>
    <col min="2" max="2" width="4.7109375" style="153" customWidth="1"/>
    <col min="3" max="3" width="30.00390625" style="153" bestFit="1" customWidth="1"/>
    <col min="4" max="8" width="10.7109375" style="153" customWidth="1"/>
    <col min="9" max="16384" width="9.140625" style="153" customWidth="1"/>
  </cols>
  <sheetData>
    <row r="1" spans="2:8" ht="12.75">
      <c r="B1" s="1780" t="s">
        <v>1072</v>
      </c>
      <c r="C1" s="1780"/>
      <c r="D1" s="1780"/>
      <c r="E1" s="1780"/>
      <c r="F1" s="1780"/>
      <c r="G1" s="1780"/>
      <c r="H1" s="1780"/>
    </row>
    <row r="2" spans="2:8" ht="15" customHeight="1">
      <c r="B2" s="1796" t="s">
        <v>16</v>
      </c>
      <c r="C2" s="1796"/>
      <c r="D2" s="1796"/>
      <c r="E2" s="1796"/>
      <c r="F2" s="1796"/>
      <c r="G2" s="1796"/>
      <c r="H2" s="1796"/>
    </row>
    <row r="3" spans="2:8" ht="15" customHeight="1" thickBot="1">
      <c r="B3" s="1797" t="s">
        <v>55</v>
      </c>
      <c r="C3" s="1797"/>
      <c r="D3" s="1797"/>
      <c r="E3" s="1797"/>
      <c r="F3" s="1797"/>
      <c r="G3" s="1797"/>
      <c r="H3" s="1797"/>
    </row>
    <row r="4" spans="2:8" ht="15" customHeight="1" thickTop="1">
      <c r="B4" s="1091"/>
      <c r="C4" s="1092"/>
      <c r="D4" s="1798" t="s">
        <v>264</v>
      </c>
      <c r="E4" s="1798"/>
      <c r="F4" s="1798"/>
      <c r="G4" s="1799" t="s">
        <v>176</v>
      </c>
      <c r="H4" s="1800"/>
    </row>
    <row r="5" spans="2:8" ht="15" customHeight="1">
      <c r="B5" s="1093"/>
      <c r="C5" s="1094"/>
      <c r="D5" s="1095" t="s">
        <v>52</v>
      </c>
      <c r="E5" s="1095" t="s">
        <v>53</v>
      </c>
      <c r="F5" s="1095" t="s">
        <v>79</v>
      </c>
      <c r="G5" s="1095" t="s">
        <v>53</v>
      </c>
      <c r="H5" s="1096" t="s">
        <v>79</v>
      </c>
    </row>
    <row r="6" spans="2:8" ht="15" customHeight="1">
      <c r="B6" s="1097"/>
      <c r="C6" s="1098" t="s">
        <v>769</v>
      </c>
      <c r="D6" s="1099">
        <v>93817.85188399997</v>
      </c>
      <c r="E6" s="1099">
        <v>95717.69480199998</v>
      </c>
      <c r="F6" s="1099">
        <v>86953.11916900001</v>
      </c>
      <c r="G6" s="1100">
        <v>2.0250334876021725</v>
      </c>
      <c r="H6" s="1101">
        <v>-9.156693181057292</v>
      </c>
    </row>
    <row r="7" spans="2:8" ht="15" customHeight="1">
      <c r="B7" s="1102">
        <v>1</v>
      </c>
      <c r="C7" s="1103" t="s">
        <v>932</v>
      </c>
      <c r="D7" s="1104">
        <v>1473.936089</v>
      </c>
      <c r="E7" s="1104">
        <v>7467.585996000001</v>
      </c>
      <c r="F7" s="1104">
        <v>6851.477960000001</v>
      </c>
      <c r="G7" s="1105">
        <v>406.6424556485638</v>
      </c>
      <c r="H7" s="1106">
        <v>-8.250431080807331</v>
      </c>
    </row>
    <row r="8" spans="2:8" ht="15" customHeight="1">
      <c r="B8" s="1102">
        <v>2</v>
      </c>
      <c r="C8" s="1103" t="s">
        <v>897</v>
      </c>
      <c r="D8" s="1104">
        <v>16.828009</v>
      </c>
      <c r="E8" s="1104">
        <v>26.716755</v>
      </c>
      <c r="F8" s="1104">
        <v>35.628614</v>
      </c>
      <c r="G8" s="1105">
        <v>58.763612498662184</v>
      </c>
      <c r="H8" s="1106">
        <v>33.35681672418676</v>
      </c>
    </row>
    <row r="9" spans="2:8" ht="15" customHeight="1">
      <c r="B9" s="1102">
        <v>3</v>
      </c>
      <c r="C9" s="1103" t="s">
        <v>933</v>
      </c>
      <c r="D9" s="1104">
        <v>5868.421915999999</v>
      </c>
      <c r="E9" s="1104">
        <v>2757.132068</v>
      </c>
      <c r="F9" s="1104">
        <v>1281.489252</v>
      </c>
      <c r="G9" s="1105">
        <v>-53.0174873677232</v>
      </c>
      <c r="H9" s="1106">
        <v>-53.52093333238181</v>
      </c>
    </row>
    <row r="10" spans="2:8" ht="15" customHeight="1">
      <c r="B10" s="1102">
        <v>4</v>
      </c>
      <c r="C10" s="1103" t="s">
        <v>934</v>
      </c>
      <c r="D10" s="1104">
        <v>3.2977399999999992</v>
      </c>
      <c r="E10" s="1104">
        <v>1.6321350000000001</v>
      </c>
      <c r="F10" s="1104">
        <v>2.2285669999999995</v>
      </c>
      <c r="G10" s="1105">
        <v>-50.50746875132665</v>
      </c>
      <c r="H10" s="1106">
        <v>36.54305556831997</v>
      </c>
    </row>
    <row r="11" spans="2:8" ht="15" customHeight="1">
      <c r="B11" s="1102">
        <v>5</v>
      </c>
      <c r="C11" s="1103" t="s">
        <v>898</v>
      </c>
      <c r="D11" s="1104">
        <v>624.9199900000001</v>
      </c>
      <c r="E11" s="1104">
        <v>390.330968</v>
      </c>
      <c r="F11" s="1104">
        <v>181.573598</v>
      </c>
      <c r="G11" s="1105">
        <v>-37.53904911891202</v>
      </c>
      <c r="H11" s="1106">
        <v>-53.48214390204366</v>
      </c>
    </row>
    <row r="12" spans="2:8" ht="15" customHeight="1">
      <c r="B12" s="1102">
        <v>6</v>
      </c>
      <c r="C12" s="1103" t="s">
        <v>864</v>
      </c>
      <c r="D12" s="1104">
        <v>1381.9393460000001</v>
      </c>
      <c r="E12" s="1104">
        <v>948.6291570000001</v>
      </c>
      <c r="F12" s="1104">
        <v>0.182217</v>
      </c>
      <c r="G12" s="1105">
        <v>-31.355224833434917</v>
      </c>
      <c r="H12" s="1106">
        <v>-99.98079154549959</v>
      </c>
    </row>
    <row r="13" spans="2:8" ht="15" customHeight="1">
      <c r="B13" s="1102">
        <v>7</v>
      </c>
      <c r="C13" s="1103" t="s">
        <v>935</v>
      </c>
      <c r="D13" s="1104">
        <v>26.120535</v>
      </c>
      <c r="E13" s="1104">
        <v>26.068651999999997</v>
      </c>
      <c r="F13" s="1104">
        <v>26.799801000000002</v>
      </c>
      <c r="G13" s="1105">
        <v>-0.19862916284067467</v>
      </c>
      <c r="H13" s="1106">
        <v>2.80470582061551</v>
      </c>
    </row>
    <row r="14" spans="2:8" ht="15" customHeight="1">
      <c r="B14" s="1102">
        <v>8</v>
      </c>
      <c r="C14" s="1103" t="s">
        <v>936</v>
      </c>
      <c r="D14" s="1104">
        <v>31.482053999999998</v>
      </c>
      <c r="E14" s="1104">
        <v>52.568878</v>
      </c>
      <c r="F14" s="1104">
        <v>31.531853</v>
      </c>
      <c r="G14" s="1105">
        <v>66.9804581365625</v>
      </c>
      <c r="H14" s="1106">
        <v>-40.01802168956316</v>
      </c>
    </row>
    <row r="15" spans="2:8" ht="15" customHeight="1">
      <c r="B15" s="1102">
        <v>9</v>
      </c>
      <c r="C15" s="1103" t="s">
        <v>937</v>
      </c>
      <c r="D15" s="1104">
        <v>6.893680000000001</v>
      </c>
      <c r="E15" s="1104">
        <v>27.197522</v>
      </c>
      <c r="F15" s="1104">
        <v>14.388888</v>
      </c>
      <c r="G15" s="1105">
        <v>294.5283506051919</v>
      </c>
      <c r="H15" s="1106">
        <v>-47.09485665642627</v>
      </c>
    </row>
    <row r="16" spans="2:8" ht="15" customHeight="1">
      <c r="B16" s="1102">
        <v>10</v>
      </c>
      <c r="C16" s="1103" t="s">
        <v>938</v>
      </c>
      <c r="D16" s="1104">
        <v>945.1980169999998</v>
      </c>
      <c r="E16" s="1104">
        <v>1030.722177</v>
      </c>
      <c r="F16" s="1104">
        <v>965.172855</v>
      </c>
      <c r="G16" s="1105">
        <v>9.048279668576626</v>
      </c>
      <c r="H16" s="1106">
        <v>-6.359552890458474</v>
      </c>
    </row>
    <row r="17" spans="2:8" ht="15" customHeight="1">
      <c r="B17" s="1102">
        <v>11</v>
      </c>
      <c r="C17" s="1103" t="s">
        <v>939</v>
      </c>
      <c r="D17" s="1104">
        <v>2363.350126</v>
      </c>
      <c r="E17" s="1104">
        <v>2223.218973</v>
      </c>
      <c r="F17" s="1104">
        <v>1169.291932</v>
      </c>
      <c r="G17" s="1105">
        <v>-5.929343750567057</v>
      </c>
      <c r="H17" s="1106">
        <v>-47.405453704717004</v>
      </c>
    </row>
    <row r="18" spans="2:8" ht="15" customHeight="1">
      <c r="B18" s="1102">
        <v>12</v>
      </c>
      <c r="C18" s="1103" t="s">
        <v>900</v>
      </c>
      <c r="D18" s="1104">
        <v>634.4928110000001</v>
      </c>
      <c r="E18" s="1104">
        <v>805.203289</v>
      </c>
      <c r="F18" s="1104">
        <v>759.884173</v>
      </c>
      <c r="G18" s="1105">
        <v>26.90502950395131</v>
      </c>
      <c r="H18" s="1106">
        <v>-5.6282825243154235</v>
      </c>
    </row>
    <row r="19" spans="2:8" ht="15" customHeight="1">
      <c r="B19" s="1102">
        <v>13</v>
      </c>
      <c r="C19" s="1103" t="s">
        <v>940</v>
      </c>
      <c r="D19" s="1104">
        <v>8.205255000000001</v>
      </c>
      <c r="E19" s="1104">
        <v>10.9314</v>
      </c>
      <c r="F19" s="1104">
        <v>9.695153000000001</v>
      </c>
      <c r="G19" s="1105">
        <v>33.22437876702185</v>
      </c>
      <c r="H19" s="1106">
        <v>-11.309136981539396</v>
      </c>
    </row>
    <row r="20" spans="2:8" ht="15" customHeight="1">
      <c r="B20" s="1102">
        <v>14</v>
      </c>
      <c r="C20" s="1103" t="s">
        <v>941</v>
      </c>
      <c r="D20" s="1104">
        <v>2971.4254039999996</v>
      </c>
      <c r="E20" s="1104">
        <v>3797.249686</v>
      </c>
      <c r="F20" s="1104">
        <v>2283.364393</v>
      </c>
      <c r="G20" s="1105">
        <v>27.792192961947265</v>
      </c>
      <c r="H20" s="1106">
        <v>-39.867941752197964</v>
      </c>
    </row>
    <row r="21" spans="2:8" ht="15" customHeight="1">
      <c r="B21" s="1102">
        <v>15</v>
      </c>
      <c r="C21" s="1103" t="s">
        <v>942</v>
      </c>
      <c r="D21" s="1104">
        <v>11924.740885000001</v>
      </c>
      <c r="E21" s="1104">
        <v>9828.504459</v>
      </c>
      <c r="F21" s="1104">
        <v>9337.525797</v>
      </c>
      <c r="G21" s="1105">
        <v>-17.578884490788667</v>
      </c>
      <c r="H21" s="1106">
        <v>-4.9954564710036635</v>
      </c>
    </row>
    <row r="22" spans="2:8" ht="15" customHeight="1">
      <c r="B22" s="1102">
        <v>16</v>
      </c>
      <c r="C22" s="1103" t="s">
        <v>943</v>
      </c>
      <c r="D22" s="1104">
        <v>0.39461</v>
      </c>
      <c r="E22" s="1104">
        <v>0</v>
      </c>
      <c r="F22" s="1104">
        <v>0.134528</v>
      </c>
      <c r="G22" s="1105">
        <v>-100</v>
      </c>
      <c r="H22" s="1107" t="s">
        <v>119</v>
      </c>
    </row>
    <row r="23" spans="2:8" ht="15" customHeight="1">
      <c r="B23" s="1102">
        <v>17</v>
      </c>
      <c r="C23" s="1103" t="s">
        <v>944</v>
      </c>
      <c r="D23" s="1104">
        <v>2.48361</v>
      </c>
      <c r="E23" s="1104">
        <v>2.3761919999999996</v>
      </c>
      <c r="F23" s="1104">
        <v>5.956303</v>
      </c>
      <c r="G23" s="1105">
        <v>-4.325075192965102</v>
      </c>
      <c r="H23" s="1106">
        <v>150.66589736856284</v>
      </c>
    </row>
    <row r="24" spans="2:8" ht="15" customHeight="1">
      <c r="B24" s="1102">
        <v>18</v>
      </c>
      <c r="C24" s="1103" t="s">
        <v>945</v>
      </c>
      <c r="D24" s="1104">
        <v>11.174322000000002</v>
      </c>
      <c r="E24" s="1104">
        <v>16.887226000000002</v>
      </c>
      <c r="F24" s="1104">
        <v>17.07586</v>
      </c>
      <c r="G24" s="1105">
        <v>51.12528527457863</v>
      </c>
      <c r="H24" s="1106">
        <v>1.1170218246620038</v>
      </c>
    </row>
    <row r="25" spans="2:8" ht="15" customHeight="1">
      <c r="B25" s="1102">
        <v>19</v>
      </c>
      <c r="C25" s="1103" t="s">
        <v>946</v>
      </c>
      <c r="D25" s="1104">
        <v>1594.78928</v>
      </c>
      <c r="E25" s="1104">
        <v>2870.317605</v>
      </c>
      <c r="F25" s="1104">
        <v>799.764835</v>
      </c>
      <c r="G25" s="1105">
        <v>79.98099441701791</v>
      </c>
      <c r="H25" s="1106">
        <v>-72.13671289871074</v>
      </c>
    </row>
    <row r="26" spans="2:8" ht="15" customHeight="1">
      <c r="B26" s="1102">
        <v>20</v>
      </c>
      <c r="C26" s="1103" t="s">
        <v>901</v>
      </c>
      <c r="D26" s="1104">
        <v>1119.36704</v>
      </c>
      <c r="E26" s="1104">
        <v>1395.5902469999999</v>
      </c>
      <c r="F26" s="1104">
        <v>1297.869271</v>
      </c>
      <c r="G26" s="1105">
        <v>24.676732218236452</v>
      </c>
      <c r="H26" s="1106">
        <v>-7.002125173206366</v>
      </c>
    </row>
    <row r="27" spans="2:8" ht="15" customHeight="1">
      <c r="B27" s="1102">
        <v>21</v>
      </c>
      <c r="C27" s="1103" t="s">
        <v>902</v>
      </c>
      <c r="D27" s="1104">
        <v>8.470626</v>
      </c>
      <c r="E27" s="1104">
        <v>11.220942</v>
      </c>
      <c r="F27" s="1104">
        <v>9.62983</v>
      </c>
      <c r="G27" s="1105">
        <v>32.46886357631658</v>
      </c>
      <c r="H27" s="1106">
        <v>-14.179843367874113</v>
      </c>
    </row>
    <row r="28" spans="2:8" ht="15" customHeight="1">
      <c r="B28" s="1102">
        <v>22</v>
      </c>
      <c r="C28" s="1103" t="s">
        <v>947</v>
      </c>
      <c r="D28" s="1104">
        <v>9.955691</v>
      </c>
      <c r="E28" s="1104">
        <v>7.9722</v>
      </c>
      <c r="F28" s="1104">
        <v>6.357072</v>
      </c>
      <c r="G28" s="1105">
        <v>-19.923187652167996</v>
      </c>
      <c r="H28" s="1106">
        <v>-20.259501768646047</v>
      </c>
    </row>
    <row r="29" spans="2:8" ht="15" customHeight="1">
      <c r="B29" s="1102">
        <v>23</v>
      </c>
      <c r="C29" s="1103" t="s">
        <v>948</v>
      </c>
      <c r="D29" s="1104">
        <v>3.3156619999999997</v>
      </c>
      <c r="E29" s="1104">
        <v>2.114775</v>
      </c>
      <c r="F29" s="1104">
        <v>0.657675</v>
      </c>
      <c r="G29" s="1105">
        <v>-36.21861938882793</v>
      </c>
      <c r="H29" s="1106">
        <v>-68.90094690924566</v>
      </c>
    </row>
    <row r="30" spans="2:8" ht="15" customHeight="1">
      <c r="B30" s="1102">
        <v>24</v>
      </c>
      <c r="C30" s="1103" t="s">
        <v>904</v>
      </c>
      <c r="D30" s="1104">
        <v>152.560952</v>
      </c>
      <c r="E30" s="1104">
        <v>159.847468</v>
      </c>
      <c r="F30" s="1104">
        <v>113.299417</v>
      </c>
      <c r="G30" s="1105">
        <v>4.776134328265073</v>
      </c>
      <c r="H30" s="1106">
        <v>-29.120292978303524</v>
      </c>
    </row>
    <row r="31" spans="2:8" ht="15" customHeight="1">
      <c r="B31" s="1102">
        <v>25</v>
      </c>
      <c r="C31" s="1103" t="s">
        <v>949</v>
      </c>
      <c r="D31" s="1104">
        <v>19591.703672999996</v>
      </c>
      <c r="E31" s="1104">
        <v>5944.4034360000005</v>
      </c>
      <c r="F31" s="1104">
        <v>14138.468076000001</v>
      </c>
      <c r="G31" s="1105">
        <v>-69.65856805913113</v>
      </c>
      <c r="H31" s="1106">
        <v>137.84502899611067</v>
      </c>
    </row>
    <row r="32" spans="2:8" ht="15" customHeight="1">
      <c r="B32" s="1102">
        <v>26</v>
      </c>
      <c r="C32" s="1103" t="s">
        <v>874</v>
      </c>
      <c r="D32" s="1104">
        <v>38.630601999999996</v>
      </c>
      <c r="E32" s="1104">
        <v>57.301441000000004</v>
      </c>
      <c r="F32" s="1104">
        <v>57.445433</v>
      </c>
      <c r="G32" s="1105">
        <v>48.33173192589649</v>
      </c>
      <c r="H32" s="1106">
        <v>0.25128861942580727</v>
      </c>
    </row>
    <row r="33" spans="2:8" ht="15" customHeight="1">
      <c r="B33" s="1102">
        <v>27</v>
      </c>
      <c r="C33" s="1103" t="s">
        <v>861</v>
      </c>
      <c r="D33" s="1104">
        <v>0</v>
      </c>
      <c r="E33" s="1104">
        <v>0</v>
      </c>
      <c r="F33" s="1104">
        <v>0.003302</v>
      </c>
      <c r="G33" s="1105" t="s">
        <v>119</v>
      </c>
      <c r="H33" s="1106" t="s">
        <v>119</v>
      </c>
    </row>
    <row r="34" spans="2:8" ht="15" customHeight="1">
      <c r="B34" s="1102">
        <v>28</v>
      </c>
      <c r="C34" s="1103" t="s">
        <v>950</v>
      </c>
      <c r="D34" s="1104">
        <v>0.004421</v>
      </c>
      <c r="E34" s="1104">
        <v>41.078621000000005</v>
      </c>
      <c r="F34" s="1104">
        <v>40.263769</v>
      </c>
      <c r="G34" s="1105" t="s">
        <v>119</v>
      </c>
      <c r="H34" s="1106">
        <v>-1.9836401032059996</v>
      </c>
    </row>
    <row r="35" spans="2:8" ht="15" customHeight="1">
      <c r="B35" s="1102">
        <v>29</v>
      </c>
      <c r="C35" s="1103" t="s">
        <v>905</v>
      </c>
      <c r="D35" s="1104">
        <v>2752.9220290000003</v>
      </c>
      <c r="E35" s="1104">
        <v>3310.7038</v>
      </c>
      <c r="F35" s="1104">
        <v>3298.6248940000005</v>
      </c>
      <c r="G35" s="1105">
        <v>20.26144457141106</v>
      </c>
      <c r="H35" s="1106">
        <v>-0.3648440552126573</v>
      </c>
    </row>
    <row r="36" spans="2:8" ht="15" customHeight="1">
      <c r="B36" s="1102">
        <v>30</v>
      </c>
      <c r="C36" s="1103" t="s">
        <v>875</v>
      </c>
      <c r="D36" s="1104">
        <v>1785.5234780000003</v>
      </c>
      <c r="E36" s="1104">
        <v>2104.2178940000003</v>
      </c>
      <c r="F36" s="1104">
        <v>7446.266885</v>
      </c>
      <c r="G36" s="1105">
        <v>17.848794481099503</v>
      </c>
      <c r="H36" s="1106">
        <v>253.8733752921882</v>
      </c>
    </row>
    <row r="37" spans="2:8" ht="15" customHeight="1">
      <c r="B37" s="1102">
        <v>31</v>
      </c>
      <c r="C37" s="1103" t="s">
        <v>907</v>
      </c>
      <c r="D37" s="1104">
        <v>282.30310299999996</v>
      </c>
      <c r="E37" s="1104">
        <v>366.388687</v>
      </c>
      <c r="F37" s="1104">
        <v>436.15968799999996</v>
      </c>
      <c r="G37" s="1105">
        <v>29.785568456893657</v>
      </c>
      <c r="H37" s="1106">
        <v>19.04289173644709</v>
      </c>
    </row>
    <row r="38" spans="2:8" ht="15" customHeight="1">
      <c r="B38" s="1102">
        <v>32</v>
      </c>
      <c r="C38" s="1103" t="s">
        <v>951</v>
      </c>
      <c r="D38" s="1104">
        <v>4086.2062929999997</v>
      </c>
      <c r="E38" s="1104">
        <v>4249.237453</v>
      </c>
      <c r="F38" s="1104">
        <v>4868.929757</v>
      </c>
      <c r="G38" s="1105">
        <v>3.989792690576735</v>
      </c>
      <c r="H38" s="1106">
        <v>14.583612021081379</v>
      </c>
    </row>
    <row r="39" spans="2:8" ht="15" customHeight="1">
      <c r="B39" s="1102">
        <v>33</v>
      </c>
      <c r="C39" s="1103" t="s">
        <v>909</v>
      </c>
      <c r="D39" s="1104">
        <v>2295.259975</v>
      </c>
      <c r="E39" s="1104">
        <v>677.082897</v>
      </c>
      <c r="F39" s="1104">
        <v>401.382507</v>
      </c>
      <c r="G39" s="1105">
        <v>-70.5008188887187</v>
      </c>
      <c r="H39" s="1106">
        <v>-40.71885307125104</v>
      </c>
    </row>
    <row r="40" spans="2:8" ht="15" customHeight="1">
      <c r="B40" s="1102">
        <v>34</v>
      </c>
      <c r="C40" s="1103" t="s">
        <v>952</v>
      </c>
      <c r="D40" s="1104">
        <v>1224.5041700000002</v>
      </c>
      <c r="E40" s="1104">
        <v>1847.9186179999997</v>
      </c>
      <c r="F40" s="1104">
        <v>1135.531193</v>
      </c>
      <c r="G40" s="1105">
        <v>50.91158227742088</v>
      </c>
      <c r="H40" s="1106">
        <v>-38.55080077990749</v>
      </c>
    </row>
    <row r="41" spans="2:8" ht="15" customHeight="1">
      <c r="B41" s="1102">
        <v>35</v>
      </c>
      <c r="C41" s="1103" t="s">
        <v>953</v>
      </c>
      <c r="D41" s="1104">
        <v>323.68180900000004</v>
      </c>
      <c r="E41" s="1104">
        <v>388.869198</v>
      </c>
      <c r="F41" s="1104">
        <v>511.660426</v>
      </c>
      <c r="G41" s="1105">
        <v>20.139342770418068</v>
      </c>
      <c r="H41" s="1106">
        <v>31.576486034772046</v>
      </c>
    </row>
    <row r="42" spans="2:8" ht="15" customHeight="1">
      <c r="B42" s="1102">
        <v>36</v>
      </c>
      <c r="C42" s="1103" t="s">
        <v>910</v>
      </c>
      <c r="D42" s="1104">
        <v>57.732967</v>
      </c>
      <c r="E42" s="1104">
        <v>105.13546499999998</v>
      </c>
      <c r="F42" s="1104">
        <v>45.940633000000005</v>
      </c>
      <c r="G42" s="1105">
        <v>82.10646440533705</v>
      </c>
      <c r="H42" s="1106">
        <v>-56.30339105838357</v>
      </c>
    </row>
    <row r="43" spans="2:8" ht="15" customHeight="1">
      <c r="B43" s="1102">
        <v>37</v>
      </c>
      <c r="C43" s="1103" t="s">
        <v>879</v>
      </c>
      <c r="D43" s="1104">
        <v>975.864304</v>
      </c>
      <c r="E43" s="1104">
        <v>1600.720339</v>
      </c>
      <c r="F43" s="1104">
        <v>1822.338343</v>
      </c>
      <c r="G43" s="1105">
        <v>64.03103714714828</v>
      </c>
      <c r="H43" s="1106">
        <v>13.84489211516167</v>
      </c>
    </row>
    <row r="44" spans="2:8" ht="15" customHeight="1">
      <c r="B44" s="1102">
        <v>38</v>
      </c>
      <c r="C44" s="1103" t="s">
        <v>954</v>
      </c>
      <c r="D44" s="1104">
        <v>36.839594999999996</v>
      </c>
      <c r="E44" s="1104">
        <v>187.033633</v>
      </c>
      <c r="F44" s="1104">
        <v>127.68866000000001</v>
      </c>
      <c r="G44" s="1105">
        <v>407.69731046174644</v>
      </c>
      <c r="H44" s="1106">
        <v>-31.72957293729091</v>
      </c>
    </row>
    <row r="45" spans="2:8" ht="15" customHeight="1">
      <c r="B45" s="1102">
        <v>39</v>
      </c>
      <c r="C45" s="1103" t="s">
        <v>955</v>
      </c>
      <c r="D45" s="1104">
        <v>5512.191827000001</v>
      </c>
      <c r="E45" s="1104">
        <v>5058.511939999999</v>
      </c>
      <c r="F45" s="1104">
        <v>6195.219913000001</v>
      </c>
      <c r="G45" s="1105">
        <v>-8.23048074593072</v>
      </c>
      <c r="H45" s="1106">
        <v>22.471192842533867</v>
      </c>
    </row>
    <row r="46" spans="2:8" ht="15" customHeight="1">
      <c r="B46" s="1102">
        <v>40</v>
      </c>
      <c r="C46" s="1103" t="s">
        <v>956</v>
      </c>
      <c r="D46" s="1104">
        <v>86.11211100000001</v>
      </c>
      <c r="E46" s="1104">
        <v>442.395705</v>
      </c>
      <c r="F46" s="1104">
        <v>124.211964</v>
      </c>
      <c r="G46" s="1105">
        <v>413.74388557261113</v>
      </c>
      <c r="H46" s="1106">
        <v>-71.92288202707574</v>
      </c>
    </row>
    <row r="47" spans="2:8" ht="15" customHeight="1">
      <c r="B47" s="1102">
        <v>41</v>
      </c>
      <c r="C47" s="1103" t="s">
        <v>913</v>
      </c>
      <c r="D47" s="1104">
        <v>7.271406000000001</v>
      </c>
      <c r="E47" s="1104">
        <v>17.120677999999998</v>
      </c>
      <c r="F47" s="1104">
        <v>2.038861</v>
      </c>
      <c r="G47" s="1105">
        <v>135.45209825995133</v>
      </c>
      <c r="H47" s="1106">
        <v>-88.09123680732738</v>
      </c>
    </row>
    <row r="48" spans="2:8" ht="15" customHeight="1">
      <c r="B48" s="1102">
        <v>42</v>
      </c>
      <c r="C48" s="1103" t="s">
        <v>914</v>
      </c>
      <c r="D48" s="1104">
        <v>634.983557</v>
      </c>
      <c r="E48" s="1104">
        <v>649.541331</v>
      </c>
      <c r="F48" s="1104">
        <v>552.194138</v>
      </c>
      <c r="G48" s="1105">
        <v>2.2926222009241712</v>
      </c>
      <c r="H48" s="1106">
        <v>-14.987066773738533</v>
      </c>
    </row>
    <row r="49" spans="2:8" ht="15" customHeight="1">
      <c r="B49" s="1102">
        <v>43</v>
      </c>
      <c r="C49" s="1103" t="s">
        <v>835</v>
      </c>
      <c r="D49" s="1104">
        <v>459.76979800000004</v>
      </c>
      <c r="E49" s="1104">
        <v>686.7960290000001</v>
      </c>
      <c r="F49" s="1104">
        <v>1208.1454390000001</v>
      </c>
      <c r="G49" s="1105">
        <v>49.378239281389256</v>
      </c>
      <c r="H49" s="1106">
        <v>75.9103704718712</v>
      </c>
    </row>
    <row r="50" spans="2:8" ht="15" customHeight="1">
      <c r="B50" s="1102">
        <v>44</v>
      </c>
      <c r="C50" s="1103" t="s">
        <v>957</v>
      </c>
      <c r="D50" s="1104">
        <v>91.86962600000001</v>
      </c>
      <c r="E50" s="1104">
        <v>130.95638899999997</v>
      </c>
      <c r="F50" s="1104">
        <v>177.961865</v>
      </c>
      <c r="G50" s="1105">
        <v>42.54590412722476</v>
      </c>
      <c r="H50" s="1106">
        <v>35.893992159481456</v>
      </c>
    </row>
    <row r="51" spans="2:8" ht="15" customHeight="1">
      <c r="B51" s="1102">
        <v>45</v>
      </c>
      <c r="C51" s="1103" t="s">
        <v>958</v>
      </c>
      <c r="D51" s="1104">
        <v>8677.937539</v>
      </c>
      <c r="E51" s="1104">
        <v>18710.905287999998</v>
      </c>
      <c r="F51" s="1104">
        <v>5569.80481</v>
      </c>
      <c r="G51" s="1105">
        <v>115.61465732969708</v>
      </c>
      <c r="H51" s="1106">
        <v>-70.23230717985558</v>
      </c>
    </row>
    <row r="52" spans="2:8" ht="15" customHeight="1">
      <c r="B52" s="1102">
        <v>46</v>
      </c>
      <c r="C52" s="1103" t="s">
        <v>959</v>
      </c>
      <c r="D52" s="1104">
        <v>540.527819</v>
      </c>
      <c r="E52" s="1104">
        <v>355.78715</v>
      </c>
      <c r="F52" s="1104">
        <v>239.322839</v>
      </c>
      <c r="G52" s="1105">
        <v>-34.17782813505849</v>
      </c>
      <c r="H52" s="1106">
        <v>-32.734265697903936</v>
      </c>
    </row>
    <row r="53" spans="2:8" ht="15" customHeight="1">
      <c r="B53" s="1102">
        <v>47</v>
      </c>
      <c r="C53" s="1103" t="s">
        <v>918</v>
      </c>
      <c r="D53" s="1104">
        <v>2.0170540000000003</v>
      </c>
      <c r="E53" s="1104">
        <v>1.8922080000000001</v>
      </c>
      <c r="F53" s="1104">
        <v>29.542735</v>
      </c>
      <c r="G53" s="1105">
        <v>-6.189521946363371</v>
      </c>
      <c r="H53" s="1106" t="s">
        <v>119</v>
      </c>
    </row>
    <row r="54" spans="2:8" ht="15" customHeight="1">
      <c r="B54" s="1102">
        <v>48</v>
      </c>
      <c r="C54" s="1103" t="s">
        <v>919</v>
      </c>
      <c r="D54" s="1104">
        <v>674.129311</v>
      </c>
      <c r="E54" s="1104">
        <v>548.4924990000001</v>
      </c>
      <c r="F54" s="1104">
        <v>538.416767</v>
      </c>
      <c r="G54" s="1105">
        <v>-18.636900955045405</v>
      </c>
      <c r="H54" s="1106">
        <v>-1.8369862884852353</v>
      </c>
    </row>
    <row r="55" spans="2:8" ht="15" customHeight="1">
      <c r="B55" s="1102">
        <v>49</v>
      </c>
      <c r="C55" s="1103" t="s">
        <v>960</v>
      </c>
      <c r="D55" s="1104">
        <v>122.385623</v>
      </c>
      <c r="E55" s="1104">
        <v>129.196396</v>
      </c>
      <c r="F55" s="1104">
        <v>113.58403000000001</v>
      </c>
      <c r="G55" s="1105">
        <v>5.5650106875707195</v>
      </c>
      <c r="H55" s="1106">
        <v>-12.084211698908362</v>
      </c>
    </row>
    <row r="56" spans="2:8" ht="15" customHeight="1">
      <c r="B56" s="1102">
        <v>50</v>
      </c>
      <c r="C56" s="1103" t="s">
        <v>961</v>
      </c>
      <c r="D56" s="1104">
        <v>300.457129</v>
      </c>
      <c r="E56" s="1104">
        <v>388.126958</v>
      </c>
      <c r="F56" s="1104">
        <v>377.749116</v>
      </c>
      <c r="G56" s="1105">
        <v>29.178814725344722</v>
      </c>
      <c r="H56" s="1106">
        <v>-2.6738266399933934</v>
      </c>
    </row>
    <row r="57" spans="2:8" ht="15" customHeight="1">
      <c r="B57" s="1102">
        <v>51</v>
      </c>
      <c r="C57" s="1103" t="s">
        <v>962</v>
      </c>
      <c r="D57" s="1104">
        <v>2451.0407859999996</v>
      </c>
      <c r="E57" s="1104">
        <v>3184.495118</v>
      </c>
      <c r="F57" s="1104">
        <v>3145.8322829999997</v>
      </c>
      <c r="G57" s="1105">
        <v>29.924199392739126</v>
      </c>
      <c r="H57" s="1106">
        <v>-1.2140962245934332</v>
      </c>
    </row>
    <row r="58" spans="2:8" ht="15" customHeight="1">
      <c r="B58" s="1102">
        <v>52</v>
      </c>
      <c r="C58" s="1103" t="s">
        <v>963</v>
      </c>
      <c r="D58" s="1104">
        <v>114.582277</v>
      </c>
      <c r="E58" s="1104">
        <v>227.06004600000003</v>
      </c>
      <c r="F58" s="1104">
        <v>62.832163</v>
      </c>
      <c r="G58" s="1105">
        <v>98.16332154055553</v>
      </c>
      <c r="H58" s="1106">
        <v>-72.32795284468497</v>
      </c>
    </row>
    <row r="59" spans="2:8" ht="15" customHeight="1">
      <c r="B59" s="1102">
        <v>53</v>
      </c>
      <c r="C59" s="1103" t="s">
        <v>964</v>
      </c>
      <c r="D59" s="1104">
        <v>118.41609100000002</v>
      </c>
      <c r="E59" s="1104">
        <v>93.67736400000001</v>
      </c>
      <c r="F59" s="1104">
        <v>75.097235</v>
      </c>
      <c r="G59" s="1105">
        <v>-20.891355888449326</v>
      </c>
      <c r="H59" s="1106">
        <v>-19.834171465371313</v>
      </c>
    </row>
    <row r="60" spans="2:8" ht="15" customHeight="1">
      <c r="B60" s="1102">
        <v>54</v>
      </c>
      <c r="C60" s="1103" t="s">
        <v>889</v>
      </c>
      <c r="D60" s="1104">
        <v>710.059873</v>
      </c>
      <c r="E60" s="1104">
        <v>695.083737</v>
      </c>
      <c r="F60" s="1104">
        <v>445.368734</v>
      </c>
      <c r="G60" s="1105">
        <v>-2.1091370699101617</v>
      </c>
      <c r="H60" s="1106">
        <v>-35.92588773228627</v>
      </c>
    </row>
    <row r="61" spans="2:8" ht="15" customHeight="1">
      <c r="B61" s="1102">
        <v>55</v>
      </c>
      <c r="C61" s="1103" t="s">
        <v>965</v>
      </c>
      <c r="D61" s="1104">
        <v>1700.149844</v>
      </c>
      <c r="E61" s="1104">
        <v>1954.333346</v>
      </c>
      <c r="F61" s="1104">
        <v>1740.5273160000002</v>
      </c>
      <c r="G61" s="1105">
        <v>14.950652902568493</v>
      </c>
      <c r="H61" s="1106">
        <v>-10.940100389608759</v>
      </c>
    </row>
    <row r="62" spans="2:8" ht="15" customHeight="1">
      <c r="B62" s="1102">
        <v>56</v>
      </c>
      <c r="C62" s="1103" t="s">
        <v>922</v>
      </c>
      <c r="D62" s="1104">
        <v>62.028127</v>
      </c>
      <c r="E62" s="1104">
        <v>78.76312800000001</v>
      </c>
      <c r="F62" s="1104">
        <v>56.726017</v>
      </c>
      <c r="G62" s="1105">
        <v>26.979697452415436</v>
      </c>
      <c r="H62" s="1106">
        <v>-27.978968788542787</v>
      </c>
    </row>
    <row r="63" spans="2:8" ht="15" customHeight="1">
      <c r="B63" s="1102">
        <v>57</v>
      </c>
      <c r="C63" s="1103" t="s">
        <v>923</v>
      </c>
      <c r="D63" s="1104">
        <v>3369.4449940000004</v>
      </c>
      <c r="E63" s="1104">
        <v>3502.2919469999997</v>
      </c>
      <c r="F63" s="1104">
        <v>3327.915605</v>
      </c>
      <c r="G63" s="1105">
        <v>3.942695406411474</v>
      </c>
      <c r="H63" s="1106">
        <v>-4.978920793549705</v>
      </c>
    </row>
    <row r="64" spans="2:8" ht="15" customHeight="1">
      <c r="B64" s="1102">
        <v>58</v>
      </c>
      <c r="C64" s="1103" t="s">
        <v>966</v>
      </c>
      <c r="D64" s="1104">
        <v>280.490039</v>
      </c>
      <c r="E64" s="1104">
        <v>342.867204</v>
      </c>
      <c r="F64" s="1104">
        <v>327.723234</v>
      </c>
      <c r="G64" s="1105">
        <v>22.238638214172028</v>
      </c>
      <c r="H64" s="1106">
        <v>-4.416861637195268</v>
      </c>
    </row>
    <row r="65" spans="2:8" ht="15" customHeight="1">
      <c r="B65" s="1102">
        <v>59</v>
      </c>
      <c r="C65" s="1103" t="s">
        <v>967</v>
      </c>
      <c r="D65" s="1104">
        <v>0.213345</v>
      </c>
      <c r="E65" s="1104">
        <v>0.5760299999999999</v>
      </c>
      <c r="F65" s="1104">
        <v>0.9945949999999999</v>
      </c>
      <c r="G65" s="1105">
        <v>169.99929691345</v>
      </c>
      <c r="H65" s="1106">
        <v>72.66375015190181</v>
      </c>
    </row>
    <row r="66" spans="2:8" ht="15" customHeight="1">
      <c r="B66" s="1102">
        <v>60</v>
      </c>
      <c r="C66" s="1103" t="s">
        <v>925</v>
      </c>
      <c r="D66" s="1104">
        <v>1237.778281</v>
      </c>
      <c r="E66" s="1104">
        <v>1450.1616520000002</v>
      </c>
      <c r="F66" s="1104">
        <v>758.669975</v>
      </c>
      <c r="G66" s="1105">
        <v>17.158434128317055</v>
      </c>
      <c r="H66" s="1106">
        <v>-47.683765188958404</v>
      </c>
    </row>
    <row r="67" spans="2:8" ht="15" customHeight="1">
      <c r="B67" s="1102">
        <v>61</v>
      </c>
      <c r="C67" s="1103" t="s">
        <v>968</v>
      </c>
      <c r="D67" s="1104">
        <v>268.30706399999997</v>
      </c>
      <c r="E67" s="1104">
        <v>336.25911699999995</v>
      </c>
      <c r="F67" s="1104">
        <v>358.874719</v>
      </c>
      <c r="G67" s="1105">
        <v>25.326225849946297</v>
      </c>
      <c r="H67" s="1106">
        <v>6.725647233529159</v>
      </c>
    </row>
    <row r="68" spans="2:8" ht="15" customHeight="1">
      <c r="B68" s="1102">
        <v>62</v>
      </c>
      <c r="C68" s="1103" t="s">
        <v>928</v>
      </c>
      <c r="D68" s="1104">
        <v>1442.1038619999997</v>
      </c>
      <c r="E68" s="1104">
        <v>1534.3868439999999</v>
      </c>
      <c r="F68" s="1104">
        <v>1385.045606</v>
      </c>
      <c r="G68" s="1105">
        <v>6.399191100703121</v>
      </c>
      <c r="H68" s="1106">
        <v>-9.732958711421276</v>
      </c>
    </row>
    <row r="69" spans="2:8" ht="15" customHeight="1">
      <c r="B69" s="1102">
        <v>63</v>
      </c>
      <c r="C69" s="1103" t="s">
        <v>969</v>
      </c>
      <c r="D69" s="1104">
        <v>268.35688799999997</v>
      </c>
      <c r="E69" s="1104">
        <v>285.3002</v>
      </c>
      <c r="F69" s="1104">
        <v>219.28364900000003</v>
      </c>
      <c r="G69" s="1105">
        <v>6.313723536695676</v>
      </c>
      <c r="H69" s="1106">
        <v>-23.139328679054543</v>
      </c>
    </row>
    <row r="70" spans="2:8" ht="15" customHeight="1">
      <c r="B70" s="1102">
        <v>64</v>
      </c>
      <c r="C70" s="1103" t="s">
        <v>970</v>
      </c>
      <c r="D70" s="1104">
        <v>50.287544</v>
      </c>
      <c r="E70" s="1104">
        <v>172.606246</v>
      </c>
      <c r="F70" s="1104">
        <v>388.35215100000005</v>
      </c>
      <c r="G70" s="1105">
        <v>243.23856818300771</v>
      </c>
      <c r="H70" s="1106">
        <v>124.9931042472241</v>
      </c>
    </row>
    <row r="71" spans="2:8" ht="15" customHeight="1">
      <c r="B71" s="1108"/>
      <c r="C71" s="1109" t="s">
        <v>821</v>
      </c>
      <c r="D71" s="1110">
        <v>26902.355897</v>
      </c>
      <c r="E71" s="1110">
        <v>36477.299207000004</v>
      </c>
      <c r="F71" s="1110">
        <v>37917.33099799999</v>
      </c>
      <c r="G71" s="1111">
        <v>35.591971716646015</v>
      </c>
      <c r="H71" s="1101">
        <v>3.947747838534184</v>
      </c>
    </row>
    <row r="72" spans="2:8" ht="15" customHeight="1" thickBot="1">
      <c r="B72" s="1112"/>
      <c r="C72" s="1113" t="s">
        <v>822</v>
      </c>
      <c r="D72" s="1114">
        <v>120720.207781</v>
      </c>
      <c r="E72" s="1114">
        <v>132194.994009</v>
      </c>
      <c r="F72" s="1114">
        <v>124870.590167</v>
      </c>
      <c r="G72" s="1115">
        <v>9.505364465724924</v>
      </c>
      <c r="H72" s="1116">
        <v>-5.540711958806341</v>
      </c>
    </row>
    <row r="73" ht="13.5" thickTop="1">
      <c r="B73" s="736" t="s">
        <v>824</v>
      </c>
    </row>
    <row r="75" spans="4:6" ht="12.75">
      <c r="D75" s="1117"/>
      <c r="E75" s="1117"/>
      <c r="F75" s="1117"/>
    </row>
    <row r="77" ht="12.75">
      <c r="D77" s="160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SheetLayoutView="100" zoomScalePageLayoutView="0" workbookViewId="0" topLeftCell="A1">
      <selection activeCell="A3" sqref="A3:J3"/>
    </sheetView>
  </sheetViews>
  <sheetFormatPr defaultColWidth="9.140625" defaultRowHeight="16.5" customHeight="1"/>
  <cols>
    <col min="1" max="1" width="54.7109375" style="1598" customWidth="1"/>
    <col min="2" max="2" width="10.28125" style="339" customWidth="1"/>
    <col min="3" max="10" width="10.00390625" style="339" customWidth="1"/>
    <col min="11" max="16384" width="9.140625" style="339" customWidth="1"/>
  </cols>
  <sheetData>
    <row r="1" spans="1:10" ht="16.5" customHeight="1">
      <c r="A1" s="1676" t="s">
        <v>1393</v>
      </c>
      <c r="B1" s="1676"/>
      <c r="C1" s="1676"/>
      <c r="D1" s="1676"/>
      <c r="E1" s="1676"/>
      <c r="F1" s="1676"/>
      <c r="G1" s="1676"/>
      <c r="H1" s="1676"/>
      <c r="I1" s="1676"/>
      <c r="J1" s="1676"/>
    </row>
    <row r="2" spans="1:10" ht="16.5" customHeight="1">
      <c r="A2" s="1672" t="s">
        <v>1387</v>
      </c>
      <c r="B2" s="1672"/>
      <c r="C2" s="1672"/>
      <c r="D2" s="1672"/>
      <c r="E2" s="1672"/>
      <c r="F2" s="1672"/>
      <c r="G2" s="1672"/>
      <c r="H2" s="1672"/>
      <c r="I2" s="1672"/>
      <c r="J2" s="1672"/>
    </row>
    <row r="3" spans="1:10" ht="16.5" customHeight="1">
      <c r="A3" s="1673" t="s">
        <v>1293</v>
      </c>
      <c r="B3" s="1673"/>
      <c r="C3" s="1673"/>
      <c r="D3" s="1673"/>
      <c r="E3" s="1673"/>
      <c r="F3" s="1673"/>
      <c r="G3" s="1673"/>
      <c r="H3" s="1673"/>
      <c r="I3" s="1673"/>
      <c r="J3" s="1673"/>
    </row>
    <row r="4" spans="1:10" ht="16.5" customHeight="1" thickBot="1">
      <c r="A4" s="1568"/>
      <c r="B4" s="1569"/>
      <c r="D4" s="1570"/>
      <c r="F4" s="1571"/>
      <c r="I4" s="1571"/>
      <c r="J4" s="1571" t="s">
        <v>1294</v>
      </c>
    </row>
    <row r="5" spans="1:10" ht="17.25" customHeight="1">
      <c r="A5" s="1572" t="s">
        <v>1295</v>
      </c>
      <c r="B5" s="1573" t="s">
        <v>997</v>
      </c>
      <c r="C5" s="1573" t="s">
        <v>998</v>
      </c>
      <c r="D5" s="1574" t="s">
        <v>999</v>
      </c>
      <c r="E5" s="1574" t="s">
        <v>1000</v>
      </c>
      <c r="F5" s="1574" t="s">
        <v>732</v>
      </c>
      <c r="G5" s="1574" t="s">
        <v>733</v>
      </c>
      <c r="H5" s="1574" t="s">
        <v>52</v>
      </c>
      <c r="I5" s="1574" t="s">
        <v>1296</v>
      </c>
      <c r="J5" s="1575" t="s">
        <v>1266</v>
      </c>
    </row>
    <row r="6" spans="1:10" ht="16.5" customHeight="1">
      <c r="A6" s="1576" t="s">
        <v>1297</v>
      </c>
      <c r="B6" s="1577">
        <v>243323</v>
      </c>
      <c r="C6" s="1577">
        <v>305477.31493197917</v>
      </c>
      <c r="D6" s="1577">
        <v>391518.9</v>
      </c>
      <c r="E6" s="1577">
        <v>473269.67337</v>
      </c>
      <c r="F6" s="1577">
        <v>500464.918</v>
      </c>
      <c r="G6" s="1577">
        <v>527868.8130000001</v>
      </c>
      <c r="H6" s="1577">
        <v>585951.1089999999</v>
      </c>
      <c r="I6" s="1577">
        <v>614238.683</v>
      </c>
      <c r="J6" s="1578">
        <v>651468.69</v>
      </c>
    </row>
    <row r="7" spans="1:10" ht="16.5" customHeight="1">
      <c r="A7" s="1576" t="s">
        <v>1298</v>
      </c>
      <c r="B7" s="1577">
        <v>3868</v>
      </c>
      <c r="C7" s="1577">
        <v>4075.7524631548977</v>
      </c>
      <c r="D7" s="1577">
        <v>4236.37200062272</v>
      </c>
      <c r="E7" s="1577">
        <v>4879.212516887743</v>
      </c>
      <c r="F7" s="1577">
        <v>5819</v>
      </c>
      <c r="G7" s="1577">
        <v>6646</v>
      </c>
      <c r="H7" s="1577">
        <v>8659</v>
      </c>
      <c r="I7" s="1577">
        <v>9328.340699999999</v>
      </c>
      <c r="J7" s="1578">
        <v>10487.480315382</v>
      </c>
    </row>
    <row r="8" spans="1:10" ht="16.5" customHeight="1">
      <c r="A8" s="1576" t="s">
        <v>1299</v>
      </c>
      <c r="B8" s="1577">
        <v>4375</v>
      </c>
      <c r="C8" s="1577">
        <v>5084</v>
      </c>
      <c r="D8" s="1577">
        <v>5926</v>
      </c>
      <c r="E8" s="1577">
        <v>6956.464584920031</v>
      </c>
      <c r="F8" s="1577">
        <v>8166.087132093295</v>
      </c>
      <c r="G8" s="1577">
        <v>9568.795529633724</v>
      </c>
      <c r="H8" s="1577">
        <v>11003.076475525664</v>
      </c>
      <c r="I8" s="1577">
        <v>11874.928896678362</v>
      </c>
      <c r="J8" s="1578">
        <v>12255.509525981988</v>
      </c>
    </row>
    <row r="9" spans="1:10" ht="16.5" customHeight="1">
      <c r="A9" s="1576" t="s">
        <v>1300</v>
      </c>
      <c r="B9" s="1577">
        <v>57185</v>
      </c>
      <c r="C9" s="1577">
        <v>65446.93999256124</v>
      </c>
      <c r="D9" s="1577">
        <v>70923.96924522214</v>
      </c>
      <c r="E9" s="1577">
        <v>80531.3640764106</v>
      </c>
      <c r="F9" s="1577">
        <v>91163.65630495246</v>
      </c>
      <c r="G9" s="1577">
        <v>100312.39043043272</v>
      </c>
      <c r="H9" s="1577">
        <v>112995.43155698117</v>
      </c>
      <c r="I9" s="1577">
        <v>118980.69389967009</v>
      </c>
      <c r="J9" s="1578">
        <v>115565.90998375154</v>
      </c>
    </row>
    <row r="10" spans="1:10" ht="16.5" customHeight="1">
      <c r="A10" s="1576" t="s">
        <v>1301</v>
      </c>
      <c r="B10" s="1577">
        <v>15219</v>
      </c>
      <c r="C10" s="1577">
        <v>14628.849675297952</v>
      </c>
      <c r="D10" s="1577">
        <v>15243.821670938516</v>
      </c>
      <c r="E10" s="1577">
        <v>16001.661000000002</v>
      </c>
      <c r="F10" s="1577">
        <v>17518.432</v>
      </c>
      <c r="G10" s="1577">
        <v>20553.463473447362</v>
      </c>
      <c r="H10" s="1577">
        <v>21362.296031426402</v>
      </c>
      <c r="I10" s="1577">
        <v>21619.896208267674</v>
      </c>
      <c r="J10" s="1578">
        <v>21215.353199067526</v>
      </c>
    </row>
    <row r="11" spans="1:10" ht="16.5" customHeight="1">
      <c r="A11" s="1576" t="s">
        <v>1302</v>
      </c>
      <c r="B11" s="1577">
        <v>54134</v>
      </c>
      <c r="C11" s="1577">
        <v>63740.606182371965</v>
      </c>
      <c r="D11" s="1577">
        <v>77289.14143907274</v>
      </c>
      <c r="E11" s="1577">
        <v>89356.04714320658</v>
      </c>
      <c r="F11" s="1577">
        <v>98539</v>
      </c>
      <c r="G11" s="1577">
        <v>109487.56276218683</v>
      </c>
      <c r="H11" s="1577">
        <v>126363.5420114554</v>
      </c>
      <c r="I11" s="1577">
        <v>139289.07680162758</v>
      </c>
      <c r="J11" s="1578">
        <v>143771.4582471092</v>
      </c>
    </row>
    <row r="12" spans="1:10" ht="16.5" customHeight="1">
      <c r="A12" s="1576" t="s">
        <v>1303</v>
      </c>
      <c r="B12" s="1577">
        <v>105305.71870980982</v>
      </c>
      <c r="C12" s="1577">
        <v>124120.52536225798</v>
      </c>
      <c r="D12" s="1577">
        <v>161067.0922759458</v>
      </c>
      <c r="E12" s="1577">
        <v>179306.40323649268</v>
      </c>
      <c r="F12" s="1577">
        <v>198164.11890517425</v>
      </c>
      <c r="G12" s="1577">
        <v>229871.51187371623</v>
      </c>
      <c r="H12" s="1577">
        <v>271573.38303585653</v>
      </c>
      <c r="I12" s="1577">
        <v>288676.3131622981</v>
      </c>
      <c r="J12" s="1578">
        <v>297126.2131341867</v>
      </c>
    </row>
    <row r="13" spans="1:10" ht="16.5" customHeight="1">
      <c r="A13" s="1576" t="s">
        <v>1304</v>
      </c>
      <c r="B13" s="1577">
        <v>11502.747185985274</v>
      </c>
      <c r="C13" s="1577">
        <v>13943.324327762548</v>
      </c>
      <c r="D13" s="1577">
        <v>17347.29190987999</v>
      </c>
      <c r="E13" s="1577">
        <v>21057.087450797146</v>
      </c>
      <c r="F13" s="1577">
        <v>25306.545459014305</v>
      </c>
      <c r="G13" s="1577">
        <v>29886.298952321587</v>
      </c>
      <c r="H13" s="1577">
        <v>35309.42229693587</v>
      </c>
      <c r="I13" s="1577">
        <v>40479.431832052986</v>
      </c>
      <c r="J13" s="1578">
        <v>43485.5450909551</v>
      </c>
    </row>
    <row r="14" spans="1:10" ht="16.5" customHeight="1">
      <c r="A14" s="1576" t="s">
        <v>1305</v>
      </c>
      <c r="B14" s="1577">
        <v>76818.26291878977</v>
      </c>
      <c r="C14" s="1577">
        <v>92617.6020185885</v>
      </c>
      <c r="D14" s="1577">
        <v>95304.31207648436</v>
      </c>
      <c r="E14" s="1577">
        <v>105834</v>
      </c>
      <c r="F14" s="1577">
        <v>122354.25615696001</v>
      </c>
      <c r="G14" s="1577">
        <v>140735.3633034379</v>
      </c>
      <c r="H14" s="1577">
        <v>155764.91974505543</v>
      </c>
      <c r="I14" s="1577">
        <v>164976.1098503872</v>
      </c>
      <c r="J14" s="1578">
        <v>175915.9468517535</v>
      </c>
    </row>
    <row r="15" spans="1:10" ht="16.5" customHeight="1">
      <c r="A15" s="1576" t="s">
        <v>1306</v>
      </c>
      <c r="B15" s="1577">
        <v>33538.53</v>
      </c>
      <c r="C15" s="1577">
        <v>39099.85</v>
      </c>
      <c r="D15" s="1577">
        <v>46083.422288919195</v>
      </c>
      <c r="E15" s="1577">
        <v>50111.11631975419</v>
      </c>
      <c r="F15" s="1577">
        <v>58528.697901665364</v>
      </c>
      <c r="G15" s="1577">
        <v>62183.29324431916</v>
      </c>
      <c r="H15" s="1577">
        <v>79362.65977295328</v>
      </c>
      <c r="I15" s="1577">
        <v>91406.119253993</v>
      </c>
      <c r="J15" s="1578">
        <v>103562.18955700009</v>
      </c>
    </row>
    <row r="16" spans="1:10" ht="16.5" customHeight="1">
      <c r="A16" s="1576" t="s">
        <v>1307</v>
      </c>
      <c r="B16" s="1577">
        <v>73635.56061740892</v>
      </c>
      <c r="C16" s="1577">
        <v>81624.791</v>
      </c>
      <c r="D16" s="1577">
        <v>93746.98434644833</v>
      </c>
      <c r="E16" s="1577">
        <v>106235.85542222724</v>
      </c>
      <c r="F16" s="1577">
        <v>123213.42046940132</v>
      </c>
      <c r="G16" s="1577">
        <v>139157.21160053753</v>
      </c>
      <c r="H16" s="1577">
        <v>152983.95543930776</v>
      </c>
      <c r="I16" s="1577">
        <v>166946.8621641106</v>
      </c>
      <c r="J16" s="1578">
        <v>191324.99618033424</v>
      </c>
    </row>
    <row r="17" spans="1:10" ht="16.5" customHeight="1">
      <c r="A17" s="1576" t="s">
        <v>1308</v>
      </c>
      <c r="B17" s="1577">
        <v>14352</v>
      </c>
      <c r="C17" s="1577">
        <v>18555.874496947203</v>
      </c>
      <c r="D17" s="1577">
        <v>21694.904992396998</v>
      </c>
      <c r="E17" s="1577">
        <v>24830.412246155</v>
      </c>
      <c r="F17" s="1577">
        <v>30547.203301337606</v>
      </c>
      <c r="G17" s="1577">
        <v>32236.444891526022</v>
      </c>
      <c r="H17" s="1577">
        <v>44324</v>
      </c>
      <c r="I17" s="1577">
        <v>51420.99</v>
      </c>
      <c r="J17" s="1578">
        <v>54397</v>
      </c>
    </row>
    <row r="18" spans="1:10" ht="16.5" customHeight="1">
      <c r="A18" s="1576" t="s">
        <v>166</v>
      </c>
      <c r="B18" s="1577">
        <v>48722</v>
      </c>
      <c r="C18" s="1577">
        <v>62641.785895121284</v>
      </c>
      <c r="D18" s="1577">
        <v>61384.01614402004</v>
      </c>
      <c r="E18" s="1577">
        <v>67739.15227647057</v>
      </c>
      <c r="F18" s="1577">
        <v>81796.56014587599</v>
      </c>
      <c r="G18" s="1577">
        <v>91565.82885624186</v>
      </c>
      <c r="H18" s="1577">
        <v>115253.53241262485</v>
      </c>
      <c r="I18" s="1577">
        <v>129363.17837442795</v>
      </c>
      <c r="J18" s="1578">
        <v>141151.30946461193</v>
      </c>
    </row>
    <row r="19" spans="1:10" ht="16.5" customHeight="1">
      <c r="A19" s="1576" t="s">
        <v>1309</v>
      </c>
      <c r="B19" s="1577">
        <v>10963</v>
      </c>
      <c r="C19" s="1577">
        <v>13743.834163682855</v>
      </c>
      <c r="D19" s="1577">
        <v>15382.014869457205</v>
      </c>
      <c r="E19" s="1577">
        <v>17087.280165157714</v>
      </c>
      <c r="F19" s="1577">
        <v>20430.71480238245</v>
      </c>
      <c r="G19" s="1577">
        <v>22326.90972373179</v>
      </c>
      <c r="H19" s="1577">
        <v>27725.18514426252</v>
      </c>
      <c r="I19" s="1577">
        <v>33407.093658599944</v>
      </c>
      <c r="J19" s="1578">
        <v>36994.79894615374</v>
      </c>
    </row>
    <row r="20" spans="1:10" ht="16.5" customHeight="1">
      <c r="A20" s="1576" t="s">
        <v>1310</v>
      </c>
      <c r="B20" s="1577">
        <v>26500</v>
      </c>
      <c r="C20" s="1577">
        <v>34088.699691660484</v>
      </c>
      <c r="D20" s="1577">
        <v>41423.2359966825</v>
      </c>
      <c r="E20" s="1577">
        <v>46946.73894586326</v>
      </c>
      <c r="F20" s="1577">
        <v>55461.28968821374</v>
      </c>
      <c r="G20" s="1577">
        <v>58026.454186482086</v>
      </c>
      <c r="H20" s="1577">
        <v>73541.26075953047</v>
      </c>
      <c r="I20" s="1577">
        <v>80018.45350435475</v>
      </c>
      <c r="J20" s="1578">
        <v>89959.59274027243</v>
      </c>
    </row>
    <row r="21" spans="1:10" s="1582" customFormat="1" ht="16.5" customHeight="1">
      <c r="A21" s="1579" t="s">
        <v>1311</v>
      </c>
      <c r="B21" s="1580">
        <v>779441.8194319939</v>
      </c>
      <c r="C21" s="1580">
        <v>938889.750201386</v>
      </c>
      <c r="D21" s="1580">
        <v>1118571.4792560905</v>
      </c>
      <c r="E21" s="1580">
        <v>1290142.4687543425</v>
      </c>
      <c r="F21" s="1580">
        <v>1437473.900267071</v>
      </c>
      <c r="G21" s="1580">
        <v>1580426.3418280152</v>
      </c>
      <c r="H21" s="1580">
        <v>1822172.7736819154</v>
      </c>
      <c r="I21" s="1580">
        <v>1962026.171306468</v>
      </c>
      <c r="J21" s="1581">
        <v>2088681.9932365601</v>
      </c>
    </row>
    <row r="22" spans="1:10" ht="12.75">
      <c r="A22" s="1583" t="s">
        <v>1312</v>
      </c>
      <c r="B22" s="1577">
        <v>24185.043555969045</v>
      </c>
      <c r="C22" s="1577">
        <v>29361.985485376117</v>
      </c>
      <c r="D22" s="1577">
        <v>35156.285865259444</v>
      </c>
      <c r="E22" s="1577">
        <v>41660.19875</v>
      </c>
      <c r="F22" s="1577">
        <v>49992.23</v>
      </c>
      <c r="G22" s="1577">
        <v>55204.919822100004</v>
      </c>
      <c r="H22" s="1577">
        <v>63434.74671425667</v>
      </c>
      <c r="I22" s="1577">
        <v>72616.39725535772</v>
      </c>
      <c r="J22" s="1578">
        <v>81407.3441164031</v>
      </c>
    </row>
    <row r="23" spans="1:10" s="1582" customFormat="1" ht="16.5" customHeight="1">
      <c r="A23" s="1584" t="s">
        <v>1313</v>
      </c>
      <c r="B23" s="1580">
        <v>755256.7758760249</v>
      </c>
      <c r="C23" s="1580">
        <v>909527.76471601</v>
      </c>
      <c r="D23" s="1580">
        <v>1083415.1933908311</v>
      </c>
      <c r="E23" s="1580">
        <v>1248482.2700043425</v>
      </c>
      <c r="F23" s="1580">
        <v>1387481.670267071</v>
      </c>
      <c r="G23" s="1580">
        <v>1525221.422005915</v>
      </c>
      <c r="H23" s="1580">
        <v>1758738.0269676587</v>
      </c>
      <c r="I23" s="1580">
        <v>1889409.7740511103</v>
      </c>
      <c r="J23" s="1581">
        <v>2007274.6491201571</v>
      </c>
    </row>
    <row r="24" spans="1:10" ht="16.5" customHeight="1">
      <c r="A24" s="1583" t="s">
        <v>1314</v>
      </c>
      <c r="B24" s="1577">
        <v>60401.42515655213</v>
      </c>
      <c r="C24" s="1577">
        <v>78743.76222556099</v>
      </c>
      <c r="D24" s="1577">
        <v>109358.38047455001</v>
      </c>
      <c r="E24" s="1577">
        <v>118471.79720932999</v>
      </c>
      <c r="F24" s="1577">
        <v>139861.8953080884</v>
      </c>
      <c r="G24" s="1577">
        <v>169789.6821947853</v>
      </c>
      <c r="H24" s="1577">
        <v>205801.5497486319</v>
      </c>
      <c r="I24" s="1577">
        <v>231060.35408062584</v>
      </c>
      <c r="J24" s="1578">
        <v>241416.46221967135</v>
      </c>
    </row>
    <row r="25" spans="1:10" s="1582" customFormat="1" ht="16.5" customHeight="1" thickBot="1">
      <c r="A25" s="1585" t="s">
        <v>1315</v>
      </c>
      <c r="B25" s="1586">
        <v>815658.201032577</v>
      </c>
      <c r="C25" s="1586">
        <v>988271.5269415709</v>
      </c>
      <c r="D25" s="1586">
        <v>1192773.573865381</v>
      </c>
      <c r="E25" s="1586">
        <v>1366954.0672136724</v>
      </c>
      <c r="F25" s="1586">
        <v>1527343.5655751596</v>
      </c>
      <c r="G25" s="1586">
        <v>1695011.1042007003</v>
      </c>
      <c r="H25" s="1586">
        <v>1964539.5767162906</v>
      </c>
      <c r="I25" s="1586">
        <v>2120470.128131736</v>
      </c>
      <c r="J25" s="1587">
        <v>2248691.1113398285</v>
      </c>
    </row>
    <row r="26" spans="1:10" s="1582" customFormat="1" ht="16.5" customHeight="1">
      <c r="A26" s="1588" t="s">
        <v>1316</v>
      </c>
      <c r="B26" s="1589"/>
      <c r="C26" s="1589"/>
      <c r="D26" s="1589"/>
      <c r="E26" s="1589"/>
      <c r="F26" s="1589"/>
      <c r="G26" s="1589"/>
      <c r="H26" s="1589"/>
      <c r="I26" s="1589"/>
      <c r="J26" s="1590"/>
    </row>
    <row r="27" spans="1:10" s="1582" customFormat="1" ht="16.5" customHeight="1" thickBot="1">
      <c r="A27" s="1591"/>
      <c r="B27" s="1589"/>
      <c r="C27" s="1589"/>
      <c r="D27" s="1589"/>
      <c r="E27" s="1589"/>
      <c r="F27" s="1589"/>
      <c r="G27" s="1589"/>
      <c r="H27" s="1589"/>
      <c r="I27" s="1674" t="s">
        <v>1317</v>
      </c>
      <c r="J27" s="1675"/>
    </row>
    <row r="28" spans="1:10" ht="16.5" customHeight="1">
      <c r="A28" s="1572" t="s">
        <v>1295</v>
      </c>
      <c r="B28" s="1592" t="s">
        <v>997</v>
      </c>
      <c r="C28" s="1592" t="s">
        <v>998</v>
      </c>
      <c r="D28" s="1416" t="s">
        <v>999</v>
      </c>
      <c r="E28" s="1416" t="s">
        <v>1000</v>
      </c>
      <c r="F28" s="1416" t="s">
        <v>732</v>
      </c>
      <c r="G28" s="1416" t="s">
        <v>733</v>
      </c>
      <c r="H28" s="1416" t="s">
        <v>52</v>
      </c>
      <c r="I28" s="1416" t="s">
        <v>1296</v>
      </c>
      <c r="J28" s="1593" t="s">
        <v>1266</v>
      </c>
    </row>
    <row r="29" spans="1:10" ht="16.5" customHeight="1">
      <c r="A29" s="1576" t="s">
        <v>1297</v>
      </c>
      <c r="B29" s="1423">
        <v>8.851818051678478</v>
      </c>
      <c r="C29" s="1423">
        <v>25.543953893375956</v>
      </c>
      <c r="D29" s="1423">
        <v>28.166276467101937</v>
      </c>
      <c r="E29" s="1423">
        <v>20.880415573807525</v>
      </c>
      <c r="F29" s="1423">
        <v>5.746247046921795</v>
      </c>
      <c r="G29" s="1423">
        <v>5.475687508629747</v>
      </c>
      <c r="H29" s="1423">
        <v>11.003168698280305</v>
      </c>
      <c r="I29" s="1423">
        <v>4.827633835914469</v>
      </c>
      <c r="J29" s="1594">
        <v>6.061162872088261</v>
      </c>
    </row>
    <row r="30" spans="1:10" ht="16.5" customHeight="1">
      <c r="A30" s="1576" t="s">
        <v>1298</v>
      </c>
      <c r="B30" s="1423">
        <v>17.675692120474594</v>
      </c>
      <c r="C30" s="1423">
        <v>5.371056441439961</v>
      </c>
      <c r="D30" s="1423">
        <v>3.9408560485415904</v>
      </c>
      <c r="E30" s="1423">
        <v>15.174316990352324</v>
      </c>
      <c r="F30" s="1423">
        <v>19.26104837326723</v>
      </c>
      <c r="G30" s="1423">
        <v>14.212063928510048</v>
      </c>
      <c r="H30" s="1423">
        <v>30.288895576286478</v>
      </c>
      <c r="I30" s="1423">
        <v>7.72999999999999</v>
      </c>
      <c r="J30" s="1594">
        <v>12.426000000000002</v>
      </c>
    </row>
    <row r="31" spans="1:10" ht="16.5" customHeight="1">
      <c r="A31" s="1576" t="s">
        <v>1299</v>
      </c>
      <c r="B31" s="1423">
        <v>28.036289142522662</v>
      </c>
      <c r="C31" s="1423">
        <v>16.205714285714294</v>
      </c>
      <c r="D31" s="1423">
        <v>16.561762391817453</v>
      </c>
      <c r="E31" s="1423">
        <v>17.388872509619134</v>
      </c>
      <c r="F31" s="1423">
        <v>17.388466977830078</v>
      </c>
      <c r="G31" s="1423">
        <v>17.177240150030812</v>
      </c>
      <c r="H31" s="1423">
        <v>14.989148231353639</v>
      </c>
      <c r="I31" s="1423">
        <v>7.923715000000001</v>
      </c>
      <c r="J31" s="1594">
        <v>3.2049086997908915</v>
      </c>
    </row>
    <row r="32" spans="1:10" ht="16.5" customHeight="1">
      <c r="A32" s="1576" t="s">
        <v>1300</v>
      </c>
      <c r="B32" s="1423">
        <v>9.608602315418224</v>
      </c>
      <c r="C32" s="1423">
        <v>14.44773977889524</v>
      </c>
      <c r="D32" s="1423">
        <v>8.368655972736732</v>
      </c>
      <c r="E32" s="1423">
        <v>13.546047878356276</v>
      </c>
      <c r="F32" s="1423">
        <v>13.202672462437889</v>
      </c>
      <c r="G32" s="1423">
        <v>10.035505920118794</v>
      </c>
      <c r="H32" s="1423">
        <v>12.64354390532067</v>
      </c>
      <c r="I32" s="1423">
        <v>5.296906485702209</v>
      </c>
      <c r="J32" s="1594">
        <v>-2.870031938793403</v>
      </c>
    </row>
    <row r="33" spans="1:10" ht="16.5" customHeight="1">
      <c r="A33" s="1576" t="s">
        <v>1301</v>
      </c>
      <c r="B33" s="1423">
        <v>2.546998180715576</v>
      </c>
      <c r="C33" s="1423">
        <v>-3.8777207747029934</v>
      </c>
      <c r="D33" s="1423">
        <v>4.203830166352702</v>
      </c>
      <c r="E33" s="1423">
        <v>4.971452339318972</v>
      </c>
      <c r="F33" s="1423">
        <v>9.478834728469735</v>
      </c>
      <c r="G33" s="1423">
        <v>17.324789532803848</v>
      </c>
      <c r="H33" s="1423">
        <v>3.9352616118638792</v>
      </c>
      <c r="I33" s="1423">
        <v>1.2058637164390547</v>
      </c>
      <c r="J33" s="1594">
        <v>-1.871160736865363</v>
      </c>
    </row>
    <row r="34" spans="1:10" ht="16.5" customHeight="1">
      <c r="A34" s="1576" t="s">
        <v>1302</v>
      </c>
      <c r="B34" s="1423">
        <v>20.033703629792242</v>
      </c>
      <c r="C34" s="1423">
        <v>17.745975140155835</v>
      </c>
      <c r="D34" s="1423">
        <v>21.25573644206689</v>
      </c>
      <c r="E34" s="1423">
        <v>15.612679193294213</v>
      </c>
      <c r="F34" s="1423">
        <v>10.276811867109956</v>
      </c>
      <c r="G34" s="1423">
        <v>11.110892907566367</v>
      </c>
      <c r="H34" s="1423">
        <v>15.413603904878357</v>
      </c>
      <c r="I34" s="1423">
        <v>10.228848119025045</v>
      </c>
      <c r="J34" s="1594">
        <v>3.218042324930707</v>
      </c>
    </row>
    <row r="35" spans="1:10" ht="16.5" customHeight="1">
      <c r="A35" s="1576" t="s">
        <v>1303</v>
      </c>
      <c r="B35" s="1423">
        <v>13.662143150252092</v>
      </c>
      <c r="C35" s="1423">
        <v>17.86684225981685</v>
      </c>
      <c r="D35" s="1423">
        <v>29.766685893292532</v>
      </c>
      <c r="E35" s="1423">
        <v>11.324045590454105</v>
      </c>
      <c r="F35" s="1423">
        <v>10.517034153994814</v>
      </c>
      <c r="G35" s="1423">
        <v>16.000572224538104</v>
      </c>
      <c r="H35" s="1423">
        <v>18.141382906573455</v>
      </c>
      <c r="I35" s="1423">
        <v>6.297719583286067</v>
      </c>
      <c r="J35" s="1594">
        <v>2.927119263553138</v>
      </c>
    </row>
    <row r="36" spans="1:10" ht="16.5" customHeight="1">
      <c r="A36" s="1576" t="s">
        <v>1304</v>
      </c>
      <c r="B36" s="1423">
        <v>14.53375152209226</v>
      </c>
      <c r="C36" s="1423">
        <v>21.217341408240515</v>
      </c>
      <c r="D36" s="1423">
        <v>24.412883915636982</v>
      </c>
      <c r="E36" s="1423">
        <v>21.38544483017708</v>
      </c>
      <c r="F36" s="1423">
        <v>20.180654224600715</v>
      </c>
      <c r="G36" s="1423">
        <v>18.09711049153077</v>
      </c>
      <c r="H36" s="1423">
        <v>18.1458512252251</v>
      </c>
      <c r="I36" s="1423">
        <v>14.642011108648958</v>
      </c>
      <c r="J36" s="1594">
        <v>7.426273351301774</v>
      </c>
    </row>
    <row r="37" spans="1:10" ht="16.5" customHeight="1">
      <c r="A37" s="1576" t="s">
        <v>1305</v>
      </c>
      <c r="B37" s="1423">
        <v>10.442719928821148</v>
      </c>
      <c r="C37" s="1423">
        <v>20.567165280086286</v>
      </c>
      <c r="D37" s="1423">
        <v>2.9008633341172327</v>
      </c>
      <c r="E37" s="1423">
        <v>11.048490560495594</v>
      </c>
      <c r="F37" s="1423">
        <v>15.60959252882816</v>
      </c>
      <c r="G37" s="1423">
        <v>15.022858806724287</v>
      </c>
      <c r="H37" s="1423">
        <v>10.679303402381166</v>
      </c>
      <c r="I37" s="1423">
        <v>5.913520271706858</v>
      </c>
      <c r="J37" s="1594">
        <v>6.631164361486867</v>
      </c>
    </row>
    <row r="38" spans="1:10" ht="16.5" customHeight="1">
      <c r="A38" s="1576" t="s">
        <v>1306</v>
      </c>
      <c r="B38" s="1423">
        <v>17.81547054484139</v>
      </c>
      <c r="C38" s="1423">
        <v>16.581883582852313</v>
      </c>
      <c r="D38" s="1423">
        <v>17.860867212838926</v>
      </c>
      <c r="E38" s="1423">
        <v>8.740006342374997</v>
      </c>
      <c r="F38" s="1423">
        <v>16.79783289639647</v>
      </c>
      <c r="G38" s="1423">
        <v>6.244108400965828</v>
      </c>
      <c r="H38" s="1423">
        <v>27.626980869501566</v>
      </c>
      <c r="I38" s="1423">
        <v>15.175221590978126</v>
      </c>
      <c r="J38" s="1594">
        <v>13.298967730189531</v>
      </c>
    </row>
    <row r="39" spans="1:10" ht="16.5" customHeight="1">
      <c r="A39" s="1576" t="s">
        <v>1307</v>
      </c>
      <c r="B39" s="1423">
        <v>4.018251779758614</v>
      </c>
      <c r="C39" s="1423">
        <v>10.849690442503771</v>
      </c>
      <c r="D39" s="1423">
        <v>14.851117164206059</v>
      </c>
      <c r="E39" s="1423">
        <v>13.321891005715386</v>
      </c>
      <c r="F39" s="1423">
        <v>15.981012229532013</v>
      </c>
      <c r="G39" s="1423">
        <v>12.939979322378832</v>
      </c>
      <c r="H39" s="1423">
        <v>9.936059856143899</v>
      </c>
      <c r="I39" s="1423">
        <v>9.127039946579401</v>
      </c>
      <c r="J39" s="1594">
        <v>14.602331364730702</v>
      </c>
    </row>
    <row r="40" spans="1:10" ht="16.5" customHeight="1">
      <c r="A40" s="1576" t="s">
        <v>1308</v>
      </c>
      <c r="B40" s="1423">
        <v>17.379569804530945</v>
      </c>
      <c r="C40" s="1423">
        <v>29.291210263010043</v>
      </c>
      <c r="D40" s="1423">
        <v>16.916640042840484</v>
      </c>
      <c r="E40" s="1423">
        <v>14.452735584031572</v>
      </c>
      <c r="F40" s="1423">
        <v>23.023343303806215</v>
      </c>
      <c r="G40" s="1423">
        <v>5.529938611808859</v>
      </c>
      <c r="H40" s="1423">
        <v>37.496551338548585</v>
      </c>
      <c r="I40" s="1423">
        <v>16.011618987456004</v>
      </c>
      <c r="J40" s="1594">
        <v>5.787539290861574</v>
      </c>
    </row>
    <row r="41" spans="1:10" ht="16.5" customHeight="1">
      <c r="A41" s="1576" t="s">
        <v>166</v>
      </c>
      <c r="B41" s="1423">
        <v>19.01121180292631</v>
      </c>
      <c r="C41" s="1423">
        <v>28.56981629473603</v>
      </c>
      <c r="D41" s="1423">
        <v>-2.007876584500764</v>
      </c>
      <c r="E41" s="1423">
        <v>10.353079729322403</v>
      </c>
      <c r="F41" s="1423">
        <v>20.75226423270182</v>
      </c>
      <c r="G41" s="1423">
        <v>11.943373526885921</v>
      </c>
      <c r="H41" s="1423">
        <v>25.86958896377449</v>
      </c>
      <c r="I41" s="1423">
        <v>12.242267691447807</v>
      </c>
      <c r="J41" s="1594">
        <v>9.112431557660457</v>
      </c>
    </row>
    <row r="42" spans="1:10" ht="16.5" customHeight="1">
      <c r="A42" s="1576" t="s">
        <v>1309</v>
      </c>
      <c r="B42" s="1423">
        <v>27.952847805788977</v>
      </c>
      <c r="C42" s="1423">
        <v>25.365631338893138</v>
      </c>
      <c r="D42" s="1423">
        <v>11.919386440962242</v>
      </c>
      <c r="E42" s="1423">
        <v>11.086098343894562</v>
      </c>
      <c r="F42" s="1423">
        <v>19.566804107550453</v>
      </c>
      <c r="G42" s="1423">
        <v>9.281099264956822</v>
      </c>
      <c r="H42" s="1423">
        <v>24.178336757427644</v>
      </c>
      <c r="I42" s="1423">
        <v>20.49367203419108</v>
      </c>
      <c r="J42" s="1594">
        <v>10.739351720379958</v>
      </c>
    </row>
    <row r="43" spans="1:10" ht="16.5" customHeight="1">
      <c r="A43" s="1576" t="s">
        <v>1310</v>
      </c>
      <c r="B43" s="1423">
        <v>21.70478552401947</v>
      </c>
      <c r="C43" s="1423">
        <v>28.636602610039546</v>
      </c>
      <c r="D43" s="1423">
        <v>21.516034261689214</v>
      </c>
      <c r="E43" s="1423">
        <v>13.33431060196051</v>
      </c>
      <c r="F43" s="1423">
        <v>18.1366180772834</v>
      </c>
      <c r="G43" s="1423">
        <v>4.625143974633318</v>
      </c>
      <c r="H43" s="1423">
        <v>26.737471366400896</v>
      </c>
      <c r="I43" s="1423">
        <v>8.807562826538671</v>
      </c>
      <c r="J43" s="1594">
        <v>12.423558317553173</v>
      </c>
    </row>
    <row r="44" spans="1:10" ht="16.5" customHeight="1">
      <c r="A44" s="1579" t="s">
        <v>1311</v>
      </c>
      <c r="B44" s="1423">
        <v>11.769729552632711</v>
      </c>
      <c r="C44" s="1423">
        <v>20.456681537255392</v>
      </c>
      <c r="D44" s="1423">
        <v>19.137681396155813</v>
      </c>
      <c r="E44" s="1423">
        <v>15.33840194212317</v>
      </c>
      <c r="F44" s="1423">
        <v>11.419779991815943</v>
      </c>
      <c r="G44" s="1423">
        <v>9.944698233086854</v>
      </c>
      <c r="H44" s="1423">
        <v>15.296279583285227</v>
      </c>
      <c r="I44" s="1423">
        <v>7.675089851219894</v>
      </c>
      <c r="J44" s="1594">
        <v>6.455358434171885</v>
      </c>
    </row>
    <row r="45" spans="1:10" ht="20.25" customHeight="1">
      <c r="A45" s="1583" t="s">
        <v>1312</v>
      </c>
      <c r="B45" s="1423">
        <v>12.46242062761705</v>
      </c>
      <c r="C45" s="1423">
        <v>21.40555139967637</v>
      </c>
      <c r="D45" s="1423">
        <v>19.73402099380918</v>
      </c>
      <c r="E45" s="1423">
        <v>18.49999999905441</v>
      </c>
      <c r="F45" s="1423">
        <v>19.999979596832816</v>
      </c>
      <c r="G45" s="1423">
        <v>10.427000000000007</v>
      </c>
      <c r="H45" s="1423">
        <v>14.907778000000008</v>
      </c>
      <c r="I45" s="1423">
        <v>14.474165999999997</v>
      </c>
      <c r="J45" s="1594">
        <v>12.106007999999989</v>
      </c>
    </row>
    <row r="46" spans="1:10" ht="16.5" customHeight="1">
      <c r="A46" s="1584" t="s">
        <v>1313</v>
      </c>
      <c r="B46" s="1423">
        <v>11.74768897567158</v>
      </c>
      <c r="C46" s="1423">
        <v>20.42629656133117</v>
      </c>
      <c r="D46" s="1423">
        <v>19.118429961191524</v>
      </c>
      <c r="E46" s="1423">
        <v>15.235809652704873</v>
      </c>
      <c r="F46" s="1423">
        <v>11.133470102242242</v>
      </c>
      <c r="G46" s="1423">
        <v>9.927320460552892</v>
      </c>
      <c r="H46" s="1423">
        <v>15.310341278489986</v>
      </c>
      <c r="I46" s="1423">
        <v>7.429858516720088</v>
      </c>
      <c r="J46" s="1594">
        <v>6.238184891799904</v>
      </c>
    </row>
    <row r="47" spans="1:10" ht="16.5" customHeight="1">
      <c r="A47" s="1583" t="s">
        <v>1314</v>
      </c>
      <c r="B47" s="1423">
        <v>16.228111831419596</v>
      </c>
      <c r="C47" s="1423">
        <v>30.367391202224212</v>
      </c>
      <c r="D47" s="1423">
        <v>38.878785295136964</v>
      </c>
      <c r="E47" s="1423">
        <v>8.333533008840476</v>
      </c>
      <c r="F47" s="1423">
        <v>18.055012756296634</v>
      </c>
      <c r="G47" s="1423">
        <v>21.39809904675741</v>
      </c>
      <c r="H47" s="1423">
        <v>21.209691359533394</v>
      </c>
      <c r="I47" s="1423">
        <v>12.273379069713172</v>
      </c>
      <c r="J47" s="1594">
        <v>4.481992672542972</v>
      </c>
    </row>
    <row r="48" spans="1:10" ht="16.5" customHeight="1" hidden="1">
      <c r="A48" s="1595" t="s">
        <v>1318</v>
      </c>
      <c r="B48" s="1423"/>
      <c r="C48" s="1423"/>
      <c r="D48" s="1423" t="e">
        <v>#REF!</v>
      </c>
      <c r="E48" s="1423" t="e">
        <v>#REF!</v>
      </c>
      <c r="F48" s="1423" t="e">
        <v>#REF!</v>
      </c>
      <c r="G48" s="1423" t="e">
        <v>#REF!</v>
      </c>
      <c r="H48" s="1423" t="e">
        <v>#REF!</v>
      </c>
      <c r="I48" s="1423" t="e">
        <v>#REF!</v>
      </c>
      <c r="J48" s="1594" t="e">
        <v>#REF!</v>
      </c>
    </row>
    <row r="49" spans="1:10" ht="16.5" customHeight="1" hidden="1">
      <c r="A49" s="1595" t="s">
        <v>1319</v>
      </c>
      <c r="B49" s="1423"/>
      <c r="C49" s="1423"/>
      <c r="D49" s="1423" t="e">
        <v>#REF!</v>
      </c>
      <c r="E49" s="1423" t="e">
        <v>#REF!</v>
      </c>
      <c r="F49" s="1423" t="e">
        <v>#REF!</v>
      </c>
      <c r="G49" s="1423" t="e">
        <v>#REF!</v>
      </c>
      <c r="H49" s="1423" t="e">
        <v>#REF!</v>
      </c>
      <c r="I49" s="1423" t="e">
        <v>#REF!</v>
      </c>
      <c r="J49" s="1594" t="e">
        <v>#REF!</v>
      </c>
    </row>
    <row r="50" spans="1:10" ht="16.5" customHeight="1" thickBot="1">
      <c r="A50" s="1585" t="s">
        <v>1315</v>
      </c>
      <c r="B50" s="1596">
        <v>12.067598275082432</v>
      </c>
      <c r="C50" s="1596">
        <v>21.16245820742995</v>
      </c>
      <c r="D50" s="1596">
        <v>20.692900822174636</v>
      </c>
      <c r="E50" s="1596">
        <v>14.602980579443141</v>
      </c>
      <c r="F50" s="1596">
        <v>11.733349511034902</v>
      </c>
      <c r="G50" s="1596">
        <v>10.977722524558601</v>
      </c>
      <c r="H50" s="1596">
        <v>15.901280637491126</v>
      </c>
      <c r="I50" s="1596">
        <v>7.937256813939172</v>
      </c>
      <c r="J50" s="1597">
        <v>6.0468186515347355</v>
      </c>
    </row>
    <row r="51" ht="16.5" customHeight="1">
      <c r="A51" s="1598" t="s">
        <v>1320</v>
      </c>
    </row>
    <row r="52" ht="16.5" customHeight="1">
      <c r="B52" s="727"/>
    </row>
  </sheetData>
  <sheetProtection/>
  <mergeCells count="4">
    <mergeCell ref="A2:J2"/>
    <mergeCell ref="A3:J3"/>
    <mergeCell ref="I27:J27"/>
    <mergeCell ref="A1:J1"/>
  </mergeCells>
  <printOptions horizontalCentered="1" verticalCentered="1"/>
  <pageMargins left="0.5" right="0.5" top="1" bottom="1" header="0.5" footer="0.5"/>
  <pageSetup fitToHeight="1" fitToWidth="1" horizontalDpi="600" verticalDpi="600" orientation="portrait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4"/>
  <sheetViews>
    <sheetView zoomScalePageLayoutView="0" workbookViewId="0" topLeftCell="A1">
      <selection activeCell="B1" sqref="B1:I1"/>
    </sheetView>
  </sheetViews>
  <sheetFormatPr defaultColWidth="9.140625" defaultRowHeight="15"/>
  <cols>
    <col min="3" max="3" width="27.28125" style="0" customWidth="1"/>
    <col min="4" max="4" width="12.140625" style="0" customWidth="1"/>
    <col min="5" max="5" width="11.7109375" style="0" customWidth="1"/>
    <col min="6" max="6" width="10.8515625" style="0" customWidth="1"/>
    <col min="7" max="7" width="13.140625" style="0" customWidth="1"/>
    <col min="8" max="8" width="12.57421875" style="0" customWidth="1"/>
    <col min="9" max="9" width="12.28125" style="0" customWidth="1"/>
  </cols>
  <sheetData>
    <row r="1" spans="2:9" ht="15">
      <c r="B1" s="1780" t="s">
        <v>1101</v>
      </c>
      <c r="C1" s="1780"/>
      <c r="D1" s="1780"/>
      <c r="E1" s="1780"/>
      <c r="F1" s="1780"/>
      <c r="G1" s="1780"/>
      <c r="H1" s="1780"/>
      <c r="I1" s="1780"/>
    </row>
    <row r="2" spans="2:13" ht="23.25">
      <c r="B2" s="1809" t="s">
        <v>972</v>
      </c>
      <c r="C2" s="1809"/>
      <c r="D2" s="1809"/>
      <c r="E2" s="1809"/>
      <c r="F2" s="1809"/>
      <c r="G2" s="1809"/>
      <c r="H2" s="1809"/>
      <c r="I2" s="1809"/>
      <c r="J2" s="1118"/>
      <c r="K2" s="1118"/>
      <c r="L2" s="1118"/>
      <c r="M2" s="1118"/>
    </row>
    <row r="3" spans="2:13" ht="18.75">
      <c r="B3" s="1810" t="s">
        <v>973</v>
      </c>
      <c r="C3" s="1810"/>
      <c r="D3" s="1810"/>
      <c r="E3" s="1810"/>
      <c r="F3" s="1810"/>
      <c r="G3" s="1810"/>
      <c r="H3" s="1810"/>
      <c r="I3" s="1810"/>
      <c r="J3" s="1119"/>
      <c r="K3" s="1119"/>
      <c r="L3" s="1119"/>
      <c r="M3" s="1119"/>
    </row>
    <row r="4" spans="2:13" ht="18.75">
      <c r="B4" s="1811" t="s">
        <v>974</v>
      </c>
      <c r="C4" s="1811"/>
      <c r="D4" s="1811"/>
      <c r="E4" s="1811"/>
      <c r="F4" s="1811"/>
      <c r="G4" s="1811"/>
      <c r="H4" s="1811"/>
      <c r="I4" s="1811"/>
      <c r="J4" s="1119"/>
      <c r="K4" s="1119"/>
      <c r="L4" s="1119"/>
      <c r="M4" s="1119"/>
    </row>
    <row r="5" spans="3:9" ht="15.75" thickBot="1">
      <c r="C5" s="1812" t="s">
        <v>975</v>
      </c>
      <c r="D5" s="1812"/>
      <c r="E5" s="1812"/>
      <c r="F5" s="1812"/>
      <c r="G5" s="1812"/>
      <c r="H5" s="1812"/>
      <c r="I5" s="1812"/>
    </row>
    <row r="6" spans="2:9" ht="15.75" customHeight="1" thickTop="1">
      <c r="B6" s="1813" t="s">
        <v>976</v>
      </c>
      <c r="C6" s="1815" t="s">
        <v>977</v>
      </c>
      <c r="D6" s="1803" t="s">
        <v>978</v>
      </c>
      <c r="E6" s="1804"/>
      <c r="F6" s="1801" t="s">
        <v>979</v>
      </c>
      <c r="G6" s="1803" t="s">
        <v>980</v>
      </c>
      <c r="H6" s="1804"/>
      <c r="I6" s="1805" t="s">
        <v>979</v>
      </c>
    </row>
    <row r="7" spans="2:9" ht="15" customHeight="1">
      <c r="B7" s="1814"/>
      <c r="C7" s="1816"/>
      <c r="D7" s="1120" t="s">
        <v>53</v>
      </c>
      <c r="E7" s="1121" t="s">
        <v>54</v>
      </c>
      <c r="F7" s="1802"/>
      <c r="G7" s="1121" t="s">
        <v>53</v>
      </c>
      <c r="H7" s="1120" t="s">
        <v>54</v>
      </c>
      <c r="I7" s="1806"/>
    </row>
    <row r="8" spans="2:9" ht="15">
      <c r="B8" s="1122">
        <v>1</v>
      </c>
      <c r="C8" s="968" t="s">
        <v>981</v>
      </c>
      <c r="D8" s="1123">
        <v>14971.268293</v>
      </c>
      <c r="E8" s="1123">
        <v>5144.018240999999</v>
      </c>
      <c r="F8" s="1123">
        <v>-65.64073169802757</v>
      </c>
      <c r="G8" s="1123">
        <v>241005.932471</v>
      </c>
      <c r="H8" s="1123">
        <v>97055.470441</v>
      </c>
      <c r="I8" s="1124">
        <v>-59.729011877050546</v>
      </c>
    </row>
    <row r="9" spans="2:9" ht="15">
      <c r="B9" s="1125">
        <v>2</v>
      </c>
      <c r="C9" s="968" t="s">
        <v>982</v>
      </c>
      <c r="D9" s="1123">
        <v>2186.264446</v>
      </c>
      <c r="E9" s="1123">
        <v>2514.482863</v>
      </c>
      <c r="F9" s="1123">
        <v>15.012750063264775</v>
      </c>
      <c r="G9" s="1123">
        <v>61100.79993</v>
      </c>
      <c r="H9" s="1123">
        <v>70550.54969300001</v>
      </c>
      <c r="I9" s="1124">
        <v>15.465836411022593</v>
      </c>
    </row>
    <row r="10" spans="2:9" ht="15">
      <c r="B10" s="1125">
        <v>3</v>
      </c>
      <c r="C10" s="968" t="s">
        <v>983</v>
      </c>
      <c r="D10" s="1123">
        <v>3896.2414010000007</v>
      </c>
      <c r="E10" s="1123">
        <v>3293.733926</v>
      </c>
      <c r="F10" s="1123">
        <v>-15.46381276184178</v>
      </c>
      <c r="G10" s="1123">
        <v>74349.610935</v>
      </c>
      <c r="H10" s="1123">
        <v>125547.326899</v>
      </c>
      <c r="I10" s="1124">
        <v>68.86077185899399</v>
      </c>
    </row>
    <row r="11" spans="2:9" ht="15">
      <c r="B11" s="1125">
        <v>4</v>
      </c>
      <c r="C11" s="968" t="s">
        <v>984</v>
      </c>
      <c r="D11" s="1123">
        <v>18961.96645</v>
      </c>
      <c r="E11" s="1123">
        <v>15783.355926999999</v>
      </c>
      <c r="F11" s="1123">
        <v>-16.76308483817617</v>
      </c>
      <c r="G11" s="1123">
        <v>75984.246709</v>
      </c>
      <c r="H11" s="1123">
        <v>82957.747936</v>
      </c>
      <c r="I11" s="1124">
        <v>9.177561835556133</v>
      </c>
    </row>
    <row r="12" spans="2:9" ht="15">
      <c r="B12" s="1125">
        <v>5</v>
      </c>
      <c r="C12" s="968" t="s">
        <v>985</v>
      </c>
      <c r="D12" s="1123">
        <v>14943.880585</v>
      </c>
      <c r="E12" s="1123">
        <v>16521.28412</v>
      </c>
      <c r="F12" s="1123">
        <v>10.55551485457751</v>
      </c>
      <c r="G12" s="1123">
        <v>69183.000893</v>
      </c>
      <c r="H12" s="1123">
        <v>72119.070645</v>
      </c>
      <c r="I12" s="1124">
        <v>4.2439178903803025</v>
      </c>
    </row>
    <row r="13" spans="2:9" ht="15">
      <c r="B13" s="1125">
        <v>6</v>
      </c>
      <c r="C13" s="968" t="s">
        <v>986</v>
      </c>
      <c r="D13" s="1123">
        <v>1679.707833</v>
      </c>
      <c r="E13" s="1123">
        <v>1334.979287</v>
      </c>
      <c r="F13" s="1123">
        <v>-20.523125464284234</v>
      </c>
      <c r="G13" s="1123">
        <v>15451.221266</v>
      </c>
      <c r="H13" s="1123">
        <v>18969.406304</v>
      </c>
      <c r="I13" s="1124">
        <v>22.769624338638337</v>
      </c>
    </row>
    <row r="14" spans="2:9" ht="15">
      <c r="B14" s="1125">
        <v>7</v>
      </c>
      <c r="C14" s="968" t="s">
        <v>987</v>
      </c>
      <c r="D14" s="1123">
        <v>5345.183234</v>
      </c>
      <c r="E14" s="1123">
        <v>3635.81114</v>
      </c>
      <c r="F14" s="1123">
        <v>-31.979672523233845</v>
      </c>
      <c r="G14" s="1123">
        <v>18169.655029</v>
      </c>
      <c r="H14" s="1123">
        <v>23283.430946999997</v>
      </c>
      <c r="I14" s="1124">
        <v>28.144595534907324</v>
      </c>
    </row>
    <row r="15" spans="2:9" ht="15">
      <c r="B15" s="1125">
        <v>8</v>
      </c>
      <c r="C15" s="968" t="s">
        <v>988</v>
      </c>
      <c r="D15" s="1123">
        <v>358.812475</v>
      </c>
      <c r="E15" s="1123">
        <v>306.973525</v>
      </c>
      <c r="F15" s="1123">
        <v>-14.447365577241982</v>
      </c>
      <c r="G15" s="1123">
        <v>5029.638197</v>
      </c>
      <c r="H15" s="1123">
        <v>10325.99796</v>
      </c>
      <c r="I15" s="1124">
        <v>105.30299706565555</v>
      </c>
    </row>
    <row r="16" spans="2:9" ht="15">
      <c r="B16" s="1125">
        <v>9</v>
      </c>
      <c r="C16" s="968" t="s">
        <v>989</v>
      </c>
      <c r="D16" s="1123">
        <v>593.07916</v>
      </c>
      <c r="E16" s="1123">
        <v>346.404005</v>
      </c>
      <c r="F16" s="1123">
        <v>-41.592281711601544</v>
      </c>
      <c r="G16" s="1123">
        <v>5342.37168</v>
      </c>
      <c r="H16" s="1123">
        <v>10874.458792000001</v>
      </c>
      <c r="I16" s="1124">
        <v>103.55114625794815</v>
      </c>
    </row>
    <row r="17" spans="2:9" ht="15">
      <c r="B17" s="1125">
        <v>10</v>
      </c>
      <c r="C17" s="968" t="s">
        <v>990</v>
      </c>
      <c r="D17" s="1123">
        <v>1.5</v>
      </c>
      <c r="E17" s="1123">
        <v>1.22454</v>
      </c>
      <c r="F17" s="1123">
        <v>-18.364000000000004</v>
      </c>
      <c r="G17" s="1123">
        <v>841.030576</v>
      </c>
      <c r="H17" s="1123">
        <v>1875.286498</v>
      </c>
      <c r="I17" s="1124">
        <v>122.97483010891153</v>
      </c>
    </row>
    <row r="18" spans="2:9" ht="15">
      <c r="B18" s="1125">
        <v>11</v>
      </c>
      <c r="C18" s="968" t="s">
        <v>991</v>
      </c>
      <c r="D18" s="1123">
        <v>1339.7461389999999</v>
      </c>
      <c r="E18" s="1123">
        <v>0</v>
      </c>
      <c r="F18" s="1123">
        <v>-100</v>
      </c>
      <c r="G18" s="1123">
        <v>10648.6</v>
      </c>
      <c r="H18" s="1123">
        <v>0</v>
      </c>
      <c r="I18" s="1124">
        <v>-100</v>
      </c>
    </row>
    <row r="19" spans="2:9" ht="15">
      <c r="B19" s="1125">
        <v>12</v>
      </c>
      <c r="C19" s="968" t="s">
        <v>992</v>
      </c>
      <c r="D19" s="1126" t="s">
        <v>119</v>
      </c>
      <c r="E19" s="1123">
        <v>12.249006</v>
      </c>
      <c r="F19" s="1127" t="s">
        <v>119</v>
      </c>
      <c r="G19" s="1127" t="s">
        <v>119</v>
      </c>
      <c r="H19" s="1123">
        <v>962.5248510000001</v>
      </c>
      <c r="I19" s="1128" t="s">
        <v>119</v>
      </c>
    </row>
    <row r="20" spans="2:9" ht="15">
      <c r="B20" s="1129">
        <v>13</v>
      </c>
      <c r="C20" s="968" t="s">
        <v>993</v>
      </c>
      <c r="D20" s="1126" t="s">
        <v>119</v>
      </c>
      <c r="E20" s="1123">
        <v>343.585413</v>
      </c>
      <c r="F20" s="1127" t="s">
        <v>119</v>
      </c>
      <c r="G20" s="1127" t="s">
        <v>119</v>
      </c>
      <c r="H20" s="1123">
        <v>5449.80195</v>
      </c>
      <c r="I20" s="1128" t="s">
        <v>119</v>
      </c>
    </row>
    <row r="21" spans="2:9" ht="15.75" customHeight="1" thickBot="1">
      <c r="B21" s="1807" t="s">
        <v>413</v>
      </c>
      <c r="C21" s="1808"/>
      <c r="D21" s="1130">
        <v>64277.650016</v>
      </c>
      <c r="E21" s="1130">
        <v>49238.01993</v>
      </c>
      <c r="F21" s="1131">
        <v>-23.397787596865086</v>
      </c>
      <c r="G21" s="1130">
        <v>577106.107686</v>
      </c>
      <c r="H21" s="1130">
        <v>519971.0729159999</v>
      </c>
      <c r="I21" s="1132">
        <v>-9.900265134793358</v>
      </c>
    </row>
    <row r="22" ht="15.75" thickTop="1"/>
    <row r="23" spans="4:10" ht="15">
      <c r="D23" s="1133"/>
      <c r="E23" s="1133"/>
      <c r="G23" s="1133"/>
      <c r="H23" s="1133"/>
      <c r="J23" s="1133"/>
    </row>
    <row r="24" spans="4:10" ht="15">
      <c r="D24" s="1134"/>
      <c r="E24" s="1134"/>
      <c r="G24" s="1133"/>
      <c r="H24" s="1134"/>
      <c r="J24" s="1133"/>
    </row>
    <row r="25" spans="7:10" ht="15">
      <c r="G25" s="1133"/>
      <c r="J25" s="1133"/>
    </row>
    <row r="26" spans="7:10" ht="15">
      <c r="G26" s="1133"/>
      <c r="J26" s="1133"/>
    </row>
    <row r="27" spans="7:10" ht="15">
      <c r="G27" s="1133"/>
      <c r="J27" s="1133"/>
    </row>
    <row r="28" spans="7:10" ht="15">
      <c r="G28" s="1133"/>
      <c r="J28" s="1133"/>
    </row>
    <row r="29" spans="7:10" ht="15">
      <c r="G29" s="1133"/>
      <c r="J29" s="1133"/>
    </row>
    <row r="30" spans="7:10" ht="15">
      <c r="G30" s="1133"/>
      <c r="J30" s="1133"/>
    </row>
    <row r="31" spans="7:10" ht="15">
      <c r="G31" s="1133"/>
      <c r="J31" s="1133"/>
    </row>
    <row r="32" spans="7:10" ht="15">
      <c r="G32" s="1133"/>
      <c r="J32" s="1133"/>
    </row>
    <row r="33" spans="7:10" ht="15">
      <c r="G33" s="1133"/>
      <c r="J33" s="1133"/>
    </row>
    <row r="34" spans="7:10" ht="15">
      <c r="G34" s="1133"/>
      <c r="J34" s="1133"/>
    </row>
  </sheetData>
  <sheetProtection/>
  <mergeCells count="12">
    <mergeCell ref="C6:C7"/>
    <mergeCell ref="D6:E6"/>
    <mergeCell ref="F6:F7"/>
    <mergeCell ref="G6:H6"/>
    <mergeCell ref="I6:I7"/>
    <mergeCell ref="B21:C21"/>
    <mergeCell ref="B1:I1"/>
    <mergeCell ref="B2:I2"/>
    <mergeCell ref="B3:I3"/>
    <mergeCell ref="B4:I4"/>
    <mergeCell ref="C5:I5"/>
    <mergeCell ref="B6:B7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" sqref="A1:K1"/>
    </sheetView>
  </sheetViews>
  <sheetFormatPr defaultColWidth="9.140625" defaultRowHeight="21" customHeight="1"/>
  <cols>
    <col min="1" max="11" width="12.7109375" style="1135" customWidth="1"/>
    <col min="12" max="16384" width="9.140625" style="1135" customWidth="1"/>
  </cols>
  <sheetData>
    <row r="1" spans="1:11" ht="12.75">
      <c r="A1" s="1817" t="s">
        <v>1103</v>
      </c>
      <c r="B1" s="1817"/>
      <c r="C1" s="1817"/>
      <c r="D1" s="1817"/>
      <c r="E1" s="1817"/>
      <c r="F1" s="1817"/>
      <c r="G1" s="1817"/>
      <c r="H1" s="1817"/>
      <c r="I1" s="1817"/>
      <c r="J1" s="1817"/>
      <c r="K1" s="1817"/>
    </row>
    <row r="2" spans="1:11" ht="15.75">
      <c r="A2" s="1818" t="s">
        <v>995</v>
      </c>
      <c r="B2" s="1818"/>
      <c r="C2" s="1818"/>
      <c r="D2" s="1818"/>
      <c r="E2" s="1818"/>
      <c r="F2" s="1818"/>
      <c r="G2" s="1818"/>
      <c r="H2" s="1818"/>
      <c r="I2" s="1818"/>
      <c r="J2" s="1818"/>
      <c r="K2" s="1818"/>
    </row>
    <row r="3" spans="1:11" ht="15.75" customHeight="1" thickBot="1">
      <c r="A3" s="1819" t="s">
        <v>55</v>
      </c>
      <c r="B3" s="1819"/>
      <c r="C3" s="1819"/>
      <c r="D3" s="1819"/>
      <c r="E3" s="1819"/>
      <c r="F3" s="1819"/>
      <c r="G3" s="1819"/>
      <c r="H3" s="1819"/>
      <c r="I3" s="1819"/>
      <c r="J3" s="1819"/>
      <c r="K3" s="1819"/>
    </row>
    <row r="4" spans="1:11" ht="21" customHeight="1" thickTop="1">
      <c r="A4" s="1136" t="s">
        <v>589</v>
      </c>
      <c r="B4" s="1137" t="s">
        <v>996</v>
      </c>
      <c r="C4" s="1137" t="s">
        <v>997</v>
      </c>
      <c r="D4" s="1137" t="s">
        <v>998</v>
      </c>
      <c r="E4" s="1137" t="s">
        <v>999</v>
      </c>
      <c r="F4" s="1138" t="s">
        <v>1000</v>
      </c>
      <c r="G4" s="1138" t="s">
        <v>732</v>
      </c>
      <c r="H4" s="1138" t="s">
        <v>733</v>
      </c>
      <c r="I4" s="1139" t="s">
        <v>52</v>
      </c>
      <c r="J4" s="1139" t="s">
        <v>738</v>
      </c>
      <c r="K4" s="1140" t="s">
        <v>79</v>
      </c>
    </row>
    <row r="5" spans="1:11" ht="21" customHeight="1">
      <c r="A5" s="1141" t="s">
        <v>177</v>
      </c>
      <c r="B5" s="1142">
        <v>957.5</v>
      </c>
      <c r="C5" s="1142">
        <v>2133.8</v>
      </c>
      <c r="D5" s="1142">
        <v>3417.43</v>
      </c>
      <c r="E5" s="1142">
        <v>3939.5</v>
      </c>
      <c r="F5" s="1142">
        <v>2628.646</v>
      </c>
      <c r="G5" s="1142">
        <v>3023.9850000000006</v>
      </c>
      <c r="H5" s="1142">
        <v>3350.8</v>
      </c>
      <c r="I5" s="1143">
        <v>5513.375582999998</v>
      </c>
      <c r="J5" s="1142">
        <v>6551.1245</v>
      </c>
      <c r="K5" s="1144">
        <v>9220.529767999999</v>
      </c>
    </row>
    <row r="6" spans="1:11" ht="21" customHeight="1">
      <c r="A6" s="1141" t="s">
        <v>178</v>
      </c>
      <c r="B6" s="1142">
        <v>1207.954</v>
      </c>
      <c r="C6" s="1142">
        <v>1655.209</v>
      </c>
      <c r="D6" s="1142">
        <v>2820.1</v>
      </c>
      <c r="E6" s="1142">
        <v>4235.2</v>
      </c>
      <c r="F6" s="1142">
        <v>4914.036</v>
      </c>
      <c r="G6" s="1142">
        <v>5135.26</v>
      </c>
      <c r="H6" s="1142">
        <v>3193.1</v>
      </c>
      <c r="I6" s="1143">
        <v>6800.915908000001</v>
      </c>
      <c r="J6" s="1143">
        <v>6873.778996</v>
      </c>
      <c r="K6" s="1144">
        <v>2674.870955</v>
      </c>
    </row>
    <row r="7" spans="1:11" ht="21" customHeight="1">
      <c r="A7" s="1141" t="s">
        <v>179</v>
      </c>
      <c r="B7" s="1142">
        <v>865.719</v>
      </c>
      <c r="C7" s="1142">
        <v>2411.6</v>
      </c>
      <c r="D7" s="1142">
        <v>1543.517</v>
      </c>
      <c r="E7" s="1142">
        <v>4145.5</v>
      </c>
      <c r="F7" s="1142">
        <v>4589.347</v>
      </c>
      <c r="G7" s="1142">
        <v>3823.28</v>
      </c>
      <c r="H7" s="1142">
        <v>2878.583504</v>
      </c>
      <c r="I7" s="1143">
        <v>5499.626733</v>
      </c>
      <c r="J7" s="1143">
        <v>4687.56</v>
      </c>
      <c r="K7" s="1144">
        <v>1943.288387</v>
      </c>
    </row>
    <row r="8" spans="1:11" ht="21" customHeight="1">
      <c r="A8" s="1141" t="s">
        <v>180</v>
      </c>
      <c r="B8" s="1142">
        <v>1188.259</v>
      </c>
      <c r="C8" s="1142">
        <v>2065.7</v>
      </c>
      <c r="D8" s="1142">
        <v>1571.367</v>
      </c>
      <c r="E8" s="1142">
        <v>3894.8</v>
      </c>
      <c r="F8" s="1142">
        <v>2064.913</v>
      </c>
      <c r="G8" s="1142">
        <v>3673.03</v>
      </c>
      <c r="H8" s="1142">
        <v>4227.3</v>
      </c>
      <c r="I8" s="1143">
        <v>4878.920368</v>
      </c>
      <c r="J8" s="1143">
        <v>6661.43</v>
      </c>
      <c r="K8" s="1144">
        <v>1729.7318549999995</v>
      </c>
    </row>
    <row r="9" spans="1:11" ht="21" customHeight="1">
      <c r="A9" s="1141" t="s">
        <v>181</v>
      </c>
      <c r="B9" s="1142">
        <v>1661.361</v>
      </c>
      <c r="C9" s="1142">
        <v>2859.9</v>
      </c>
      <c r="D9" s="1142">
        <v>2301.56</v>
      </c>
      <c r="E9" s="1142">
        <v>4767.4</v>
      </c>
      <c r="F9" s="1142">
        <v>3784.984</v>
      </c>
      <c r="G9" s="1142">
        <v>5468.766</v>
      </c>
      <c r="H9" s="1142">
        <v>3117</v>
      </c>
      <c r="I9" s="1143">
        <v>6215.803716</v>
      </c>
      <c r="J9" s="1143">
        <v>6053</v>
      </c>
      <c r="K9" s="1144">
        <v>6048.755077999999</v>
      </c>
    </row>
    <row r="10" spans="1:11" ht="21" customHeight="1">
      <c r="A10" s="1141" t="s">
        <v>182</v>
      </c>
      <c r="B10" s="1142">
        <v>1643.985</v>
      </c>
      <c r="C10" s="1142">
        <v>3805.5</v>
      </c>
      <c r="D10" s="1142">
        <v>2016.824</v>
      </c>
      <c r="E10" s="1142">
        <v>4917.8</v>
      </c>
      <c r="F10" s="1142">
        <v>4026.84</v>
      </c>
      <c r="G10" s="1142">
        <v>5113.109</v>
      </c>
      <c r="H10" s="1142">
        <v>3147.629993000001</v>
      </c>
      <c r="I10" s="1143">
        <v>7250.6900829999995</v>
      </c>
      <c r="J10" s="1143">
        <v>6521.12</v>
      </c>
      <c r="K10" s="1144">
        <v>5194.902522</v>
      </c>
    </row>
    <row r="11" spans="1:11" ht="21" customHeight="1">
      <c r="A11" s="1141" t="s">
        <v>183</v>
      </c>
      <c r="B11" s="1142">
        <v>716.981</v>
      </c>
      <c r="C11" s="1142">
        <v>2962.1</v>
      </c>
      <c r="D11" s="1142">
        <v>2007.5</v>
      </c>
      <c r="E11" s="1142">
        <v>5107.5</v>
      </c>
      <c r="F11" s="1142">
        <v>5404.078</v>
      </c>
      <c r="G11" s="1142">
        <v>5923.4</v>
      </c>
      <c r="H11" s="1142">
        <v>3693.200732</v>
      </c>
      <c r="I11" s="1145">
        <v>7103.718668</v>
      </c>
      <c r="J11" s="1145">
        <v>5399.75</v>
      </c>
      <c r="K11" s="1146">
        <v>5664.369971</v>
      </c>
    </row>
    <row r="12" spans="1:11" ht="21" customHeight="1">
      <c r="A12" s="1141" t="s">
        <v>184</v>
      </c>
      <c r="B12" s="1142">
        <v>1428.479</v>
      </c>
      <c r="C12" s="1142">
        <v>1963.1</v>
      </c>
      <c r="D12" s="1142">
        <v>2480.095</v>
      </c>
      <c r="E12" s="1142">
        <v>3755.8</v>
      </c>
      <c r="F12" s="1142">
        <v>4548.177</v>
      </c>
      <c r="G12" s="1142">
        <v>5524.553</v>
      </c>
      <c r="H12" s="1142">
        <v>2894.6</v>
      </c>
      <c r="I12" s="1145">
        <v>6370.281666999998</v>
      </c>
      <c r="J12" s="1145">
        <v>7039.43</v>
      </c>
      <c r="K12" s="1146">
        <v>7382.366038000001</v>
      </c>
    </row>
    <row r="13" spans="1:11" ht="21" customHeight="1">
      <c r="A13" s="1141" t="s">
        <v>185</v>
      </c>
      <c r="B13" s="1142">
        <v>2052.853</v>
      </c>
      <c r="C13" s="1142">
        <v>3442.1</v>
      </c>
      <c r="D13" s="1142">
        <v>3768.18</v>
      </c>
      <c r="E13" s="1142">
        <v>4382.1</v>
      </c>
      <c r="F13" s="1142">
        <v>4505.977</v>
      </c>
      <c r="G13" s="1142">
        <v>4638.701</v>
      </c>
      <c r="H13" s="1142">
        <v>3614.076429</v>
      </c>
      <c r="I13" s="1145">
        <v>7574.0239679999995</v>
      </c>
      <c r="J13" s="1145">
        <v>6503.97</v>
      </c>
      <c r="K13" s="1146">
        <v>6771.428519000001</v>
      </c>
    </row>
    <row r="14" spans="1:11" ht="21" customHeight="1">
      <c r="A14" s="1141" t="s">
        <v>186</v>
      </c>
      <c r="B14" s="1142">
        <v>2714.843</v>
      </c>
      <c r="C14" s="1142">
        <v>3420.2</v>
      </c>
      <c r="D14" s="1142">
        <v>3495.035</v>
      </c>
      <c r="E14" s="1142">
        <v>3427.2</v>
      </c>
      <c r="F14" s="1142">
        <v>3263.921</v>
      </c>
      <c r="G14" s="1142">
        <v>5139.568</v>
      </c>
      <c r="H14" s="1142">
        <v>3358.239235000001</v>
      </c>
      <c r="I14" s="1145">
        <v>5302.327289999998</v>
      </c>
      <c r="J14" s="1145">
        <v>4403.9783418</v>
      </c>
      <c r="K14" s="1146"/>
    </row>
    <row r="15" spans="1:11" ht="21" customHeight="1">
      <c r="A15" s="1141" t="s">
        <v>187</v>
      </c>
      <c r="B15" s="1142">
        <v>1711.2</v>
      </c>
      <c r="C15" s="1142">
        <v>2205.73</v>
      </c>
      <c r="D15" s="1142">
        <v>3452.1</v>
      </c>
      <c r="E15" s="1142">
        <v>3016.2</v>
      </c>
      <c r="F15" s="1142">
        <v>4066.715</v>
      </c>
      <c r="G15" s="1142">
        <v>5497.373</v>
      </c>
      <c r="H15" s="1142">
        <v>3799.3208210000007</v>
      </c>
      <c r="I15" s="1145">
        <v>5892.200164999999</v>
      </c>
      <c r="J15" s="1145">
        <v>7150.519439000001</v>
      </c>
      <c r="K15" s="1146"/>
    </row>
    <row r="16" spans="1:11" ht="21" customHeight="1">
      <c r="A16" s="1141" t="s">
        <v>188</v>
      </c>
      <c r="B16" s="1142">
        <v>1571.796</v>
      </c>
      <c r="C16" s="1142">
        <v>3091.435</v>
      </c>
      <c r="D16" s="1142">
        <v>4253.095</v>
      </c>
      <c r="E16" s="1142">
        <v>2113.92</v>
      </c>
      <c r="F16" s="1147">
        <v>3970.419</v>
      </c>
      <c r="G16" s="1147">
        <v>7717.93</v>
      </c>
      <c r="H16" s="1142">
        <v>4485.520859</v>
      </c>
      <c r="I16" s="1145">
        <v>6628.0436819999995</v>
      </c>
      <c r="J16" s="1145">
        <v>10623.366396</v>
      </c>
      <c r="K16" s="1146"/>
    </row>
    <row r="17" spans="1:11" ht="21" customHeight="1" thickBot="1">
      <c r="A17" s="1148" t="s">
        <v>413</v>
      </c>
      <c r="B17" s="1149">
        <v>17720.93</v>
      </c>
      <c r="C17" s="1149">
        <v>32016.374</v>
      </c>
      <c r="D17" s="1149">
        <v>33126.803</v>
      </c>
      <c r="E17" s="1149">
        <v>47702.92</v>
      </c>
      <c r="F17" s="1149">
        <v>47768.05300000001</v>
      </c>
      <c r="G17" s="1149">
        <v>60678.955</v>
      </c>
      <c r="H17" s="1149">
        <v>41759.371573</v>
      </c>
      <c r="I17" s="1150">
        <v>75029.92783100001</v>
      </c>
      <c r="J17" s="1150">
        <v>78469.0276728</v>
      </c>
      <c r="K17" s="1151">
        <v>46630.243093000005</v>
      </c>
    </row>
    <row r="18" spans="1:9" ht="21" customHeight="1" thickTop="1">
      <c r="A18" s="1152" t="s">
        <v>1001</v>
      </c>
      <c r="B18" s="1152"/>
      <c r="C18" s="1152"/>
      <c r="D18" s="1153"/>
      <c r="E18" s="1152"/>
      <c r="F18" s="1152"/>
      <c r="G18" s="1153"/>
      <c r="H18" s="1154"/>
      <c r="I18" s="1154"/>
    </row>
    <row r="19" spans="1:9" ht="21" customHeight="1">
      <c r="A19" s="1152" t="s">
        <v>824</v>
      </c>
      <c r="B19" s="1152"/>
      <c r="C19" s="1152"/>
      <c r="D19" s="1153"/>
      <c r="E19" s="1152"/>
      <c r="F19" s="1152"/>
      <c r="G19" s="1155"/>
      <c r="H19" s="1154"/>
      <c r="I19" s="1156"/>
    </row>
    <row r="24" ht="21" customHeight="1">
      <c r="F24" s="1157"/>
    </row>
    <row r="25" ht="21" customHeight="1">
      <c r="F25" s="1157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9.57421875" style="1158" bestFit="1" customWidth="1"/>
    <col min="2" max="2" width="10.8515625" style="1158" hidden="1" customWidth="1"/>
    <col min="3" max="3" width="11.00390625" style="1158" hidden="1" customWidth="1"/>
    <col min="4" max="4" width="9.7109375" style="1158" customWidth="1"/>
    <col min="5" max="5" width="12.7109375" style="1158" customWidth="1"/>
    <col min="6" max="6" width="10.140625" style="1158" customWidth="1"/>
    <col min="7" max="7" width="12.7109375" style="1158" customWidth="1"/>
    <col min="8" max="9" width="0" style="1158" hidden="1" customWidth="1"/>
    <col min="10" max="10" width="9.140625" style="1158" customWidth="1"/>
    <col min="11" max="11" width="9.8515625" style="1158" customWidth="1"/>
    <col min="12" max="12" width="9.140625" style="1158" customWidth="1"/>
    <col min="13" max="13" width="9.7109375" style="1158" customWidth="1"/>
    <col min="14" max="15" width="0" style="1158" hidden="1" customWidth="1"/>
    <col min="16" max="16" width="9.140625" style="1158" customWidth="1"/>
    <col min="17" max="17" width="10.7109375" style="1158" customWidth="1"/>
    <col min="18" max="16384" width="9.140625" style="1158" customWidth="1"/>
  </cols>
  <sheetData>
    <row r="1" spans="1:19" ht="12.75">
      <c r="A1" s="1780" t="s">
        <v>1115</v>
      </c>
      <c r="B1" s="1780"/>
      <c r="C1" s="1780"/>
      <c r="D1" s="1780"/>
      <c r="E1" s="1780"/>
      <c r="F1" s="1780"/>
      <c r="G1" s="1780"/>
      <c r="H1" s="1780"/>
      <c r="I1" s="1780"/>
      <c r="J1" s="1780"/>
      <c r="K1" s="1780"/>
      <c r="L1" s="1780"/>
      <c r="M1" s="1780"/>
      <c r="N1" s="1780"/>
      <c r="O1" s="1780"/>
      <c r="P1" s="1780"/>
      <c r="Q1" s="1780"/>
      <c r="R1" s="1780"/>
      <c r="S1" s="1780"/>
    </row>
    <row r="2" spans="1:19" ht="15.75">
      <c r="A2" s="1820" t="s">
        <v>124</v>
      </c>
      <c r="B2" s="1820"/>
      <c r="C2" s="1820"/>
      <c r="D2" s="1820"/>
      <c r="E2" s="1820"/>
      <c r="F2" s="1820"/>
      <c r="G2" s="1820"/>
      <c r="H2" s="1820"/>
      <c r="I2" s="1820"/>
      <c r="J2" s="1820"/>
      <c r="K2" s="1820"/>
      <c r="L2" s="1820"/>
      <c r="M2" s="1820"/>
      <c r="N2" s="1820"/>
      <c r="O2" s="1820"/>
      <c r="P2" s="1820"/>
      <c r="Q2" s="1820"/>
      <c r="R2" s="1820"/>
      <c r="S2" s="1820"/>
    </row>
    <row r="3" spans="1:19" ht="16.5" thickBot="1">
      <c r="A3" s="1821" t="s">
        <v>1003</v>
      </c>
      <c r="B3" s="1821"/>
      <c r="C3" s="1821"/>
      <c r="D3" s="1821"/>
      <c r="E3" s="1821"/>
      <c r="F3" s="1821"/>
      <c r="G3" s="1821"/>
      <c r="H3" s="1821"/>
      <c r="I3" s="1821"/>
      <c r="J3" s="1821"/>
      <c r="K3" s="1821"/>
      <c r="L3" s="1821"/>
      <c r="M3" s="1821"/>
      <c r="N3" s="1821"/>
      <c r="O3" s="1821"/>
      <c r="P3" s="1821"/>
      <c r="Q3" s="1821"/>
      <c r="R3" s="1821"/>
      <c r="S3" s="1821"/>
    </row>
    <row r="4" spans="1:19" ht="16.5" thickTop="1">
      <c r="A4" s="1822" t="s">
        <v>1004</v>
      </c>
      <c r="B4" s="1823"/>
      <c r="C4" s="1823"/>
      <c r="D4" s="1823"/>
      <c r="E4" s="1823"/>
      <c r="F4" s="1823"/>
      <c r="G4" s="1824"/>
      <c r="H4" s="1822" t="s">
        <v>1005</v>
      </c>
      <c r="I4" s="1823"/>
      <c r="J4" s="1823"/>
      <c r="K4" s="1823"/>
      <c r="L4" s="1823"/>
      <c r="M4" s="1824"/>
      <c r="N4" s="1822" t="s">
        <v>1006</v>
      </c>
      <c r="O4" s="1823"/>
      <c r="P4" s="1823"/>
      <c r="Q4" s="1823"/>
      <c r="R4" s="1823"/>
      <c r="S4" s="1824"/>
    </row>
    <row r="5" spans="1:19" ht="13.5" thickBot="1">
      <c r="A5" s="1159"/>
      <c r="B5" s="790"/>
      <c r="C5" s="790"/>
      <c r="D5" s="790"/>
      <c r="E5" s="790"/>
      <c r="F5" s="790"/>
      <c r="G5" s="799"/>
      <c r="H5" s="1160"/>
      <c r="I5" s="790"/>
      <c r="J5" s="790"/>
      <c r="K5" s="790"/>
      <c r="L5" s="790"/>
      <c r="M5" s="799"/>
      <c r="N5" s="802"/>
      <c r="O5" s="763"/>
      <c r="P5" s="763"/>
      <c r="Q5" s="763"/>
      <c r="R5" s="790"/>
      <c r="S5" s="799"/>
    </row>
    <row r="6" spans="1:19" ht="13.5" thickTop="1">
      <c r="A6" s="1829" t="s">
        <v>610</v>
      </c>
      <c r="B6" s="1828" t="s">
        <v>52</v>
      </c>
      <c r="C6" s="1828"/>
      <c r="D6" s="1828" t="s">
        <v>53</v>
      </c>
      <c r="E6" s="1828"/>
      <c r="F6" s="1825" t="s">
        <v>54</v>
      </c>
      <c r="G6" s="1826"/>
      <c r="H6" s="1827" t="s">
        <v>52</v>
      </c>
      <c r="I6" s="1828"/>
      <c r="J6" s="1828" t="s">
        <v>53</v>
      </c>
      <c r="K6" s="1828"/>
      <c r="L6" s="1825" t="s">
        <v>54</v>
      </c>
      <c r="M6" s="1826"/>
      <c r="N6" s="1827" t="s">
        <v>52</v>
      </c>
      <c r="O6" s="1828"/>
      <c r="P6" s="1828" t="s">
        <v>53</v>
      </c>
      <c r="Q6" s="1828"/>
      <c r="R6" s="1825" t="s">
        <v>54</v>
      </c>
      <c r="S6" s="1826"/>
    </row>
    <row r="7" spans="1:19" ht="38.25">
      <c r="A7" s="1830"/>
      <c r="B7" s="1161" t="s">
        <v>175</v>
      </c>
      <c r="C7" s="1161" t="s">
        <v>134</v>
      </c>
      <c r="D7" s="1161" t="s">
        <v>175</v>
      </c>
      <c r="E7" s="1161" t="s">
        <v>134</v>
      </c>
      <c r="F7" s="1162" t="s">
        <v>175</v>
      </c>
      <c r="G7" s="1163" t="s">
        <v>1007</v>
      </c>
      <c r="H7" s="1164" t="s">
        <v>175</v>
      </c>
      <c r="I7" s="1161" t="s">
        <v>134</v>
      </c>
      <c r="J7" s="1161" t="s">
        <v>175</v>
      </c>
      <c r="K7" s="1161" t="s">
        <v>134</v>
      </c>
      <c r="L7" s="1162" t="s">
        <v>175</v>
      </c>
      <c r="M7" s="1163" t="s">
        <v>1008</v>
      </c>
      <c r="N7" s="1165" t="s">
        <v>175</v>
      </c>
      <c r="O7" s="1166" t="s">
        <v>134</v>
      </c>
      <c r="P7" s="1166" t="s">
        <v>175</v>
      </c>
      <c r="Q7" s="1166" t="s">
        <v>134</v>
      </c>
      <c r="R7" s="1167" t="s">
        <v>175</v>
      </c>
      <c r="S7" s="1168" t="s">
        <v>176</v>
      </c>
    </row>
    <row r="8" spans="1:19" ht="18" customHeight="1">
      <c r="A8" s="1169" t="s">
        <v>1009</v>
      </c>
      <c r="B8" s="1170">
        <v>112.68935709970962</v>
      </c>
      <c r="C8" s="1170">
        <v>17.519220694849636</v>
      </c>
      <c r="D8" s="1170">
        <v>120.00897205061004</v>
      </c>
      <c r="E8" s="1170">
        <v>6.495391525238617</v>
      </c>
      <c r="F8" s="1171">
        <v>133.69</v>
      </c>
      <c r="G8" s="1172">
        <v>11.4</v>
      </c>
      <c r="H8" s="1173">
        <v>102.86640075318743</v>
      </c>
      <c r="I8" s="1170">
        <v>4.112460047036208</v>
      </c>
      <c r="J8" s="1170">
        <v>112.18683074574837</v>
      </c>
      <c r="K8" s="1170">
        <v>9.060713628859162</v>
      </c>
      <c r="L8" s="1171">
        <v>102.6</v>
      </c>
      <c r="M8" s="1172">
        <v>-8.5</v>
      </c>
      <c r="N8" s="1173">
        <v>109.54923694675671</v>
      </c>
      <c r="O8" s="1170">
        <v>12.877191300403894</v>
      </c>
      <c r="P8" s="1170">
        <v>106.97242381558061</v>
      </c>
      <c r="Q8" s="1170">
        <v>-2.3521963301565307</v>
      </c>
      <c r="R8" s="1171">
        <v>130.32</v>
      </c>
      <c r="S8" s="1172">
        <v>21.8</v>
      </c>
    </row>
    <row r="9" spans="1:19" ht="18" customHeight="1">
      <c r="A9" s="1169" t="s">
        <v>617</v>
      </c>
      <c r="B9" s="1170">
        <v>114.00424675175967</v>
      </c>
      <c r="C9" s="1170">
        <v>16.606640858359654</v>
      </c>
      <c r="D9" s="1170">
        <v>123.76951213976085</v>
      </c>
      <c r="E9" s="1170">
        <v>8.56570317881642</v>
      </c>
      <c r="F9" s="1171">
        <v>132.8</v>
      </c>
      <c r="G9" s="1172">
        <v>7.3</v>
      </c>
      <c r="H9" s="1173">
        <v>104.4636963719881</v>
      </c>
      <c r="I9" s="1170">
        <v>3.56405044766872</v>
      </c>
      <c r="J9" s="1170">
        <v>110.9195363735987</v>
      </c>
      <c r="K9" s="1170">
        <v>6.179984268048287</v>
      </c>
      <c r="L9" s="1171">
        <v>106.1</v>
      </c>
      <c r="M9" s="1172">
        <v>-7.2</v>
      </c>
      <c r="N9" s="1173">
        <v>109.13288607536758</v>
      </c>
      <c r="O9" s="1170">
        <v>12.593743054962303</v>
      </c>
      <c r="P9" s="1170">
        <v>111.58495264790949</v>
      </c>
      <c r="Q9" s="1170">
        <v>2.2468631232280387</v>
      </c>
      <c r="R9" s="1171">
        <v>129.1</v>
      </c>
      <c r="S9" s="1172">
        <v>15.7</v>
      </c>
    </row>
    <row r="10" spans="1:19" ht="18" customHeight="1">
      <c r="A10" s="1169" t="s">
        <v>1010</v>
      </c>
      <c r="B10" s="1170">
        <v>113.62847620478178</v>
      </c>
      <c r="C10" s="1170">
        <v>16.03314819185387</v>
      </c>
      <c r="D10" s="1170">
        <v>127.20757236063568</v>
      </c>
      <c r="E10" s="1170">
        <v>11.950434089586466</v>
      </c>
      <c r="F10" s="1171">
        <v>138.1</v>
      </c>
      <c r="G10" s="1172">
        <v>8.6</v>
      </c>
      <c r="H10" s="1173">
        <v>107.15943410332939</v>
      </c>
      <c r="I10" s="1170">
        <v>5.930423421046129</v>
      </c>
      <c r="J10" s="1170">
        <v>111.49470151978906</v>
      </c>
      <c r="K10" s="1170">
        <v>4.045623656690239</v>
      </c>
      <c r="L10" s="1171">
        <v>103.6</v>
      </c>
      <c r="M10" s="1172">
        <v>-7.1</v>
      </c>
      <c r="N10" s="1173">
        <v>106.03683861862743</v>
      </c>
      <c r="O10" s="1170">
        <v>9.537132435175891</v>
      </c>
      <c r="P10" s="1170">
        <v>114.09293053989455</v>
      </c>
      <c r="Q10" s="1170">
        <v>7.597446346209651</v>
      </c>
      <c r="R10" s="1171">
        <v>133.3</v>
      </c>
      <c r="S10" s="1172">
        <v>16.8</v>
      </c>
    </row>
    <row r="11" spans="1:19" ht="18" customHeight="1">
      <c r="A11" s="1169" t="s">
        <v>619</v>
      </c>
      <c r="B11" s="1170">
        <v>106.22663500669962</v>
      </c>
      <c r="C11" s="1170">
        <v>8.640273234465951</v>
      </c>
      <c r="D11" s="1170">
        <v>127.56560210157848</v>
      </c>
      <c r="E11" s="1170">
        <v>20.08815123771268</v>
      </c>
      <c r="F11" s="1171">
        <v>138.6</v>
      </c>
      <c r="G11" s="1172">
        <v>8.7</v>
      </c>
      <c r="H11" s="1173">
        <v>107.1476900720676</v>
      </c>
      <c r="I11" s="1170">
        <v>6.9101733253367</v>
      </c>
      <c r="J11" s="1170">
        <v>109.78352242116462</v>
      </c>
      <c r="K11" s="1170">
        <v>2.4599992284706644</v>
      </c>
      <c r="L11" s="1171">
        <v>101</v>
      </c>
      <c r="M11" s="1172">
        <v>-8</v>
      </c>
      <c r="N11" s="1173">
        <v>99.14038738049464</v>
      </c>
      <c r="O11" s="1170">
        <v>1.6182743468803267</v>
      </c>
      <c r="P11" s="1170">
        <v>116.19740311501039</v>
      </c>
      <c r="Q11" s="1170">
        <v>17.20491132342663</v>
      </c>
      <c r="R11" s="1171">
        <v>137.2</v>
      </c>
      <c r="S11" s="1172">
        <v>18.1</v>
      </c>
    </row>
    <row r="12" spans="1:19" ht="18" customHeight="1">
      <c r="A12" s="1169" t="s">
        <v>620</v>
      </c>
      <c r="B12" s="1170">
        <v>111.03290658759045</v>
      </c>
      <c r="C12" s="1170">
        <v>11.712737948937075</v>
      </c>
      <c r="D12" s="1170">
        <v>126.22402759654616</v>
      </c>
      <c r="E12" s="1170">
        <v>13.681638602311025</v>
      </c>
      <c r="F12" s="1171">
        <v>142.7</v>
      </c>
      <c r="G12" s="1172">
        <v>13.052960452281297</v>
      </c>
      <c r="H12" s="1173">
        <v>107.67627899454415</v>
      </c>
      <c r="I12" s="1170">
        <v>8.10603000310006</v>
      </c>
      <c r="J12" s="1170">
        <v>109.46035821527954</v>
      </c>
      <c r="K12" s="1170">
        <v>1.65689159896192</v>
      </c>
      <c r="L12" s="1171">
        <v>101.8</v>
      </c>
      <c r="M12" s="1172">
        <v>-6.998294487775794</v>
      </c>
      <c r="N12" s="1173">
        <v>103.11733245649803</v>
      </c>
      <c r="O12" s="1170">
        <v>3.3362689812340705</v>
      </c>
      <c r="P12" s="1170">
        <v>115.31483146464487</v>
      </c>
      <c r="Q12" s="1170">
        <v>11.828757317100468</v>
      </c>
      <c r="R12" s="1171">
        <v>140.7</v>
      </c>
      <c r="S12" s="1172">
        <v>22</v>
      </c>
    </row>
    <row r="13" spans="1:19" ht="18" customHeight="1">
      <c r="A13" s="1169" t="s">
        <v>621</v>
      </c>
      <c r="B13" s="1170">
        <v>109.67740254546072</v>
      </c>
      <c r="C13" s="1170">
        <v>10.170218215821933</v>
      </c>
      <c r="D13" s="1170">
        <v>123.76239118394099</v>
      </c>
      <c r="E13" s="1170">
        <v>12.842197491540801</v>
      </c>
      <c r="F13" s="1171">
        <v>143.4</v>
      </c>
      <c r="G13" s="1172">
        <v>15.86718600715524</v>
      </c>
      <c r="H13" s="1173">
        <v>110.03982842329214</v>
      </c>
      <c r="I13" s="1170">
        <v>11.113372020915051</v>
      </c>
      <c r="J13" s="1170">
        <v>107.51457989716832</v>
      </c>
      <c r="K13" s="1170">
        <v>-2.2948495670221263</v>
      </c>
      <c r="L13" s="1171">
        <v>99.7</v>
      </c>
      <c r="M13" s="1172">
        <v>-7.3</v>
      </c>
      <c r="N13" s="1173">
        <v>99.67064118235693</v>
      </c>
      <c r="O13" s="1170">
        <v>-0.8488211526112224</v>
      </c>
      <c r="P13" s="1170">
        <v>115.11219343675323</v>
      </c>
      <c r="Q13" s="1170">
        <v>15.492578427527633</v>
      </c>
      <c r="R13" s="1171">
        <v>143.83149448345037</v>
      </c>
      <c r="S13" s="1172">
        <v>24.948965169772876</v>
      </c>
    </row>
    <row r="14" spans="1:19" ht="18" customHeight="1">
      <c r="A14" s="1169" t="s">
        <v>622</v>
      </c>
      <c r="B14" s="1170">
        <v>112.45944271084433</v>
      </c>
      <c r="C14" s="1170">
        <v>14.385226639702921</v>
      </c>
      <c r="D14" s="1170">
        <v>125.54712052321088</v>
      </c>
      <c r="E14" s="1170">
        <v>11.637686882387982</v>
      </c>
      <c r="F14" s="1171">
        <v>144.7</v>
      </c>
      <c r="G14" s="1172">
        <v>15.25553067005481</v>
      </c>
      <c r="H14" s="1173">
        <v>112.78410133672875</v>
      </c>
      <c r="I14" s="1170">
        <v>14.253046300309052</v>
      </c>
      <c r="J14" s="1170">
        <v>106.24675220840489</v>
      </c>
      <c r="K14" s="1170">
        <v>-5.796339245374611</v>
      </c>
      <c r="L14" s="1171">
        <v>97.6</v>
      </c>
      <c r="M14" s="1172">
        <v>-8.138368494732077</v>
      </c>
      <c r="N14" s="1173">
        <v>99.71214149686301</v>
      </c>
      <c r="O14" s="1170">
        <v>0.11569086661063466</v>
      </c>
      <c r="P14" s="1170">
        <v>118.16560780789607</v>
      </c>
      <c r="Q14" s="1170">
        <v>18.506739534436335</v>
      </c>
      <c r="R14" s="1171">
        <v>148.25819672131146</v>
      </c>
      <c r="S14" s="1172">
        <v>25.46645294825332</v>
      </c>
    </row>
    <row r="15" spans="1:19" ht="18" customHeight="1">
      <c r="A15" s="1169" t="s">
        <v>623</v>
      </c>
      <c r="B15" s="1170">
        <v>112.27075204399073</v>
      </c>
      <c r="C15" s="1170">
        <v>12.591503947140453</v>
      </c>
      <c r="D15" s="1170">
        <v>124.2700520648766</v>
      </c>
      <c r="E15" s="1170">
        <v>10.68782367840933</v>
      </c>
      <c r="F15" s="1171">
        <v>144.7</v>
      </c>
      <c r="G15" s="1172">
        <v>16.439960872035115</v>
      </c>
      <c r="H15" s="1173">
        <v>112.06370773024058</v>
      </c>
      <c r="I15" s="1170">
        <v>12.165595574456802</v>
      </c>
      <c r="J15" s="1170">
        <v>104.02237886174382</v>
      </c>
      <c r="K15" s="1170">
        <v>-7.175676257164213</v>
      </c>
      <c r="L15" s="1171">
        <v>96.8</v>
      </c>
      <c r="M15" s="1172">
        <v>-6.9</v>
      </c>
      <c r="N15" s="1173">
        <v>100.1847559017488</v>
      </c>
      <c r="O15" s="1170">
        <v>0.37971391361351436</v>
      </c>
      <c r="P15" s="1170">
        <v>119.4647280947535</v>
      </c>
      <c r="Q15" s="1170">
        <v>19.24441699684587</v>
      </c>
      <c r="R15" s="1171">
        <v>149.48347107438016</v>
      </c>
      <c r="S15" s="1172">
        <v>25.127703765263078</v>
      </c>
    </row>
    <row r="16" spans="1:19" ht="18" customHeight="1">
      <c r="A16" s="1169" t="s">
        <v>624</v>
      </c>
      <c r="B16" s="1170">
        <v>111.60232184290282</v>
      </c>
      <c r="C16" s="1170">
        <v>11.667010575844628</v>
      </c>
      <c r="D16" s="1170">
        <v>123.28091277401391</v>
      </c>
      <c r="E16" s="1170">
        <v>10.464469500509566</v>
      </c>
      <c r="F16" s="1171">
        <v>147</v>
      </c>
      <c r="G16" s="1172">
        <v>19.239869897350232</v>
      </c>
      <c r="H16" s="1173">
        <v>110.48672511906376</v>
      </c>
      <c r="I16" s="1170">
        <v>10.53480751522224</v>
      </c>
      <c r="J16" s="1170">
        <v>103.29179547125935</v>
      </c>
      <c r="K16" s="1170">
        <v>-6.512030870723109</v>
      </c>
      <c r="L16" s="1171">
        <v>98.9</v>
      </c>
      <c r="M16" s="1172">
        <v>-4.25183379882418</v>
      </c>
      <c r="N16" s="1173">
        <v>101.00971109663794</v>
      </c>
      <c r="O16" s="1170">
        <v>1.0242955011854065</v>
      </c>
      <c r="P16" s="1170">
        <v>119.35208620544937</v>
      </c>
      <c r="Q16" s="1170">
        <v>18.159021454148032</v>
      </c>
      <c r="R16" s="1171">
        <v>148.6349848331648</v>
      </c>
      <c r="S16" s="1172">
        <v>24.5348862836873</v>
      </c>
    </row>
    <row r="17" spans="1:19" ht="18" customHeight="1">
      <c r="A17" s="1169" t="s">
        <v>625</v>
      </c>
      <c r="B17" s="1170">
        <v>112.06722997872829</v>
      </c>
      <c r="C17" s="1170">
        <v>8.820195726362499</v>
      </c>
      <c r="D17" s="1170">
        <v>124.21153671280301</v>
      </c>
      <c r="E17" s="1170">
        <v>10.836626136275385</v>
      </c>
      <c r="F17" s="1171"/>
      <c r="G17" s="1172"/>
      <c r="H17" s="1173">
        <v>109.15708229953579</v>
      </c>
      <c r="I17" s="1170">
        <v>10.14300292281412</v>
      </c>
      <c r="J17" s="1170">
        <v>104.32305416239645</v>
      </c>
      <c r="K17" s="1170">
        <v>-4.428506181462765</v>
      </c>
      <c r="L17" s="1171"/>
      <c r="M17" s="1172"/>
      <c r="N17" s="1173">
        <v>102.6660181986239</v>
      </c>
      <c r="O17" s="1170">
        <v>-1.2009906769825562</v>
      </c>
      <c r="P17" s="1170">
        <v>119.0643216018645</v>
      </c>
      <c r="Q17" s="1170">
        <v>15.972474330810655</v>
      </c>
      <c r="R17" s="1171"/>
      <c r="S17" s="1172"/>
    </row>
    <row r="18" spans="1:19" ht="18" customHeight="1">
      <c r="A18" s="1169" t="s">
        <v>626</v>
      </c>
      <c r="B18" s="1170">
        <v>113.22717848462969</v>
      </c>
      <c r="C18" s="1170">
        <v>6.420711540463287</v>
      </c>
      <c r="D18" s="1170">
        <v>126.24976047545293</v>
      </c>
      <c r="E18" s="1170">
        <v>11.501286321102697</v>
      </c>
      <c r="F18" s="1171"/>
      <c r="G18" s="1172"/>
      <c r="H18" s="1173">
        <v>109.72889947384357</v>
      </c>
      <c r="I18" s="1170">
        <v>9.256042172557471</v>
      </c>
      <c r="J18" s="1170">
        <v>105.67746698738517</v>
      </c>
      <c r="K18" s="1170">
        <v>-3.6922201041706018</v>
      </c>
      <c r="L18" s="1171"/>
      <c r="M18" s="1172"/>
      <c r="N18" s="1173">
        <v>103.18811090565983</v>
      </c>
      <c r="O18" s="1170">
        <v>-2.5951247873468617</v>
      </c>
      <c r="P18" s="1170">
        <v>119.46705771299713</v>
      </c>
      <c r="Q18" s="1170">
        <v>15.775990726509576</v>
      </c>
      <c r="R18" s="1171"/>
      <c r="S18" s="1172"/>
    </row>
    <row r="19" spans="1:19" ht="18" customHeight="1">
      <c r="A19" s="1169" t="s">
        <v>627</v>
      </c>
      <c r="B19" s="1170">
        <v>119.53589074776228</v>
      </c>
      <c r="C19" s="1170">
        <v>14.565665659899764</v>
      </c>
      <c r="D19" s="1170">
        <v>131.59262703397923</v>
      </c>
      <c r="E19" s="1170">
        <v>10.08628974176331</v>
      </c>
      <c r="F19" s="1171"/>
      <c r="G19" s="1172"/>
      <c r="H19" s="1173">
        <v>110.13879962172938</v>
      </c>
      <c r="I19" s="1170">
        <v>7.776508560449159</v>
      </c>
      <c r="J19" s="1170">
        <v>106.15061622924758</v>
      </c>
      <c r="K19" s="1170">
        <v>-3.621052168880695</v>
      </c>
      <c r="L19" s="1171"/>
      <c r="M19" s="1172"/>
      <c r="N19" s="1173">
        <v>108.53204425534608</v>
      </c>
      <c r="O19" s="1170">
        <v>6.299292109321513</v>
      </c>
      <c r="P19" s="1170">
        <v>123.96784089296848</v>
      </c>
      <c r="Q19" s="1170">
        <v>14.222340271511172</v>
      </c>
      <c r="R19" s="1171"/>
      <c r="S19" s="1172"/>
    </row>
    <row r="20" spans="1:19" ht="18" customHeight="1" thickBot="1">
      <c r="A20" s="1174" t="s">
        <v>189</v>
      </c>
      <c r="B20" s="1175">
        <v>112.36848666707168</v>
      </c>
      <c r="C20" s="1175">
        <v>12.368486667071693</v>
      </c>
      <c r="D20" s="1175">
        <v>125.30750725145072</v>
      </c>
      <c r="E20" s="1175">
        <v>11.514812531662116</v>
      </c>
      <c r="F20" s="1176"/>
      <c r="G20" s="1177"/>
      <c r="H20" s="1178">
        <v>108.64272035829589</v>
      </c>
      <c r="I20" s="1175">
        <v>8.64272035829589</v>
      </c>
      <c r="J20" s="1175">
        <v>107.58929942443217</v>
      </c>
      <c r="K20" s="1175">
        <v>-0.9696194373535576</v>
      </c>
      <c r="L20" s="1176"/>
      <c r="M20" s="1177"/>
      <c r="N20" s="1178">
        <v>103.42937501609724</v>
      </c>
      <c r="O20" s="1175">
        <v>3.4293750160972536</v>
      </c>
      <c r="P20" s="1175">
        <v>116.46837364106395</v>
      </c>
      <c r="Q20" s="1175">
        <v>12.606668678929339</v>
      </c>
      <c r="R20" s="1176"/>
      <c r="S20" s="1177"/>
    </row>
    <row r="21" ht="9" customHeight="1" thickTop="1">
      <c r="A21" s="1179"/>
    </row>
    <row r="22" ht="9" customHeight="1">
      <c r="A22" s="1179"/>
    </row>
    <row r="24" ht="16.5" customHeight="1"/>
    <row r="27" ht="12.7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6"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  <mergeCell ref="A1:S1"/>
    <mergeCell ref="A2:S2"/>
    <mergeCell ref="A3:S3"/>
    <mergeCell ref="A4:G4"/>
    <mergeCell ref="H4:M4"/>
    <mergeCell ref="N4:S4"/>
  </mergeCells>
  <printOptions horizontalCentered="1"/>
  <pageMargins left="0.7" right="0.28" top="0.75" bottom="0.75" header="0.3" footer="0.3"/>
  <pageSetup horizontalDpi="600" verticalDpi="600" orientation="landscape" scale="95" r:id="rId1"/>
  <rowBreaks count="1" manualBreakCount="1">
    <brk id="20" max="1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.28125" style="1181" customWidth="1"/>
    <col min="2" max="2" width="4.8515625" style="1181" customWidth="1"/>
    <col min="3" max="3" width="6.140625" style="1181" customWidth="1"/>
    <col min="4" max="4" width="5.28125" style="1181" customWidth="1"/>
    <col min="5" max="5" width="26.140625" style="1181" customWidth="1"/>
    <col min="6" max="6" width="11.7109375" style="1181" customWidth="1"/>
    <col min="7" max="7" width="9.7109375" style="1181" customWidth="1"/>
    <col min="8" max="8" width="10.57421875" style="1181" customWidth="1"/>
    <col min="9" max="9" width="9.140625" style="1181" customWidth="1"/>
    <col min="10" max="10" width="10.7109375" style="1181" customWidth="1"/>
    <col min="11" max="16384" width="9.140625" style="1181" customWidth="1"/>
  </cols>
  <sheetData>
    <row r="1" spans="1:13" ht="12.75">
      <c r="A1" s="1831" t="s">
        <v>123</v>
      </c>
      <c r="B1" s="1831"/>
      <c r="C1" s="1831"/>
      <c r="D1" s="1831"/>
      <c r="E1" s="1831"/>
      <c r="F1" s="1831"/>
      <c r="G1" s="1831"/>
      <c r="H1" s="1831"/>
      <c r="I1" s="1831"/>
      <c r="J1" s="1831"/>
      <c r="K1" s="1831"/>
      <c r="L1" s="1831"/>
      <c r="M1" s="1180"/>
    </row>
    <row r="2" spans="1:13" ht="15.75">
      <c r="A2" s="1832" t="s">
        <v>1011</v>
      </c>
      <c r="B2" s="1832"/>
      <c r="C2" s="1832"/>
      <c r="D2" s="1832"/>
      <c r="E2" s="1832"/>
      <c r="F2" s="1832"/>
      <c r="G2" s="1832"/>
      <c r="H2" s="1832"/>
      <c r="I2" s="1832"/>
      <c r="J2" s="1832"/>
      <c r="K2" s="1832"/>
      <c r="L2" s="1832"/>
      <c r="M2" s="1182"/>
    </row>
    <row r="3" spans="1:13" ht="13.5" thickBot="1">
      <c r="A3" s="1833" t="s">
        <v>975</v>
      </c>
      <c r="B3" s="1833"/>
      <c r="C3" s="1833"/>
      <c r="D3" s="1833"/>
      <c r="E3" s="1833"/>
      <c r="F3" s="1833"/>
      <c r="G3" s="1833"/>
      <c r="H3" s="1833"/>
      <c r="I3" s="1833"/>
      <c r="J3" s="1833"/>
      <c r="K3" s="1833"/>
      <c r="L3" s="1833"/>
      <c r="M3" s="1183"/>
    </row>
    <row r="4" spans="1:13" ht="13.5" thickTop="1">
      <c r="A4" s="1834" t="s">
        <v>1012</v>
      </c>
      <c r="B4" s="1835"/>
      <c r="C4" s="1835"/>
      <c r="D4" s="1835"/>
      <c r="E4" s="1836"/>
      <c r="F4" s="1843" t="s">
        <v>52</v>
      </c>
      <c r="G4" s="1836"/>
      <c r="H4" s="1843" t="s">
        <v>53</v>
      </c>
      <c r="I4" s="1836"/>
      <c r="J4" s="1844" t="s">
        <v>1013</v>
      </c>
      <c r="K4" s="1846" t="s">
        <v>1014</v>
      </c>
      <c r="L4" s="1847"/>
      <c r="M4" s="1184"/>
    </row>
    <row r="5" spans="1:13" ht="12.75">
      <c r="A5" s="1837"/>
      <c r="B5" s="1838"/>
      <c r="C5" s="1838"/>
      <c r="D5" s="1838"/>
      <c r="E5" s="1839"/>
      <c r="F5" s="1841"/>
      <c r="G5" s="1842"/>
      <c r="H5" s="1841"/>
      <c r="I5" s="1842"/>
      <c r="J5" s="1845"/>
      <c r="K5" s="1848" t="s">
        <v>1283</v>
      </c>
      <c r="L5" s="1849"/>
      <c r="M5" s="1184"/>
    </row>
    <row r="6" spans="1:13" ht="12.75">
      <c r="A6" s="1840"/>
      <c r="B6" s="1841"/>
      <c r="C6" s="1841"/>
      <c r="D6" s="1841"/>
      <c r="E6" s="1842"/>
      <c r="F6" s="1185" t="s">
        <v>1284</v>
      </c>
      <c r="G6" s="1185" t="s">
        <v>80</v>
      </c>
      <c r="H6" s="1185" t="s">
        <v>1285</v>
      </c>
      <c r="I6" s="1185" t="s">
        <v>80</v>
      </c>
      <c r="J6" s="1185" t="s">
        <v>1285</v>
      </c>
      <c r="K6" s="1185" t="s">
        <v>1015</v>
      </c>
      <c r="L6" s="1186" t="s">
        <v>1016</v>
      </c>
      <c r="M6" s="1187"/>
    </row>
    <row r="7" spans="1:13" ht="12.75">
      <c r="A7" s="1188" t="s">
        <v>1017</v>
      </c>
      <c r="B7" s="1189"/>
      <c r="C7" s="1189"/>
      <c r="D7" s="1189"/>
      <c r="E7" s="1189"/>
      <c r="F7" s="1190">
        <v>68770.70000000016</v>
      </c>
      <c r="G7" s="1190">
        <v>89721.50000000012</v>
      </c>
      <c r="H7" s="1190">
        <v>21683.800000000163</v>
      </c>
      <c r="I7" s="1190">
        <v>108319.79999999999</v>
      </c>
      <c r="J7" s="1191">
        <v>133186.64000000007</v>
      </c>
      <c r="K7" s="1191">
        <v>-68.4694208434695</v>
      </c>
      <c r="L7" s="1192">
        <v>514.2218614818394</v>
      </c>
      <c r="M7" s="1193"/>
    </row>
    <row r="8" spans="1:13" ht="12.75">
      <c r="A8" s="1194"/>
      <c r="B8" s="1195" t="s">
        <v>1018</v>
      </c>
      <c r="C8" s="1195"/>
      <c r="D8" s="1195"/>
      <c r="E8" s="1195"/>
      <c r="F8" s="1196">
        <v>75982.2</v>
      </c>
      <c r="G8" s="1196">
        <v>100960.6</v>
      </c>
      <c r="H8" s="1196">
        <v>73118.2</v>
      </c>
      <c r="I8" s="1196">
        <v>98276.29999999999</v>
      </c>
      <c r="J8" s="1197">
        <v>51996.850000000006</v>
      </c>
      <c r="K8" s="1197">
        <v>-3.7693038632732367</v>
      </c>
      <c r="L8" s="1198">
        <v>-28.886583641282186</v>
      </c>
      <c r="M8" s="1199"/>
    </row>
    <row r="9" spans="1:13" ht="12.75">
      <c r="A9" s="1194"/>
      <c r="B9" s="1195"/>
      <c r="C9" s="1195" t="s">
        <v>1019</v>
      </c>
      <c r="D9" s="1195"/>
      <c r="E9" s="1195"/>
      <c r="F9" s="1196">
        <v>0</v>
      </c>
      <c r="G9" s="1196">
        <v>0</v>
      </c>
      <c r="H9" s="1196">
        <v>0</v>
      </c>
      <c r="I9" s="1196">
        <v>0</v>
      </c>
      <c r="J9" s="1197">
        <v>0</v>
      </c>
      <c r="K9" s="1200" t="s">
        <v>119</v>
      </c>
      <c r="L9" s="1201" t="s">
        <v>119</v>
      </c>
      <c r="M9" s="1199"/>
    </row>
    <row r="10" spans="1:13" ht="12.75">
      <c r="A10" s="1194"/>
      <c r="B10" s="1195"/>
      <c r="C10" s="1195" t="s">
        <v>1020</v>
      </c>
      <c r="D10" s="1195"/>
      <c r="E10" s="1195"/>
      <c r="F10" s="1196">
        <v>75982.2</v>
      </c>
      <c r="G10" s="1196">
        <v>100960.6</v>
      </c>
      <c r="H10" s="1196">
        <v>73118.2</v>
      </c>
      <c r="I10" s="1196">
        <v>98276.29999999999</v>
      </c>
      <c r="J10" s="1197">
        <v>51996.850000000006</v>
      </c>
      <c r="K10" s="1197">
        <v>-3.7693038632732367</v>
      </c>
      <c r="L10" s="1198">
        <v>-28.886583641282186</v>
      </c>
      <c r="M10" s="1199"/>
    </row>
    <row r="11" spans="1:13" ht="12.75">
      <c r="A11" s="1194"/>
      <c r="B11" s="1195" t="s">
        <v>1021</v>
      </c>
      <c r="C11" s="1195"/>
      <c r="D11" s="1195"/>
      <c r="E11" s="1195"/>
      <c r="F11" s="1196">
        <v>-512955.69999999995</v>
      </c>
      <c r="G11" s="1196">
        <v>-696373.2999999999</v>
      </c>
      <c r="H11" s="1196">
        <v>-570043.8</v>
      </c>
      <c r="I11" s="1196">
        <v>-761773</v>
      </c>
      <c r="J11" s="1197">
        <v>-509403.5</v>
      </c>
      <c r="K11" s="1197">
        <v>11.129245663904314</v>
      </c>
      <c r="L11" s="1198">
        <v>-10.637831689424573</v>
      </c>
      <c r="M11" s="1199"/>
    </row>
    <row r="12" spans="1:13" ht="12.75">
      <c r="A12" s="1194"/>
      <c r="B12" s="1195"/>
      <c r="C12" s="1195" t="s">
        <v>1019</v>
      </c>
      <c r="D12" s="1195"/>
      <c r="E12" s="1195"/>
      <c r="F12" s="1196">
        <v>-98761.5</v>
      </c>
      <c r="G12" s="1196">
        <v>-132976.4</v>
      </c>
      <c r="H12" s="1196">
        <v>-84449</v>
      </c>
      <c r="I12" s="1196">
        <v>-112044.59999999999</v>
      </c>
      <c r="J12" s="1197">
        <v>-40912.4</v>
      </c>
      <c r="K12" s="1197">
        <v>-14.491983212081621</v>
      </c>
      <c r="L12" s="1198">
        <v>-51.55371881253774</v>
      </c>
      <c r="M12" s="1199"/>
    </row>
    <row r="13" spans="1:13" ht="12.75">
      <c r="A13" s="1194"/>
      <c r="B13" s="1195"/>
      <c r="C13" s="1195" t="s">
        <v>1020</v>
      </c>
      <c r="D13" s="1195"/>
      <c r="E13" s="1195"/>
      <c r="F13" s="1196">
        <v>-414194.19999999995</v>
      </c>
      <c r="G13" s="1196">
        <v>-563396.8999999999</v>
      </c>
      <c r="H13" s="1196">
        <v>-485594.8</v>
      </c>
      <c r="I13" s="1196">
        <v>-649728.4</v>
      </c>
      <c r="J13" s="1197">
        <v>-468491.10000000003</v>
      </c>
      <c r="K13" s="1197">
        <v>17.238435497165355</v>
      </c>
      <c r="L13" s="1198">
        <v>-3.5222164652504375</v>
      </c>
      <c r="M13" s="1199"/>
    </row>
    <row r="14" spans="1:13" ht="12.75">
      <c r="A14" s="1188"/>
      <c r="B14" s="1189" t="s">
        <v>1022</v>
      </c>
      <c r="C14" s="1189"/>
      <c r="D14" s="1189"/>
      <c r="E14" s="1189"/>
      <c r="F14" s="1202">
        <v>-436973.5</v>
      </c>
      <c r="G14" s="1202">
        <v>-595412.7</v>
      </c>
      <c r="H14" s="1202">
        <v>-496925.6</v>
      </c>
      <c r="I14" s="1202">
        <v>-663496.7000000001</v>
      </c>
      <c r="J14" s="1203">
        <v>-457406.65</v>
      </c>
      <c r="K14" s="1203">
        <v>13.719847999935908</v>
      </c>
      <c r="L14" s="1204">
        <v>-7.952689497180259</v>
      </c>
      <c r="M14" s="1199"/>
    </row>
    <row r="15" spans="1:13" ht="12.75">
      <c r="A15" s="1188"/>
      <c r="B15" s="1189" t="s">
        <v>1023</v>
      </c>
      <c r="C15" s="1189"/>
      <c r="D15" s="1189"/>
      <c r="E15" s="1189"/>
      <c r="F15" s="1202">
        <v>15779.400000000016</v>
      </c>
      <c r="G15" s="1202">
        <v>20882.200000000004</v>
      </c>
      <c r="H15" s="1202">
        <v>15310.200000000004</v>
      </c>
      <c r="I15" s="1202">
        <v>27617.499999999996</v>
      </c>
      <c r="J15" s="1203">
        <v>5949.3999999999905</v>
      </c>
      <c r="K15" s="1203">
        <v>-2.9734970911442105</v>
      </c>
      <c r="L15" s="1204">
        <v>-61.14093872059158</v>
      </c>
      <c r="M15" s="1199"/>
    </row>
    <row r="16" spans="1:13" ht="12.75">
      <c r="A16" s="1194"/>
      <c r="B16" s="1195"/>
      <c r="C16" s="1195" t="s">
        <v>1024</v>
      </c>
      <c r="D16" s="1195"/>
      <c r="E16" s="1195"/>
      <c r="F16" s="1196">
        <v>92569.5</v>
      </c>
      <c r="G16" s="1196">
        <v>125061.2</v>
      </c>
      <c r="H16" s="1196">
        <v>108582.5</v>
      </c>
      <c r="I16" s="1196">
        <v>149288.4</v>
      </c>
      <c r="J16" s="1197">
        <v>99433.9</v>
      </c>
      <c r="K16" s="1197">
        <v>17.298354209539866</v>
      </c>
      <c r="L16" s="1198">
        <v>-8.42548292772777</v>
      </c>
      <c r="M16" s="1199"/>
    </row>
    <row r="17" spans="1:13" ht="12.75">
      <c r="A17" s="1194"/>
      <c r="B17" s="1205"/>
      <c r="C17" s="1205"/>
      <c r="D17" s="1205" t="s">
        <v>1025</v>
      </c>
      <c r="E17" s="1205"/>
      <c r="F17" s="1206">
        <v>34243.1</v>
      </c>
      <c r="G17" s="1206">
        <v>46374.9</v>
      </c>
      <c r="H17" s="1206">
        <v>41060.5</v>
      </c>
      <c r="I17" s="1206">
        <v>53428.6</v>
      </c>
      <c r="J17" s="1207">
        <v>30363</v>
      </c>
      <c r="K17" s="1207">
        <v>19.90882834790075</v>
      </c>
      <c r="L17" s="1208">
        <v>-26.053019325142174</v>
      </c>
      <c r="M17" s="1199"/>
    </row>
    <row r="18" spans="1:13" ht="12.75">
      <c r="A18" s="1194"/>
      <c r="B18" s="1195"/>
      <c r="C18" s="1195"/>
      <c r="D18" s="1195" t="s">
        <v>1026</v>
      </c>
      <c r="E18" s="1195"/>
      <c r="F18" s="1196">
        <v>16255.700000000003</v>
      </c>
      <c r="G18" s="1196">
        <v>24352.800000000003</v>
      </c>
      <c r="H18" s="1196">
        <v>20953.500000000004</v>
      </c>
      <c r="I18" s="1196">
        <v>32481.100000000006</v>
      </c>
      <c r="J18" s="1197">
        <v>27752.199999999997</v>
      </c>
      <c r="K18" s="1197">
        <v>28.8994014407254</v>
      </c>
      <c r="L18" s="1198">
        <v>32.44660796525636</v>
      </c>
      <c r="M18" s="1199"/>
    </row>
    <row r="19" spans="1:13" ht="12.75">
      <c r="A19" s="1194"/>
      <c r="B19" s="1195"/>
      <c r="C19" s="1195"/>
      <c r="D19" s="1195" t="s">
        <v>1020</v>
      </c>
      <c r="E19" s="1195"/>
      <c r="F19" s="1196">
        <v>42070.7</v>
      </c>
      <c r="G19" s="1196">
        <v>54333.5</v>
      </c>
      <c r="H19" s="1196">
        <v>46568.5</v>
      </c>
      <c r="I19" s="1196">
        <v>63378.7</v>
      </c>
      <c r="J19" s="1197">
        <v>41318.7</v>
      </c>
      <c r="K19" s="1197">
        <v>10.691051016503181</v>
      </c>
      <c r="L19" s="1198">
        <v>-11.273285590044779</v>
      </c>
      <c r="M19" s="1199"/>
    </row>
    <row r="20" spans="1:13" ht="12.75">
      <c r="A20" s="1194"/>
      <c r="B20" s="1195"/>
      <c r="C20" s="1195" t="s">
        <v>1027</v>
      </c>
      <c r="D20" s="1195"/>
      <c r="E20" s="1195"/>
      <c r="F20" s="1196">
        <v>-76790.09999999999</v>
      </c>
      <c r="G20" s="1196">
        <v>-104179</v>
      </c>
      <c r="H20" s="1196">
        <v>-93272.3</v>
      </c>
      <c r="I20" s="1196">
        <v>-121670.90000000001</v>
      </c>
      <c r="J20" s="1197">
        <v>-93484.5</v>
      </c>
      <c r="K20" s="1197">
        <v>21.46396475587349</v>
      </c>
      <c r="L20" s="1198">
        <v>0.2275059154754473</v>
      </c>
      <c r="M20" s="1199"/>
    </row>
    <row r="21" spans="1:13" ht="12.75">
      <c r="A21" s="1194"/>
      <c r="B21" s="1195"/>
      <c r="C21" s="1195"/>
      <c r="D21" s="1195" t="s">
        <v>163</v>
      </c>
      <c r="E21" s="1195"/>
      <c r="F21" s="1196">
        <v>-29992.5</v>
      </c>
      <c r="G21" s="1196">
        <v>-39822</v>
      </c>
      <c r="H21" s="1196">
        <v>-34884.9</v>
      </c>
      <c r="I21" s="1196">
        <v>-43996.3</v>
      </c>
      <c r="J21" s="1197">
        <v>-32300.3</v>
      </c>
      <c r="K21" s="1197">
        <v>16.312078019504867</v>
      </c>
      <c r="L21" s="1198">
        <v>-7.4089362446216</v>
      </c>
      <c r="M21" s="1199"/>
    </row>
    <row r="22" spans="1:13" ht="12.75">
      <c r="A22" s="1194"/>
      <c r="B22" s="1195"/>
      <c r="C22" s="1195"/>
      <c r="D22" s="1195" t="s">
        <v>1025</v>
      </c>
      <c r="E22" s="1195"/>
      <c r="F22" s="1196">
        <v>-30536.1</v>
      </c>
      <c r="G22" s="1196">
        <v>-42175.6</v>
      </c>
      <c r="H22" s="1196">
        <v>-40800.100000000006</v>
      </c>
      <c r="I22" s="1196">
        <v>-53190.2</v>
      </c>
      <c r="J22" s="1197">
        <v>-40245.4</v>
      </c>
      <c r="K22" s="1197">
        <v>33.6126748340489</v>
      </c>
      <c r="L22" s="1198">
        <v>-1.3595554912855619</v>
      </c>
      <c r="M22" s="1199"/>
    </row>
    <row r="23" spans="1:13" ht="12.75">
      <c r="A23" s="1194"/>
      <c r="B23" s="1195"/>
      <c r="C23" s="1195"/>
      <c r="D23" s="1195"/>
      <c r="E23" s="1209" t="s">
        <v>1028</v>
      </c>
      <c r="F23" s="1196">
        <v>-11290.2</v>
      </c>
      <c r="G23" s="1196">
        <v>-15121.3</v>
      </c>
      <c r="H23" s="1196">
        <v>-13100</v>
      </c>
      <c r="I23" s="1196">
        <v>-17065.4</v>
      </c>
      <c r="J23" s="1197">
        <v>-14101.4</v>
      </c>
      <c r="K23" s="1197">
        <v>16.029831181024235</v>
      </c>
      <c r="L23" s="1198">
        <v>7.644274809160294</v>
      </c>
      <c r="M23" s="1199"/>
    </row>
    <row r="24" spans="1:13" ht="12.75">
      <c r="A24" s="1194"/>
      <c r="B24" s="1195"/>
      <c r="C24" s="1195"/>
      <c r="D24" s="1195" t="s">
        <v>1029</v>
      </c>
      <c r="E24" s="1195"/>
      <c r="F24" s="1196">
        <v>-1114.8</v>
      </c>
      <c r="G24" s="1196">
        <v>-1625.6999999999998</v>
      </c>
      <c r="H24" s="1196">
        <v>-1433.4</v>
      </c>
      <c r="I24" s="1196">
        <v>-1974.8000000000002</v>
      </c>
      <c r="J24" s="1197">
        <v>-1288.7999999999997</v>
      </c>
      <c r="K24" s="1197">
        <v>28.57911733046288</v>
      </c>
      <c r="L24" s="1198">
        <v>-10.087902888237778</v>
      </c>
      <c r="M24" s="1199"/>
    </row>
    <row r="25" spans="1:13" ht="12.75">
      <c r="A25" s="1194"/>
      <c r="B25" s="1195"/>
      <c r="C25" s="1195"/>
      <c r="D25" s="1195" t="s">
        <v>1020</v>
      </c>
      <c r="E25" s="1195"/>
      <c r="F25" s="1196">
        <v>-15146.699999999999</v>
      </c>
      <c r="G25" s="1196">
        <v>-20555.7</v>
      </c>
      <c r="H25" s="1196">
        <v>-16153.899999999998</v>
      </c>
      <c r="I25" s="1196">
        <v>-22509.600000000002</v>
      </c>
      <c r="J25" s="1197">
        <v>-19650</v>
      </c>
      <c r="K25" s="1197">
        <v>6.649633253447945</v>
      </c>
      <c r="L25" s="1198">
        <v>21.642451668018253</v>
      </c>
      <c r="M25" s="1199"/>
    </row>
    <row r="26" spans="1:13" ht="12.75">
      <c r="A26" s="1188"/>
      <c r="B26" s="1189" t="s">
        <v>1030</v>
      </c>
      <c r="C26" s="1189"/>
      <c r="D26" s="1189"/>
      <c r="E26" s="1189"/>
      <c r="F26" s="1202">
        <v>-421194.0999999999</v>
      </c>
      <c r="G26" s="1202">
        <v>-574530.5</v>
      </c>
      <c r="H26" s="1202">
        <v>-481615.39999999997</v>
      </c>
      <c r="I26" s="1202">
        <v>-635879.2000000001</v>
      </c>
      <c r="J26" s="1203">
        <v>-451457.25</v>
      </c>
      <c r="K26" s="1203">
        <v>14.345238929035347</v>
      </c>
      <c r="L26" s="1204">
        <v>-6.261874101201897</v>
      </c>
      <c r="M26" s="1199"/>
    </row>
    <row r="27" spans="1:13" ht="12.75">
      <c r="A27" s="1188"/>
      <c r="B27" s="1189" t="s">
        <v>1031</v>
      </c>
      <c r="C27" s="1189"/>
      <c r="D27" s="1189"/>
      <c r="E27" s="1189"/>
      <c r="F27" s="1202">
        <v>25428.3</v>
      </c>
      <c r="G27" s="1202">
        <v>32751.699999999997</v>
      </c>
      <c r="H27" s="1202">
        <v>19921.700000000004</v>
      </c>
      <c r="I27" s="1202">
        <v>34242.5</v>
      </c>
      <c r="J27" s="1203">
        <v>21736.390000000003</v>
      </c>
      <c r="K27" s="1203">
        <v>-21.65539969246862</v>
      </c>
      <c r="L27" s="1204">
        <v>9.109112174161837</v>
      </c>
      <c r="M27" s="1199"/>
    </row>
    <row r="28" spans="1:13" ht="12.75">
      <c r="A28" s="1194"/>
      <c r="B28" s="1195"/>
      <c r="C28" s="1195" t="s">
        <v>1032</v>
      </c>
      <c r="D28" s="1195"/>
      <c r="E28" s="1195"/>
      <c r="F28" s="1196">
        <v>29896.2</v>
      </c>
      <c r="G28" s="1196">
        <v>39539.799999999996</v>
      </c>
      <c r="H28" s="1196">
        <v>26841.800000000003</v>
      </c>
      <c r="I28" s="1196">
        <v>42831.5</v>
      </c>
      <c r="J28" s="1197">
        <v>28899.600000000002</v>
      </c>
      <c r="K28" s="1197">
        <v>-10.216683056709542</v>
      </c>
      <c r="L28" s="1198">
        <v>7.66640091201036</v>
      </c>
      <c r="M28" s="1199"/>
    </row>
    <row r="29" spans="1:13" ht="12.75">
      <c r="A29" s="1194"/>
      <c r="B29" s="1195"/>
      <c r="C29" s="1195" t="s">
        <v>1033</v>
      </c>
      <c r="D29" s="1195"/>
      <c r="E29" s="1195"/>
      <c r="F29" s="1196">
        <v>-4467.9</v>
      </c>
      <c r="G29" s="1196">
        <v>-6788.1</v>
      </c>
      <c r="H29" s="1196">
        <v>-6920.1</v>
      </c>
      <c r="I29" s="1196">
        <v>-8589</v>
      </c>
      <c r="J29" s="1197">
        <v>-7163.209999999999</v>
      </c>
      <c r="K29" s="1197">
        <v>54.88484522930236</v>
      </c>
      <c r="L29" s="1198">
        <v>3.5130995216831877</v>
      </c>
      <c r="M29" s="1199"/>
    </row>
    <row r="30" spans="1:13" ht="12.75">
      <c r="A30" s="1188"/>
      <c r="B30" s="1189" t="s">
        <v>1034</v>
      </c>
      <c r="C30" s="1189"/>
      <c r="D30" s="1189"/>
      <c r="E30" s="1189"/>
      <c r="F30" s="1202">
        <v>-395765.79999999993</v>
      </c>
      <c r="G30" s="1202">
        <v>-541778.7999999999</v>
      </c>
      <c r="H30" s="1202">
        <v>-461693.6999999999</v>
      </c>
      <c r="I30" s="1202">
        <v>-601636.7000000001</v>
      </c>
      <c r="J30" s="1203">
        <v>-429720.86</v>
      </c>
      <c r="K30" s="1203">
        <v>16.658311556986476</v>
      </c>
      <c r="L30" s="1204">
        <v>-6.925119402755527</v>
      </c>
      <c r="M30" s="1199"/>
    </row>
    <row r="31" spans="1:13" ht="12.75">
      <c r="A31" s="1188"/>
      <c r="B31" s="1189" t="s">
        <v>1035</v>
      </c>
      <c r="C31" s="1189"/>
      <c r="D31" s="1189"/>
      <c r="E31" s="1189"/>
      <c r="F31" s="1202">
        <v>464536.5000000001</v>
      </c>
      <c r="G31" s="1202">
        <v>631500.3000000002</v>
      </c>
      <c r="H31" s="1202">
        <v>483377.50000000006</v>
      </c>
      <c r="I31" s="1202">
        <v>709956.5</v>
      </c>
      <c r="J31" s="1203">
        <v>562907.5000000001</v>
      </c>
      <c r="K31" s="1203">
        <v>4.055870744279517</v>
      </c>
      <c r="L31" s="1204">
        <v>16.452979296719448</v>
      </c>
      <c r="M31" s="1199"/>
    </row>
    <row r="32" spans="1:13" ht="12.75">
      <c r="A32" s="1194"/>
      <c r="B32" s="1195"/>
      <c r="C32" s="1195" t="s">
        <v>1036</v>
      </c>
      <c r="D32" s="1195"/>
      <c r="E32" s="1195"/>
      <c r="F32" s="1196">
        <v>466344.6000000001</v>
      </c>
      <c r="G32" s="1196">
        <v>634854.8</v>
      </c>
      <c r="H32" s="1196">
        <v>485026.4</v>
      </c>
      <c r="I32" s="1196">
        <v>712522.2</v>
      </c>
      <c r="J32" s="1197">
        <v>565656.9000000001</v>
      </c>
      <c r="K32" s="1197">
        <v>4.006007574656138</v>
      </c>
      <c r="L32" s="1198">
        <v>16.623940470044545</v>
      </c>
      <c r="M32" s="1199"/>
    </row>
    <row r="33" spans="1:13" ht="12.75">
      <c r="A33" s="1194"/>
      <c r="B33" s="1195"/>
      <c r="C33" s="1195"/>
      <c r="D33" s="1195" t="s">
        <v>1037</v>
      </c>
      <c r="E33" s="1195"/>
      <c r="F33" s="1196">
        <v>35378.299999999996</v>
      </c>
      <c r="G33" s="1196">
        <v>48519.8</v>
      </c>
      <c r="H33" s="1196">
        <v>26598.100000000002</v>
      </c>
      <c r="I33" s="1196">
        <v>52855.40000000001</v>
      </c>
      <c r="J33" s="1197">
        <v>49930.100000000006</v>
      </c>
      <c r="K33" s="1197">
        <v>-24.818038175943997</v>
      </c>
      <c r="L33" s="1198">
        <v>87.720551467962</v>
      </c>
      <c r="M33" s="1199"/>
    </row>
    <row r="34" spans="1:13" ht="12.75">
      <c r="A34" s="1194"/>
      <c r="B34" s="1205"/>
      <c r="C34" s="1205"/>
      <c r="D34" s="1205" t="s">
        <v>1038</v>
      </c>
      <c r="E34" s="1205"/>
      <c r="F34" s="1206">
        <v>397798.9000000001</v>
      </c>
      <c r="G34" s="1206">
        <v>543294.1000000001</v>
      </c>
      <c r="H34" s="1206">
        <v>426189.9</v>
      </c>
      <c r="I34" s="1206">
        <v>617278.8</v>
      </c>
      <c r="J34" s="1207">
        <v>481685.70000000007</v>
      </c>
      <c r="K34" s="1207">
        <v>7.137023254714862</v>
      </c>
      <c r="L34" s="1208">
        <v>13.021378498176531</v>
      </c>
      <c r="M34" s="1199"/>
    </row>
    <row r="35" spans="1:13" ht="12.75">
      <c r="A35" s="1194"/>
      <c r="B35" s="1195"/>
      <c r="C35" s="1195"/>
      <c r="D35" s="1195" t="s">
        <v>1039</v>
      </c>
      <c r="E35" s="1195"/>
      <c r="F35" s="1196">
        <v>31499.6</v>
      </c>
      <c r="G35" s="1196">
        <v>41373.1</v>
      </c>
      <c r="H35" s="1196">
        <v>32238.4</v>
      </c>
      <c r="I35" s="1196">
        <v>42388</v>
      </c>
      <c r="J35" s="1197">
        <v>34041.100000000006</v>
      </c>
      <c r="K35" s="1197">
        <v>2.345426608591879</v>
      </c>
      <c r="L35" s="1198">
        <v>5.591778748324998</v>
      </c>
      <c r="M35" s="1199"/>
    </row>
    <row r="36" spans="1:13" ht="12.75">
      <c r="A36" s="1194"/>
      <c r="B36" s="1195"/>
      <c r="C36" s="1195"/>
      <c r="D36" s="1195" t="s">
        <v>1040</v>
      </c>
      <c r="E36" s="1195"/>
      <c r="F36" s="1196">
        <v>1667.8</v>
      </c>
      <c r="G36" s="1196">
        <v>1667.8</v>
      </c>
      <c r="H36" s="1196">
        <v>0</v>
      </c>
      <c r="I36" s="1196">
        <v>0</v>
      </c>
      <c r="J36" s="1197">
        <v>0</v>
      </c>
      <c r="K36" s="1197">
        <v>-100</v>
      </c>
      <c r="L36" s="1201" t="s">
        <v>119</v>
      </c>
      <c r="M36" s="1199"/>
    </row>
    <row r="37" spans="1:13" ht="12.75">
      <c r="A37" s="1194"/>
      <c r="B37" s="1195"/>
      <c r="C37" s="1195" t="s">
        <v>1041</v>
      </c>
      <c r="D37" s="1195"/>
      <c r="E37" s="1195"/>
      <c r="F37" s="1196">
        <v>-1808.1</v>
      </c>
      <c r="G37" s="1196">
        <v>-3354.5</v>
      </c>
      <c r="H37" s="1196">
        <v>-1648.9</v>
      </c>
      <c r="I37" s="1196">
        <v>-2565.7</v>
      </c>
      <c r="J37" s="1197">
        <v>-2749.3999999999996</v>
      </c>
      <c r="K37" s="1197">
        <v>-8.80482274210496</v>
      </c>
      <c r="L37" s="1198">
        <v>66.74146400630721</v>
      </c>
      <c r="M37" s="1199"/>
    </row>
    <row r="38" spans="1:13" ht="12.75">
      <c r="A38" s="1188" t="s">
        <v>1042</v>
      </c>
      <c r="B38" s="1189" t="s">
        <v>1043</v>
      </c>
      <c r="C38" s="1189"/>
      <c r="D38" s="1189"/>
      <c r="E38" s="1189"/>
      <c r="F38" s="1202">
        <v>13549.699999999999</v>
      </c>
      <c r="G38" s="1202">
        <v>17063.5</v>
      </c>
      <c r="H38" s="1202">
        <v>8774.300000000001</v>
      </c>
      <c r="I38" s="1202">
        <v>14811.4</v>
      </c>
      <c r="J38" s="1203">
        <v>10816.199999999999</v>
      </c>
      <c r="K38" s="1203">
        <v>-35.243584728813175</v>
      </c>
      <c r="L38" s="1204">
        <v>23.271372075265234</v>
      </c>
      <c r="M38" s="1199"/>
    </row>
    <row r="39" spans="1:13" ht="12.75">
      <c r="A39" s="1188" t="s">
        <v>1044</v>
      </c>
      <c r="B39" s="1188"/>
      <c r="C39" s="1189"/>
      <c r="D39" s="1189"/>
      <c r="E39" s="1189"/>
      <c r="F39" s="1202">
        <v>82320.40000000017</v>
      </c>
      <c r="G39" s="1202">
        <v>106785.00000000012</v>
      </c>
      <c r="H39" s="1202">
        <v>30458.10000000015</v>
      </c>
      <c r="I39" s="1202">
        <v>123131.20000000001</v>
      </c>
      <c r="J39" s="1203">
        <v>144002.84000000008</v>
      </c>
      <c r="K39" s="1203">
        <v>-63.00054421504258</v>
      </c>
      <c r="L39" s="1204">
        <v>372.7899639176422</v>
      </c>
      <c r="M39" s="1210"/>
    </row>
    <row r="40" spans="1:13" ht="12.75">
      <c r="A40" s="1188" t="s">
        <v>1045</v>
      </c>
      <c r="B40" s="1189" t="s">
        <v>1046</v>
      </c>
      <c r="C40" s="1189"/>
      <c r="D40" s="1189"/>
      <c r="E40" s="1189"/>
      <c r="F40" s="1202">
        <v>14794.849999999997</v>
      </c>
      <c r="G40" s="1202">
        <v>11147.969999999998</v>
      </c>
      <c r="H40" s="1202">
        <v>12261.150000000009</v>
      </c>
      <c r="I40" s="1202">
        <v>17720.65000000001</v>
      </c>
      <c r="J40" s="1203">
        <v>4306.369999999988</v>
      </c>
      <c r="K40" s="1203">
        <v>-17.125553824472632</v>
      </c>
      <c r="L40" s="1204">
        <v>-64.87792743747539</v>
      </c>
      <c r="M40" s="1199"/>
    </row>
    <row r="41" spans="1:13" ht="12.75">
      <c r="A41" s="1194"/>
      <c r="B41" s="1195" t="s">
        <v>1047</v>
      </c>
      <c r="C41" s="1195"/>
      <c r="D41" s="1195"/>
      <c r="E41" s="1195"/>
      <c r="F41" s="1196">
        <v>1862.2000000000003</v>
      </c>
      <c r="G41" s="1196">
        <v>3194.6000000000004</v>
      </c>
      <c r="H41" s="1196">
        <v>2891.7</v>
      </c>
      <c r="I41" s="1196">
        <v>4382.599999999999</v>
      </c>
      <c r="J41" s="1197">
        <v>4191.900000000001</v>
      </c>
      <c r="K41" s="1197">
        <v>55.28407260229832</v>
      </c>
      <c r="L41" s="1198">
        <v>44.96317045336656</v>
      </c>
      <c r="M41" s="1199"/>
    </row>
    <row r="42" spans="1:13" ht="12.75">
      <c r="A42" s="1194"/>
      <c r="B42" s="1195" t="s">
        <v>1048</v>
      </c>
      <c r="C42" s="1195"/>
      <c r="D42" s="1195"/>
      <c r="E42" s="1195"/>
      <c r="F42" s="1196">
        <v>0</v>
      </c>
      <c r="G42" s="1196">
        <v>0</v>
      </c>
      <c r="H42" s="1196">
        <v>0</v>
      </c>
      <c r="I42" s="1196">
        <v>0</v>
      </c>
      <c r="J42" s="1197">
        <v>0</v>
      </c>
      <c r="K42" s="1200" t="s">
        <v>119</v>
      </c>
      <c r="L42" s="1201" t="s">
        <v>119</v>
      </c>
      <c r="M42" s="1199"/>
    </row>
    <row r="43" spans="1:13" ht="12.75">
      <c r="A43" s="1194"/>
      <c r="B43" s="1195" t="s">
        <v>1049</v>
      </c>
      <c r="C43" s="1195"/>
      <c r="D43" s="1195"/>
      <c r="E43" s="1195"/>
      <c r="F43" s="1196">
        <v>-15436.999999999998</v>
      </c>
      <c r="G43" s="1196">
        <v>-21331.600000000002</v>
      </c>
      <c r="H43" s="1196">
        <v>-24075.299999999996</v>
      </c>
      <c r="I43" s="1196">
        <v>-34584.49999999999</v>
      </c>
      <c r="J43" s="1197">
        <v>-23320.530000000002</v>
      </c>
      <c r="K43" s="1197">
        <v>55.95841160847314</v>
      </c>
      <c r="L43" s="1198">
        <v>-3.13503881571566</v>
      </c>
      <c r="M43" s="1199"/>
    </row>
    <row r="44" spans="1:13" ht="12.75">
      <c r="A44" s="1194"/>
      <c r="B44" s="1195"/>
      <c r="C44" s="1195" t="s">
        <v>1050</v>
      </c>
      <c r="D44" s="1195"/>
      <c r="E44" s="1195"/>
      <c r="F44" s="1196">
        <v>-2177.7000000000003</v>
      </c>
      <c r="G44" s="1196">
        <v>-1620</v>
      </c>
      <c r="H44" s="1196">
        <v>-1530.8</v>
      </c>
      <c r="I44" s="1196">
        <v>-2234.3</v>
      </c>
      <c r="J44" s="1197">
        <v>-1456.9299999999998</v>
      </c>
      <c r="K44" s="1197">
        <v>-29.705652752904456</v>
      </c>
      <c r="L44" s="1198">
        <v>-4.8255813953488484</v>
      </c>
      <c r="M44" s="1199"/>
    </row>
    <row r="45" spans="1:13" ht="12.75">
      <c r="A45" s="1194"/>
      <c r="B45" s="1195"/>
      <c r="C45" s="1195" t="s">
        <v>1020</v>
      </c>
      <c r="D45" s="1195"/>
      <c r="E45" s="1195"/>
      <c r="F45" s="1196">
        <v>-13259.3</v>
      </c>
      <c r="G45" s="1196">
        <v>-19711.600000000002</v>
      </c>
      <c r="H45" s="1196">
        <v>-22544.499999999996</v>
      </c>
      <c r="I45" s="1196">
        <v>-32350.199999999997</v>
      </c>
      <c r="J45" s="1197">
        <v>-21863.600000000002</v>
      </c>
      <c r="K45" s="1197">
        <v>70.02782952342884</v>
      </c>
      <c r="L45" s="1198">
        <v>-3.020248841180745</v>
      </c>
      <c r="M45" s="1199"/>
    </row>
    <row r="46" spans="1:13" ht="12.75">
      <c r="A46" s="1194"/>
      <c r="B46" s="1195" t="s">
        <v>1051</v>
      </c>
      <c r="C46" s="1195"/>
      <c r="D46" s="1195"/>
      <c r="E46" s="1195"/>
      <c r="F46" s="1196">
        <v>28369.649999999994</v>
      </c>
      <c r="G46" s="1196">
        <v>29284.97</v>
      </c>
      <c r="H46" s="1196">
        <v>33444.75</v>
      </c>
      <c r="I46" s="1196">
        <v>47922.55</v>
      </c>
      <c r="J46" s="1197">
        <v>23434.99999999999</v>
      </c>
      <c r="K46" s="1197">
        <v>17.88918791736947</v>
      </c>
      <c r="L46" s="1198">
        <v>-29.929211610192965</v>
      </c>
      <c r="M46" s="1199"/>
    </row>
    <row r="47" spans="1:13" ht="12.75">
      <c r="A47" s="1194"/>
      <c r="B47" s="1195"/>
      <c r="C47" s="1195" t="s">
        <v>1050</v>
      </c>
      <c r="D47" s="1195"/>
      <c r="E47" s="1195"/>
      <c r="F47" s="1196">
        <v>19835.8</v>
      </c>
      <c r="G47" s="1196">
        <v>23686.1</v>
      </c>
      <c r="H47" s="1196">
        <v>19785.4</v>
      </c>
      <c r="I47" s="1196">
        <v>22912.300000000003</v>
      </c>
      <c r="J47" s="1197">
        <v>3736.8500000000004</v>
      </c>
      <c r="K47" s="1197">
        <v>-0.2540860464412731</v>
      </c>
      <c r="L47" s="1198">
        <v>-81.11309349318184</v>
      </c>
      <c r="M47" s="1199"/>
    </row>
    <row r="48" spans="1:13" ht="12.75">
      <c r="A48" s="1194"/>
      <c r="B48" s="1195"/>
      <c r="C48" s="1195" t="s">
        <v>1052</v>
      </c>
      <c r="D48" s="1195"/>
      <c r="E48" s="1195"/>
      <c r="F48" s="1196">
        <v>6976.199999999999</v>
      </c>
      <c r="G48" s="1196">
        <v>4192.4000000000015</v>
      </c>
      <c r="H48" s="1196">
        <v>4097.100000000002</v>
      </c>
      <c r="I48" s="1196">
        <v>11857.300000000001</v>
      </c>
      <c r="J48" s="1197">
        <v>14803.749999999995</v>
      </c>
      <c r="K48" s="1197">
        <v>-41.270319084888584</v>
      </c>
      <c r="L48" s="1198">
        <v>261.32264284493874</v>
      </c>
      <c r="M48" s="1199"/>
    </row>
    <row r="49" spans="1:13" ht="12.75">
      <c r="A49" s="1194"/>
      <c r="B49" s="1195"/>
      <c r="C49" s="1195"/>
      <c r="D49" s="1195" t="s">
        <v>1053</v>
      </c>
      <c r="E49" s="1195"/>
      <c r="F49" s="1196">
        <v>7168.499999999998</v>
      </c>
      <c r="G49" s="1196">
        <v>4407.800000000001</v>
      </c>
      <c r="H49" s="1196">
        <v>4133.500000000002</v>
      </c>
      <c r="I49" s="1196">
        <v>11919.400000000001</v>
      </c>
      <c r="J49" s="1197">
        <v>14216.949999999995</v>
      </c>
      <c r="K49" s="1197">
        <v>-42.33800655646226</v>
      </c>
      <c r="L49" s="1198">
        <v>243.94459900810426</v>
      </c>
      <c r="M49" s="1199"/>
    </row>
    <row r="50" spans="1:13" ht="12.75">
      <c r="A50" s="1194"/>
      <c r="B50" s="1195"/>
      <c r="C50" s="1195"/>
      <c r="D50" s="1195"/>
      <c r="E50" s="1195" t="s">
        <v>1054</v>
      </c>
      <c r="F50" s="1196">
        <v>16663</v>
      </c>
      <c r="G50" s="1196">
        <v>21132.4</v>
      </c>
      <c r="H50" s="1196">
        <v>14538.500000000002</v>
      </c>
      <c r="I50" s="1196">
        <v>28961.2</v>
      </c>
      <c r="J50" s="1197">
        <v>25200.049999999996</v>
      </c>
      <c r="K50" s="1197">
        <v>-12.749804957090547</v>
      </c>
      <c r="L50" s="1198">
        <v>73.33321869518858</v>
      </c>
      <c r="M50" s="1199"/>
    </row>
    <row r="51" spans="1:13" ht="12.75">
      <c r="A51" s="1194"/>
      <c r="B51" s="1195"/>
      <c r="C51" s="1195"/>
      <c r="D51" s="1195"/>
      <c r="E51" s="1195" t="s">
        <v>1055</v>
      </c>
      <c r="F51" s="1196">
        <v>-9494.5</v>
      </c>
      <c r="G51" s="1196">
        <v>-16724.6</v>
      </c>
      <c r="H51" s="1196">
        <v>-10405</v>
      </c>
      <c r="I51" s="1196">
        <v>-17041.8</v>
      </c>
      <c r="J51" s="1197">
        <v>-10983.1</v>
      </c>
      <c r="K51" s="1197">
        <v>9.58976249407553</v>
      </c>
      <c r="L51" s="1198">
        <v>5.555982700624696</v>
      </c>
      <c r="M51" s="1199"/>
    </row>
    <row r="52" spans="1:13" ht="12.75">
      <c r="A52" s="1194"/>
      <c r="B52" s="1195"/>
      <c r="C52" s="1195"/>
      <c r="D52" s="1195" t="s">
        <v>1056</v>
      </c>
      <c r="E52" s="1195"/>
      <c r="F52" s="1196">
        <v>-192.3</v>
      </c>
      <c r="G52" s="1196">
        <v>-215.4</v>
      </c>
      <c r="H52" s="1196">
        <v>-36.400000000000006</v>
      </c>
      <c r="I52" s="1196">
        <v>-62.10000000000001</v>
      </c>
      <c r="J52" s="1197">
        <v>586.8</v>
      </c>
      <c r="K52" s="1197">
        <v>-81.07124284971398</v>
      </c>
      <c r="L52" s="1198">
        <v>-1712.0879120879117</v>
      </c>
      <c r="M52" s="1199"/>
    </row>
    <row r="53" spans="1:13" ht="12.75">
      <c r="A53" s="1194"/>
      <c r="B53" s="1195"/>
      <c r="C53" s="1195" t="s">
        <v>1057</v>
      </c>
      <c r="D53" s="1195"/>
      <c r="E53" s="1195"/>
      <c r="F53" s="1196">
        <v>2271.7999999999997</v>
      </c>
      <c r="G53" s="1196">
        <v>2733.4</v>
      </c>
      <c r="H53" s="1196">
        <v>10198.5</v>
      </c>
      <c r="I53" s="1196">
        <v>14318.599999999999</v>
      </c>
      <c r="J53" s="1197">
        <v>8822.4</v>
      </c>
      <c r="K53" s="1197">
        <v>348.9171582005459</v>
      </c>
      <c r="L53" s="1198">
        <v>-13.493160758935147</v>
      </c>
      <c r="M53" s="1199"/>
    </row>
    <row r="54" spans="1:13" ht="12.75">
      <c r="A54" s="1194"/>
      <c r="B54" s="1195"/>
      <c r="C54" s="1195"/>
      <c r="D54" s="1195" t="s">
        <v>1058</v>
      </c>
      <c r="E54" s="1195"/>
      <c r="F54" s="1196">
        <v>-62.9</v>
      </c>
      <c r="G54" s="1196">
        <v>-36.7</v>
      </c>
      <c r="H54" s="1196">
        <v>55.5</v>
      </c>
      <c r="I54" s="1196">
        <v>-20.2</v>
      </c>
      <c r="J54" s="1197">
        <v>67.5</v>
      </c>
      <c r="K54" s="1197">
        <v>-188.23529411764707</v>
      </c>
      <c r="L54" s="1198">
        <v>21.621621621621628</v>
      </c>
      <c r="M54" s="1199"/>
    </row>
    <row r="55" spans="1:13" ht="12.75">
      <c r="A55" s="1194"/>
      <c r="B55" s="1195"/>
      <c r="C55" s="1195"/>
      <c r="D55" s="1195" t="s">
        <v>1059</v>
      </c>
      <c r="E55" s="1195"/>
      <c r="F55" s="1196">
        <v>2334.7</v>
      </c>
      <c r="G55" s="1196">
        <v>2770.1</v>
      </c>
      <c r="H55" s="1196">
        <v>10143</v>
      </c>
      <c r="I55" s="1196">
        <v>14338.8</v>
      </c>
      <c r="J55" s="1197">
        <v>8754.899999999998</v>
      </c>
      <c r="K55" s="1197">
        <v>334.4455390414186</v>
      </c>
      <c r="L55" s="1198">
        <v>-13.685300207039361</v>
      </c>
      <c r="M55" s="1199"/>
    </row>
    <row r="56" spans="1:13" ht="12.75">
      <c r="A56" s="1194"/>
      <c r="B56" s="1195"/>
      <c r="C56" s="1195" t="s">
        <v>1060</v>
      </c>
      <c r="D56" s="1195"/>
      <c r="E56" s="1195"/>
      <c r="F56" s="1196">
        <v>-714.15</v>
      </c>
      <c r="G56" s="1196">
        <v>-1326.93</v>
      </c>
      <c r="H56" s="1196">
        <v>-636.25</v>
      </c>
      <c r="I56" s="1196">
        <v>-1165.65</v>
      </c>
      <c r="J56" s="1197">
        <v>-3928</v>
      </c>
      <c r="K56" s="1197">
        <v>-10.908072533781421</v>
      </c>
      <c r="L56" s="1198">
        <v>517.3673870333988</v>
      </c>
      <c r="M56" s="1199"/>
    </row>
    <row r="57" spans="1:13" ht="12.75">
      <c r="A57" s="1188" t="s">
        <v>1061</v>
      </c>
      <c r="B57" s="1189"/>
      <c r="C57" s="1189"/>
      <c r="D57" s="1189"/>
      <c r="E57" s="1189"/>
      <c r="F57" s="1202">
        <v>97115.25000000015</v>
      </c>
      <c r="G57" s="1202">
        <v>117932.97000000009</v>
      </c>
      <c r="H57" s="1202">
        <v>42719.250000000175</v>
      </c>
      <c r="I57" s="1202">
        <v>140851.85000000003</v>
      </c>
      <c r="J57" s="1203">
        <v>148309.21000000008</v>
      </c>
      <c r="K57" s="1203">
        <v>-56.0118004123965</v>
      </c>
      <c r="L57" s="1204">
        <v>247.17184875670682</v>
      </c>
      <c r="M57" s="1199"/>
    </row>
    <row r="58" spans="1:13" ht="12.75">
      <c r="A58" s="1188" t="s">
        <v>1062</v>
      </c>
      <c r="B58" s="1189" t="s">
        <v>1063</v>
      </c>
      <c r="C58" s="1189"/>
      <c r="D58" s="1189"/>
      <c r="E58" s="1189"/>
      <c r="F58" s="1202">
        <v>11385.309999999823</v>
      </c>
      <c r="G58" s="1202">
        <v>11927.559999999881</v>
      </c>
      <c r="H58" s="1202">
        <v>16879.66999999984</v>
      </c>
      <c r="I58" s="1202">
        <v>18502.70000000001</v>
      </c>
      <c r="J58" s="1203">
        <v>24323.76999999993</v>
      </c>
      <c r="K58" s="1203">
        <v>48.25832586025413</v>
      </c>
      <c r="L58" s="1204">
        <v>44.10098064713449</v>
      </c>
      <c r="M58" s="1199"/>
    </row>
    <row r="59" spans="1:13" ht="12.75">
      <c r="A59" s="1188" t="s">
        <v>1064</v>
      </c>
      <c r="B59" s="1189"/>
      <c r="C59" s="1189"/>
      <c r="D59" s="1189"/>
      <c r="E59" s="1189"/>
      <c r="F59" s="1202">
        <v>108500.55999999997</v>
      </c>
      <c r="G59" s="1202">
        <v>129860.52999999997</v>
      </c>
      <c r="H59" s="1202">
        <v>59598.92000000001</v>
      </c>
      <c r="I59" s="1202">
        <v>159354.55000000005</v>
      </c>
      <c r="J59" s="1203">
        <v>172632.98</v>
      </c>
      <c r="K59" s="1203">
        <v>-45.07040332326393</v>
      </c>
      <c r="L59" s="1204">
        <v>189.65789984113803</v>
      </c>
      <c r="M59" s="1199"/>
    </row>
    <row r="60" spans="1:13" ht="12.75">
      <c r="A60" s="1188" t="s">
        <v>1065</v>
      </c>
      <c r="B60" s="1189"/>
      <c r="C60" s="1189"/>
      <c r="D60" s="1189"/>
      <c r="E60" s="1189"/>
      <c r="F60" s="1202">
        <v>-108500.55999999998</v>
      </c>
      <c r="G60" s="1202">
        <v>-129860.53000000001</v>
      </c>
      <c r="H60" s="1202">
        <v>-59598.920000000006</v>
      </c>
      <c r="I60" s="1202">
        <v>-159354.55</v>
      </c>
      <c r="J60" s="1203">
        <v>-172632.98</v>
      </c>
      <c r="K60" s="1203">
        <v>-45.07040332326394</v>
      </c>
      <c r="L60" s="1204">
        <v>189.65789984113803</v>
      </c>
      <c r="M60" s="1199"/>
    </row>
    <row r="61" spans="1:13" ht="12.75">
      <c r="A61" s="1194"/>
      <c r="B61" s="1195" t="s">
        <v>1066</v>
      </c>
      <c r="C61" s="1195"/>
      <c r="D61" s="1195"/>
      <c r="E61" s="1195"/>
      <c r="F61" s="1196">
        <v>-107787.76</v>
      </c>
      <c r="G61" s="1196">
        <v>-128536.33</v>
      </c>
      <c r="H61" s="1196">
        <v>-58964.22000000001</v>
      </c>
      <c r="I61" s="1196">
        <v>-158191.95</v>
      </c>
      <c r="J61" s="1197">
        <v>-172632.98</v>
      </c>
      <c r="K61" s="1197">
        <v>-45.295996502756886</v>
      </c>
      <c r="L61" s="1198">
        <v>192.7758223546415</v>
      </c>
      <c r="M61" s="1199"/>
    </row>
    <row r="62" spans="1:13" ht="12.75">
      <c r="A62" s="1194"/>
      <c r="B62" s="1195"/>
      <c r="C62" s="1195" t="s">
        <v>1058</v>
      </c>
      <c r="D62" s="1195"/>
      <c r="E62" s="1195"/>
      <c r="F62" s="1196">
        <v>-92931.76</v>
      </c>
      <c r="G62" s="1196">
        <v>-115992.23</v>
      </c>
      <c r="H62" s="1196">
        <v>-35772.42</v>
      </c>
      <c r="I62" s="1196">
        <v>-130352.95</v>
      </c>
      <c r="J62" s="1197">
        <v>-148075.48</v>
      </c>
      <c r="K62" s="1197">
        <v>-61.50678734589768</v>
      </c>
      <c r="L62" s="1198">
        <v>313.9375530087146</v>
      </c>
      <c r="M62" s="1199"/>
    </row>
    <row r="63" spans="1:13" ht="12.75">
      <c r="A63" s="1194"/>
      <c r="B63" s="1195"/>
      <c r="C63" s="1195" t="s">
        <v>1059</v>
      </c>
      <c r="D63" s="1195"/>
      <c r="E63" s="1195"/>
      <c r="F63" s="1196">
        <v>-14856</v>
      </c>
      <c r="G63" s="1196">
        <v>-12544.100000000006</v>
      </c>
      <c r="H63" s="1196">
        <v>-23191.800000000003</v>
      </c>
      <c r="I63" s="1196">
        <v>-27839</v>
      </c>
      <c r="J63" s="1197">
        <v>-24557.500000000007</v>
      </c>
      <c r="K63" s="1197">
        <v>56.110662358643</v>
      </c>
      <c r="L63" s="1198">
        <v>5.888719288714128</v>
      </c>
      <c r="M63" s="1199"/>
    </row>
    <row r="64" spans="1:13" ht="12.75">
      <c r="A64" s="1194"/>
      <c r="B64" s="1195" t="s">
        <v>1067</v>
      </c>
      <c r="C64" s="1195"/>
      <c r="D64" s="1195"/>
      <c r="E64" s="1195"/>
      <c r="F64" s="1196">
        <v>-712.8</v>
      </c>
      <c r="G64" s="1196">
        <v>-1324.2</v>
      </c>
      <c r="H64" s="1196">
        <v>-634.7</v>
      </c>
      <c r="I64" s="1196">
        <v>-1162.6</v>
      </c>
      <c r="J64" s="1197">
        <v>0</v>
      </c>
      <c r="K64" s="1197">
        <v>-10.956790123456784</v>
      </c>
      <c r="L64" s="1198">
        <v>-100</v>
      </c>
      <c r="M64" s="1199"/>
    </row>
    <row r="65" spans="1:13" ht="13.5" thickBot="1">
      <c r="A65" s="1211" t="s">
        <v>1068</v>
      </c>
      <c r="B65" s="1212"/>
      <c r="C65" s="1212"/>
      <c r="D65" s="1212"/>
      <c r="E65" s="1212"/>
      <c r="F65" s="1213">
        <v>-106228.76</v>
      </c>
      <c r="G65" s="1213">
        <v>-127127.13000000002</v>
      </c>
      <c r="H65" s="1213">
        <v>-49400.420000000006</v>
      </c>
      <c r="I65" s="1213">
        <v>-145035.95</v>
      </c>
      <c r="J65" s="1214">
        <v>-163810.58000000002</v>
      </c>
      <c r="K65" s="1214">
        <v>-53.49619067378739</v>
      </c>
      <c r="L65" s="1215">
        <v>231.597545122086</v>
      </c>
      <c r="M65" s="1199"/>
    </row>
    <row r="66" ht="13.5" thickTop="1">
      <c r="A66" s="1181" t="s">
        <v>1069</v>
      </c>
    </row>
    <row r="67" ht="12.75">
      <c r="A67" s="1216" t="s">
        <v>1070</v>
      </c>
    </row>
    <row r="68" ht="12.75">
      <c r="A68" s="1216" t="s">
        <v>1071</v>
      </c>
    </row>
  </sheetData>
  <sheetProtection/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85" zoomScaleNormal="85" zoomScalePageLayoutView="0" workbookViewId="0" topLeftCell="A1">
      <selection activeCell="B1" sqref="B1:I1"/>
    </sheetView>
  </sheetViews>
  <sheetFormatPr defaultColWidth="9.140625" defaultRowHeight="15"/>
  <cols>
    <col min="1" max="1" width="9.140625" style="153" customWidth="1"/>
    <col min="2" max="2" width="6.8515625" style="153" customWidth="1"/>
    <col min="3" max="3" width="31.28125" style="153" customWidth="1"/>
    <col min="4" max="4" width="16.140625" style="153" customWidth="1"/>
    <col min="5" max="5" width="16.7109375" style="153" customWidth="1"/>
    <col min="6" max="6" width="15.00390625" style="153" customWidth="1"/>
    <col min="7" max="7" width="14.00390625" style="153" customWidth="1"/>
    <col min="8" max="8" width="15.00390625" style="153" customWidth="1"/>
    <col min="9" max="9" width="14.8515625" style="153" customWidth="1"/>
    <col min="10" max="16384" width="9.140625" style="153" customWidth="1"/>
  </cols>
  <sheetData>
    <row r="1" spans="2:10" ht="15" customHeight="1">
      <c r="B1" s="1780" t="s">
        <v>127</v>
      </c>
      <c r="C1" s="1780"/>
      <c r="D1" s="1780"/>
      <c r="E1" s="1780"/>
      <c r="F1" s="1780"/>
      <c r="G1" s="1780"/>
      <c r="H1" s="1780"/>
      <c r="I1" s="1780"/>
      <c r="J1" s="1217"/>
    </row>
    <row r="2" spans="2:9" ht="15" customHeight="1">
      <c r="B2" s="1854" t="s">
        <v>1073</v>
      </c>
      <c r="C2" s="1854"/>
      <c r="D2" s="1854"/>
      <c r="E2" s="1854"/>
      <c r="F2" s="1854"/>
      <c r="G2" s="1854"/>
      <c r="H2" s="1854"/>
      <c r="I2" s="1854"/>
    </row>
    <row r="3" spans="2:9" ht="15" customHeight="1">
      <c r="B3" s="1855" t="s">
        <v>1074</v>
      </c>
      <c r="C3" s="1855"/>
      <c r="D3" s="1855"/>
      <c r="E3" s="1855"/>
      <c r="F3" s="1855"/>
      <c r="G3" s="1855"/>
      <c r="H3" s="1855"/>
      <c r="I3" s="1855"/>
    </row>
    <row r="4" spans="2:9" ht="12" customHeight="1" thickBot="1">
      <c r="B4" s="1218"/>
      <c r="C4" s="1219"/>
      <c r="D4" s="1220"/>
      <c r="E4" s="1220"/>
      <c r="F4" s="1220"/>
      <c r="G4" s="1219"/>
      <c r="H4" s="1218"/>
      <c r="I4" s="1218"/>
    </row>
    <row r="5" spans="2:9" ht="15" customHeight="1" thickTop="1">
      <c r="B5" s="1221"/>
      <c r="C5" s="1222"/>
      <c r="D5" s="1223"/>
      <c r="E5" s="1224"/>
      <c r="F5" s="1223"/>
      <c r="G5" s="1223"/>
      <c r="H5" s="1225" t="s">
        <v>176</v>
      </c>
      <c r="I5" s="1226"/>
    </row>
    <row r="6" spans="2:9" ht="15" customHeight="1">
      <c r="B6" s="1227"/>
      <c r="C6" s="1228"/>
      <c r="D6" s="1229" t="s">
        <v>58</v>
      </c>
      <c r="E6" s="1230" t="s">
        <v>1075</v>
      </c>
      <c r="F6" s="1229" t="s">
        <v>58</v>
      </c>
      <c r="G6" s="1230" t="s">
        <v>1075</v>
      </c>
      <c r="H6" s="1856" t="s">
        <v>1076</v>
      </c>
      <c r="I6" s="1857"/>
    </row>
    <row r="7" spans="2:9" ht="15" customHeight="1">
      <c r="B7" s="1227"/>
      <c r="C7" s="1228"/>
      <c r="D7" s="1231">
        <v>2014</v>
      </c>
      <c r="E7" s="1232">
        <v>2015</v>
      </c>
      <c r="F7" s="1231">
        <v>2015</v>
      </c>
      <c r="G7" s="1231">
        <v>2016</v>
      </c>
      <c r="H7" s="1233" t="s">
        <v>53</v>
      </c>
      <c r="I7" s="1234" t="s">
        <v>54</v>
      </c>
    </row>
    <row r="8" spans="1:9" ht="15" customHeight="1">
      <c r="A8" s="160"/>
      <c r="B8" s="1235"/>
      <c r="C8" s="1236"/>
      <c r="D8" s="1237"/>
      <c r="E8" s="1237"/>
      <c r="F8" s="1238"/>
      <c r="G8" s="1239"/>
      <c r="H8" s="1240"/>
      <c r="I8" s="1241"/>
    </row>
    <row r="9" spans="1:9" ht="15" customHeight="1">
      <c r="A9" s="160"/>
      <c r="B9" s="1850" t="s">
        <v>1077</v>
      </c>
      <c r="C9" s="1858"/>
      <c r="D9" s="1243">
        <v>593752.9400000001</v>
      </c>
      <c r="E9" s="1243">
        <v>631406.76</v>
      </c>
      <c r="F9" s="1243">
        <v>726683.87</v>
      </c>
      <c r="G9" s="1243">
        <v>891133.4</v>
      </c>
      <c r="H9" s="1244">
        <v>6.341664598747073</v>
      </c>
      <c r="I9" s="1245">
        <v>22.630133513215327</v>
      </c>
    </row>
    <row r="10" spans="1:9" ht="15" customHeight="1">
      <c r="A10" s="160"/>
      <c r="B10" s="1246" t="s">
        <v>1078</v>
      </c>
      <c r="C10" s="1247"/>
      <c r="D10" s="1248">
        <v>21352.06</v>
      </c>
      <c r="E10" s="1248">
        <v>23263.6</v>
      </c>
      <c r="F10" s="1248">
        <v>23622.95</v>
      </c>
      <c r="G10" s="1248">
        <v>29232.3</v>
      </c>
      <c r="H10" s="1248">
        <v>8.952485146632199</v>
      </c>
      <c r="I10" s="1249">
        <v>23.74534086555657</v>
      </c>
    </row>
    <row r="11" spans="1:9" ht="15" customHeight="1">
      <c r="A11" s="160"/>
      <c r="B11" s="1246" t="s">
        <v>1079</v>
      </c>
      <c r="C11" s="1247"/>
      <c r="D11" s="1248">
        <v>572400.88</v>
      </c>
      <c r="E11" s="1248">
        <v>608143.2</v>
      </c>
      <c r="F11" s="1248">
        <v>703060.92</v>
      </c>
      <c r="G11" s="1248">
        <v>861901</v>
      </c>
      <c r="H11" s="1248">
        <v>6.244281105927001</v>
      </c>
      <c r="I11" s="1249">
        <v>22.59264815913818</v>
      </c>
    </row>
    <row r="12" spans="1:10" ht="15" customHeight="1">
      <c r="A12" s="160"/>
      <c r="B12" s="1250"/>
      <c r="C12" s="1251" t="s">
        <v>1080</v>
      </c>
      <c r="D12" s="1252">
        <v>426132.85371916</v>
      </c>
      <c r="E12" s="1252">
        <v>430455.75407622</v>
      </c>
      <c r="F12" s="1252">
        <v>517456.67892682005</v>
      </c>
      <c r="G12" s="1252">
        <v>642948.4293138001</v>
      </c>
      <c r="H12" s="1252">
        <v>1.0144489727395865</v>
      </c>
      <c r="I12" s="1253">
        <v>24.25164376025522</v>
      </c>
      <c r="J12" s="160"/>
    </row>
    <row r="13" spans="1:9" ht="15" customHeight="1">
      <c r="A13" s="160"/>
      <c r="B13" s="1250"/>
      <c r="C13" s="1254" t="s">
        <v>1081</v>
      </c>
      <c r="D13" s="1252">
        <v>146268.02628084</v>
      </c>
      <c r="E13" s="1252">
        <v>177687.44592378</v>
      </c>
      <c r="F13" s="1252">
        <v>185604.24107318</v>
      </c>
      <c r="G13" s="1252">
        <v>218952.5706862</v>
      </c>
      <c r="H13" s="1252">
        <v>21.48071621792009</v>
      </c>
      <c r="I13" s="1253">
        <v>17.967439440067224</v>
      </c>
    </row>
    <row r="14" spans="1:9" ht="15" customHeight="1">
      <c r="A14" s="160"/>
      <c r="B14" s="1255"/>
      <c r="C14" s="1254"/>
      <c r="D14" s="1256"/>
      <c r="E14" s="1256"/>
      <c r="F14" s="1256"/>
      <c r="G14" s="1256"/>
      <c r="H14" s="1256"/>
      <c r="I14" s="1253"/>
    </row>
    <row r="15" spans="1:9" ht="15" customHeight="1">
      <c r="A15" s="160"/>
      <c r="B15" s="1257"/>
      <c r="C15" s="1236"/>
      <c r="D15" s="1258"/>
      <c r="E15" s="1258"/>
      <c r="F15" s="1258"/>
      <c r="G15" s="1258"/>
      <c r="H15" s="1258"/>
      <c r="I15" s="1259"/>
    </row>
    <row r="16" spans="1:9" ht="15" customHeight="1">
      <c r="A16" s="160"/>
      <c r="B16" s="1850" t="s">
        <v>1082</v>
      </c>
      <c r="C16" s="1858"/>
      <c r="D16" s="1260">
        <v>93006.09</v>
      </c>
      <c r="E16" s="1260">
        <v>116277.56</v>
      </c>
      <c r="F16" s="1260">
        <v>120995.11</v>
      </c>
      <c r="G16" s="1260">
        <v>145708.9</v>
      </c>
      <c r="H16" s="1244">
        <v>25.021447520264545</v>
      </c>
      <c r="I16" s="1245">
        <v>20.425445292789092</v>
      </c>
    </row>
    <row r="17" spans="1:9" ht="15" customHeight="1">
      <c r="A17" s="160"/>
      <c r="B17" s="1255"/>
      <c r="C17" s="1261" t="s">
        <v>1080</v>
      </c>
      <c r="D17" s="1252">
        <v>87372.33</v>
      </c>
      <c r="E17" s="1252">
        <v>110503.49999999999</v>
      </c>
      <c r="F17" s="1252">
        <v>114843.41</v>
      </c>
      <c r="G17" s="1252">
        <v>138259.78</v>
      </c>
      <c r="H17" s="1252">
        <v>26.47425105865895</v>
      </c>
      <c r="I17" s="1253">
        <v>20.389824718719154</v>
      </c>
    </row>
    <row r="18" spans="1:9" ht="15" customHeight="1">
      <c r="A18" s="160"/>
      <c r="B18" s="1255"/>
      <c r="C18" s="1261" t="s">
        <v>1081</v>
      </c>
      <c r="D18" s="1252">
        <v>5633.76</v>
      </c>
      <c r="E18" s="1252">
        <v>5774.1</v>
      </c>
      <c r="F18" s="1252">
        <v>6151.7</v>
      </c>
      <c r="G18" s="1252">
        <v>7449.12</v>
      </c>
      <c r="H18" s="1252">
        <v>2.4910539320098763</v>
      </c>
      <c r="I18" s="1253">
        <v>21.090430287562782</v>
      </c>
    </row>
    <row r="19" spans="1:9" ht="15" customHeight="1">
      <c r="A19" s="160"/>
      <c r="B19" s="1262"/>
      <c r="C19" s="1263"/>
      <c r="D19" s="1264"/>
      <c r="E19" s="1264"/>
      <c r="F19" s="1264"/>
      <c r="G19" s="1264"/>
      <c r="H19" s="1265"/>
      <c r="I19" s="1266"/>
    </row>
    <row r="20" spans="1:9" ht="15" customHeight="1">
      <c r="A20" s="160"/>
      <c r="B20" s="1242"/>
      <c r="C20" s="1267"/>
      <c r="D20" s="1268"/>
      <c r="E20" s="1268"/>
      <c r="F20" s="1268"/>
      <c r="G20" s="1268"/>
      <c r="H20" s="1268"/>
      <c r="I20" s="1269"/>
    </row>
    <row r="21" spans="1:9" ht="15" customHeight="1">
      <c r="A21" s="160"/>
      <c r="B21" s="1850" t="s">
        <v>1083</v>
      </c>
      <c r="C21" s="1851"/>
      <c r="D21" s="1244">
        <v>665406.97</v>
      </c>
      <c r="E21" s="1244">
        <v>724420.8</v>
      </c>
      <c r="F21" s="1244">
        <v>824056.04</v>
      </c>
      <c r="G21" s="1244">
        <v>1007609.9000000001</v>
      </c>
      <c r="H21" s="1244">
        <v>8.868832558216226</v>
      </c>
      <c r="I21" s="1245">
        <v>22.2744390053861</v>
      </c>
    </row>
    <row r="22" spans="1:9" ht="15" customHeight="1">
      <c r="A22" s="160"/>
      <c r="B22" s="1255"/>
      <c r="C22" s="1261" t="s">
        <v>1080</v>
      </c>
      <c r="D22" s="1252">
        <v>513505.18371916004</v>
      </c>
      <c r="E22" s="1252">
        <v>540959.25407622</v>
      </c>
      <c r="F22" s="1252">
        <v>632300.0889268201</v>
      </c>
      <c r="G22" s="1252">
        <v>781208.2093138001</v>
      </c>
      <c r="H22" s="1252">
        <v>5.346405689270469</v>
      </c>
      <c r="I22" s="1253">
        <v>23.55022923367231</v>
      </c>
    </row>
    <row r="23" spans="1:9" ht="15" customHeight="1">
      <c r="A23" s="160"/>
      <c r="B23" s="1255"/>
      <c r="C23" s="1261" t="s">
        <v>1084</v>
      </c>
      <c r="D23" s="1252">
        <v>77.17159676267894</v>
      </c>
      <c r="E23" s="1252">
        <v>74.67472690958348</v>
      </c>
      <c r="F23" s="1252">
        <v>76.73022928474865</v>
      </c>
      <c r="G23" s="1252">
        <v>77.5308191507249</v>
      </c>
      <c r="H23" s="1270" t="s">
        <v>119</v>
      </c>
      <c r="I23" s="1271" t="s">
        <v>119</v>
      </c>
    </row>
    <row r="24" spans="1:9" ht="15" customHeight="1">
      <c r="A24" s="160"/>
      <c r="B24" s="1255"/>
      <c r="C24" s="1261" t="s">
        <v>1081</v>
      </c>
      <c r="D24" s="1252">
        <v>151901.78628084</v>
      </c>
      <c r="E24" s="1252">
        <v>183461.54592378</v>
      </c>
      <c r="F24" s="1252">
        <v>191755.95107318</v>
      </c>
      <c r="G24" s="1252">
        <v>226401.6906862</v>
      </c>
      <c r="H24" s="1252">
        <v>20.7764243039193</v>
      </c>
      <c r="I24" s="1253">
        <v>18.067621588337616</v>
      </c>
    </row>
    <row r="25" spans="1:9" ht="15" customHeight="1">
      <c r="A25" s="160"/>
      <c r="B25" s="1250"/>
      <c r="C25" s="1261" t="s">
        <v>1084</v>
      </c>
      <c r="D25" s="1252">
        <v>22.828403237321062</v>
      </c>
      <c r="E25" s="1252">
        <v>25.325273090416513</v>
      </c>
      <c r="F25" s="1252">
        <v>23.269770715251354</v>
      </c>
      <c r="G25" s="1252">
        <v>22.469180849275098</v>
      </c>
      <c r="H25" s="1270" t="s">
        <v>119</v>
      </c>
      <c r="I25" s="1271" t="s">
        <v>119</v>
      </c>
    </row>
    <row r="26" spans="1:9" ht="15" customHeight="1">
      <c r="A26" s="160"/>
      <c r="B26" s="1272"/>
      <c r="C26" s="1263"/>
      <c r="D26" s="1273"/>
      <c r="E26" s="1273"/>
      <c r="F26" s="1273"/>
      <c r="G26" s="1273"/>
      <c r="H26" s="1273"/>
      <c r="I26" s="1274"/>
    </row>
    <row r="27" spans="1:9" ht="15" customHeight="1">
      <c r="A27" s="160"/>
      <c r="B27" s="1255"/>
      <c r="C27" s="1251"/>
      <c r="D27" s="1275"/>
      <c r="E27" s="1275"/>
      <c r="F27" s="1275"/>
      <c r="G27" s="1275"/>
      <c r="H27" s="1275"/>
      <c r="I27" s="1253"/>
    </row>
    <row r="28" spans="1:9" ht="15" customHeight="1">
      <c r="A28" s="160"/>
      <c r="B28" s="1850" t="s">
        <v>1085</v>
      </c>
      <c r="C28" s="1851"/>
      <c r="D28" s="1244">
        <v>686759.03</v>
      </c>
      <c r="E28" s="1244">
        <v>747684.34</v>
      </c>
      <c r="F28" s="1244">
        <v>847678.99</v>
      </c>
      <c r="G28" s="1244">
        <v>1036842.3</v>
      </c>
      <c r="H28" s="1244">
        <v>8.871424668416793</v>
      </c>
      <c r="I28" s="1245">
        <v>22.3154416036665</v>
      </c>
    </row>
    <row r="29" spans="1:9" ht="15" customHeight="1">
      <c r="A29" s="160"/>
      <c r="B29" s="1276"/>
      <c r="C29" s="1277"/>
      <c r="D29" s="1278"/>
      <c r="E29" s="1278"/>
      <c r="F29" s="1278"/>
      <c r="G29" s="1278"/>
      <c r="H29" s="1278"/>
      <c r="I29" s="1279"/>
    </row>
    <row r="30" spans="1:9" ht="15" customHeight="1">
      <c r="A30" s="160"/>
      <c r="B30" s="1280" t="s">
        <v>1086</v>
      </c>
      <c r="C30" s="1281"/>
      <c r="D30" s="1275"/>
      <c r="E30" s="1275"/>
      <c r="F30" s="1275"/>
      <c r="G30" s="1275"/>
      <c r="H30" s="1275"/>
      <c r="I30" s="1282"/>
    </row>
    <row r="31" spans="1:9" ht="9.75" customHeight="1" hidden="1">
      <c r="A31" s="160"/>
      <c r="B31" s="1283"/>
      <c r="C31" s="1284"/>
      <c r="D31" s="1244"/>
      <c r="E31" s="1244"/>
      <c r="F31" s="1244"/>
      <c r="G31" s="1244"/>
      <c r="H31" s="1244"/>
      <c r="I31" s="1245"/>
    </row>
    <row r="32" spans="2:9" ht="15" customHeight="1">
      <c r="B32" s="1852" t="s">
        <v>1087</v>
      </c>
      <c r="C32" s="1853"/>
      <c r="D32" s="1275"/>
      <c r="E32" s="1275"/>
      <c r="F32" s="1275"/>
      <c r="G32" s="1275"/>
      <c r="H32" s="1275"/>
      <c r="I32" s="1285"/>
    </row>
    <row r="33" spans="2:9" ht="15" customHeight="1">
      <c r="B33" s="1255"/>
      <c r="C33" s="1251" t="s">
        <v>1088</v>
      </c>
      <c r="D33" s="1252">
        <v>11.466383963888333</v>
      </c>
      <c r="E33" s="1252">
        <v>11.437344288281004</v>
      </c>
      <c r="F33" s="1252">
        <v>12.981127553746326</v>
      </c>
      <c r="G33" s="1252">
        <v>17.80217273732905</v>
      </c>
      <c r="H33" s="1270" t="s">
        <v>119</v>
      </c>
      <c r="I33" s="1271" t="s">
        <v>119</v>
      </c>
    </row>
    <row r="34" spans="2:9" ht="15" customHeight="1">
      <c r="B34" s="1255"/>
      <c r="C34" s="1251" t="s">
        <v>1089</v>
      </c>
      <c r="D34" s="1252">
        <v>9.97421859883483</v>
      </c>
      <c r="E34" s="1252">
        <v>9.829080283141021</v>
      </c>
      <c r="F34" s="1252">
        <v>11.19332249619925</v>
      </c>
      <c r="G34" s="1252">
        <v>15.041747555101445</v>
      </c>
      <c r="H34" s="1270" t="s">
        <v>119</v>
      </c>
      <c r="I34" s="1271" t="s">
        <v>119</v>
      </c>
    </row>
    <row r="35" spans="2:9" ht="15" customHeight="1">
      <c r="B35" s="1255"/>
      <c r="C35" s="1251"/>
      <c r="D35" s="1252"/>
      <c r="E35" s="1252"/>
      <c r="F35" s="1252"/>
      <c r="G35" s="1252"/>
      <c r="H35" s="1252"/>
      <c r="I35" s="1253"/>
    </row>
    <row r="36" spans="2:9" ht="15" customHeight="1">
      <c r="B36" s="1852" t="s">
        <v>1090</v>
      </c>
      <c r="C36" s="1853"/>
      <c r="D36" s="1244"/>
      <c r="E36" s="1244"/>
      <c r="F36" s="1244"/>
      <c r="G36" s="1244"/>
      <c r="H36" s="1244"/>
      <c r="I36" s="1245"/>
    </row>
    <row r="37" spans="2:9" ht="15" customHeight="1">
      <c r="B37" s="1286"/>
      <c r="C37" s="1251" t="s">
        <v>1088</v>
      </c>
      <c r="D37" s="1252">
        <v>11.834325583706326</v>
      </c>
      <c r="E37" s="1252">
        <v>11.80463606480765</v>
      </c>
      <c r="F37" s="1252">
        <v>13.353253370754805</v>
      </c>
      <c r="G37" s="1252">
        <v>18.318640920213543</v>
      </c>
      <c r="H37" s="1270" t="s">
        <v>119</v>
      </c>
      <c r="I37" s="1271" t="s">
        <v>119</v>
      </c>
    </row>
    <row r="38" spans="2:9" ht="15" customHeight="1">
      <c r="B38" s="1286"/>
      <c r="C38" s="1287" t="s">
        <v>1089</v>
      </c>
      <c r="D38" s="1252">
        <v>10.294278537454705</v>
      </c>
      <c r="E38" s="1252">
        <v>10.14472526748559</v>
      </c>
      <c r="F38" s="1252">
        <v>11.514197879457882</v>
      </c>
      <c r="G38" s="1252">
        <v>15.47813159326442</v>
      </c>
      <c r="H38" s="1270" t="s">
        <v>119</v>
      </c>
      <c r="I38" s="1271" t="s">
        <v>119</v>
      </c>
    </row>
    <row r="39" spans="2:9" ht="15" customHeight="1">
      <c r="B39" s="1288"/>
      <c r="C39" s="1263"/>
      <c r="D39" s="1273"/>
      <c r="E39" s="1273"/>
      <c r="F39" s="1273"/>
      <c r="G39" s="1273"/>
      <c r="H39" s="1273"/>
      <c r="I39" s="1274"/>
    </row>
    <row r="40" spans="2:9" ht="15">
      <c r="B40" s="1289"/>
      <c r="C40" s="1290"/>
      <c r="D40" s="1291"/>
      <c r="E40" s="1291"/>
      <c r="F40" s="1291"/>
      <c r="G40" s="1291"/>
      <c r="H40" s="1291"/>
      <c r="I40" s="1292"/>
    </row>
    <row r="41" spans="2:9" ht="15.75">
      <c r="B41" s="1293" t="s">
        <v>1091</v>
      </c>
      <c r="C41" s="1275"/>
      <c r="D41" s="1256">
        <v>87539.29999999999</v>
      </c>
      <c r="E41" s="1256">
        <v>96553.6</v>
      </c>
      <c r="F41" s="1256">
        <v>100391.6</v>
      </c>
      <c r="G41" s="1256">
        <v>108632.6</v>
      </c>
      <c r="H41" s="1252">
        <v>10.297432124771404</v>
      </c>
      <c r="I41" s="1253">
        <v>8.208854127237728</v>
      </c>
    </row>
    <row r="42" spans="2:9" ht="15.75">
      <c r="B42" s="1293" t="s">
        <v>1092</v>
      </c>
      <c r="C42" s="1275"/>
      <c r="D42" s="1256">
        <v>599219.73</v>
      </c>
      <c r="E42" s="1256">
        <v>651130.8</v>
      </c>
      <c r="F42" s="1256">
        <v>747287.39</v>
      </c>
      <c r="G42" s="1256">
        <v>928209.7</v>
      </c>
      <c r="H42" s="1252">
        <v>8.663110942625352</v>
      </c>
      <c r="I42" s="1253">
        <v>24.210539669349956</v>
      </c>
    </row>
    <row r="43" spans="2:9" ht="15.75">
      <c r="B43" s="1293" t="s">
        <v>1093</v>
      </c>
      <c r="C43" s="1275"/>
      <c r="D43" s="1256">
        <v>-130981.76400000008</v>
      </c>
      <c r="E43" s="1256">
        <v>-51910.96999999997</v>
      </c>
      <c r="F43" s="1256">
        <v>-148067.66000000003</v>
      </c>
      <c r="G43" s="1256">
        <v>-180922.21000000008</v>
      </c>
      <c r="H43" s="1294" t="s">
        <v>119</v>
      </c>
      <c r="I43" s="1271" t="s">
        <v>119</v>
      </c>
    </row>
    <row r="44" spans="2:9" ht="15.75">
      <c r="B44" s="1293" t="s">
        <v>1094</v>
      </c>
      <c r="C44" s="1275"/>
      <c r="D44" s="1256">
        <v>3854.6</v>
      </c>
      <c r="E44" s="1256">
        <v>2510.6</v>
      </c>
      <c r="F44" s="1256">
        <v>3031.7</v>
      </c>
      <c r="G44" s="1256">
        <v>17111.6</v>
      </c>
      <c r="H44" s="1294" t="s">
        <v>119</v>
      </c>
      <c r="I44" s="1271" t="s">
        <v>119</v>
      </c>
    </row>
    <row r="45" spans="2:9" ht="16.5" thickBot="1">
      <c r="B45" s="1295" t="s">
        <v>1095</v>
      </c>
      <c r="C45" s="1296"/>
      <c r="D45" s="1297">
        <v>-127127.06400000007</v>
      </c>
      <c r="E45" s="1297">
        <v>-49400.36999999997</v>
      </c>
      <c r="F45" s="1297">
        <v>-145035.96000000002</v>
      </c>
      <c r="G45" s="1297">
        <v>-163810.61000000007</v>
      </c>
      <c r="H45" s="1298" t="s">
        <v>119</v>
      </c>
      <c r="I45" s="1299" t="s">
        <v>119</v>
      </c>
    </row>
    <row r="46" spans="2:9" ht="16.5" thickTop="1">
      <c r="B46" s="1300" t="s">
        <v>1096</v>
      </c>
      <c r="C46" s="1219"/>
      <c r="D46" s="1301"/>
      <c r="E46" s="1301"/>
      <c r="F46" s="1301"/>
      <c r="G46" s="1218"/>
      <c r="H46" s="1218"/>
      <c r="I46" s="1218"/>
    </row>
    <row r="47" spans="2:9" ht="15.75">
      <c r="B47" s="1302" t="s">
        <v>1097</v>
      </c>
      <c r="C47" s="1219"/>
      <c r="D47" s="1301"/>
      <c r="E47" s="1301"/>
      <c r="F47" s="1301"/>
      <c r="G47" s="1218"/>
      <c r="H47" s="1218"/>
      <c r="I47" s="1218"/>
    </row>
    <row r="48" spans="2:9" ht="15.75">
      <c r="B48" s="1303" t="s">
        <v>1098</v>
      </c>
      <c r="C48" s="1304"/>
      <c r="D48" s="1301"/>
      <c r="E48" s="1301"/>
      <c r="F48" s="1301"/>
      <c r="G48" s="1218"/>
      <c r="H48" s="1218"/>
      <c r="I48" s="1218"/>
    </row>
    <row r="49" spans="2:9" ht="15.75">
      <c r="B49" s="1305" t="s">
        <v>1099</v>
      </c>
      <c r="C49" s="1306"/>
      <c r="D49" s="1301"/>
      <c r="E49" s="1301"/>
      <c r="F49" s="1301"/>
      <c r="G49" s="1218"/>
      <c r="H49" s="1218"/>
      <c r="I49" s="1218"/>
    </row>
    <row r="50" spans="2:9" ht="15.75">
      <c r="B50" s="1306" t="s">
        <v>1100</v>
      </c>
      <c r="C50" s="1307"/>
      <c r="D50" s="1308">
        <v>95.9</v>
      </c>
      <c r="E50" s="1308">
        <v>99.4</v>
      </c>
      <c r="F50" s="1308">
        <v>101.14</v>
      </c>
      <c r="G50" s="1308">
        <v>105.92</v>
      </c>
      <c r="H50" s="1218"/>
      <c r="I50" s="1218"/>
    </row>
    <row r="52" spans="4:7" ht="15.75">
      <c r="D52" s="1309"/>
      <c r="E52" s="1310"/>
      <c r="F52" s="1310"/>
      <c r="G52" s="1310"/>
    </row>
    <row r="55" ht="12.75">
      <c r="E55" s="1117"/>
    </row>
  </sheetData>
  <sheetProtection/>
  <mergeCells count="10">
    <mergeCell ref="B21:C21"/>
    <mergeCell ref="B28:C28"/>
    <mergeCell ref="B32:C32"/>
    <mergeCell ref="B36:C36"/>
    <mergeCell ref="B1:I1"/>
    <mergeCell ref="B2:I2"/>
    <mergeCell ref="B3:I3"/>
    <mergeCell ref="H6:I6"/>
    <mergeCell ref="B9:C9"/>
    <mergeCell ref="B16:C16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5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9.140625" style="153" customWidth="1"/>
    <col min="2" max="2" width="5.8515625" style="153" customWidth="1"/>
    <col min="3" max="3" width="25.57421875" style="153" customWidth="1"/>
    <col min="4" max="4" width="16.421875" style="153" customWidth="1"/>
    <col min="5" max="5" width="15.7109375" style="153" customWidth="1"/>
    <col min="6" max="6" width="15.421875" style="153" customWidth="1"/>
    <col min="7" max="7" width="13.00390625" style="153" customWidth="1"/>
    <col min="8" max="8" width="12.140625" style="153" customWidth="1"/>
    <col min="9" max="9" width="12.7109375" style="153" customWidth="1"/>
    <col min="10" max="16384" width="9.140625" style="153" customWidth="1"/>
  </cols>
  <sheetData>
    <row r="1" spans="2:10" ht="12.75">
      <c r="B1" s="1780" t="s">
        <v>735</v>
      </c>
      <c r="C1" s="1780"/>
      <c r="D1" s="1780"/>
      <c r="E1" s="1780"/>
      <c r="F1" s="1780"/>
      <c r="G1" s="1780"/>
      <c r="H1" s="1780"/>
      <c r="I1" s="1780"/>
      <c r="J1" s="1217"/>
    </row>
    <row r="2" spans="2:10" ht="15.75">
      <c r="B2" s="1854" t="s">
        <v>1073</v>
      </c>
      <c r="C2" s="1854"/>
      <c r="D2" s="1854"/>
      <c r="E2" s="1854"/>
      <c r="F2" s="1854"/>
      <c r="G2" s="1854"/>
      <c r="H2" s="1854"/>
      <c r="I2" s="1854"/>
      <c r="J2" s="1311"/>
    </row>
    <row r="3" spans="2:10" ht="18" customHeight="1" thickBot="1">
      <c r="B3" s="1859" t="s">
        <v>1102</v>
      </c>
      <c r="C3" s="1859"/>
      <c r="D3" s="1859"/>
      <c r="E3" s="1859"/>
      <c r="F3" s="1859"/>
      <c r="G3" s="1859"/>
      <c r="H3" s="1859"/>
      <c r="I3" s="1859"/>
      <c r="J3" s="1311"/>
    </row>
    <row r="4" spans="2:10" ht="15" customHeight="1" thickTop="1">
      <c r="B4" s="1221"/>
      <c r="C4" s="1222"/>
      <c r="D4" s="1223"/>
      <c r="E4" s="1224"/>
      <c r="F4" s="1223"/>
      <c r="G4" s="1223"/>
      <c r="H4" s="1225" t="s">
        <v>176</v>
      </c>
      <c r="I4" s="1226"/>
      <c r="J4" s="1311"/>
    </row>
    <row r="5" spans="2:10" ht="15" customHeight="1">
      <c r="B5" s="1227"/>
      <c r="C5" s="1228"/>
      <c r="D5" s="1229" t="s">
        <v>58</v>
      </c>
      <c r="E5" s="1230" t="s">
        <v>1075</v>
      </c>
      <c r="F5" s="1229" t="s">
        <v>58</v>
      </c>
      <c r="G5" s="1230" t="s">
        <v>1075</v>
      </c>
      <c r="H5" s="1312" t="s">
        <v>1076</v>
      </c>
      <c r="I5" s="1313"/>
      <c r="J5" s="1311"/>
    </row>
    <row r="6" spans="2:10" ht="15" customHeight="1">
      <c r="B6" s="1227"/>
      <c r="C6" s="1228"/>
      <c r="D6" s="1231">
        <v>2014</v>
      </c>
      <c r="E6" s="1232">
        <v>2015</v>
      </c>
      <c r="F6" s="1231">
        <v>2015</v>
      </c>
      <c r="G6" s="1231">
        <v>2016</v>
      </c>
      <c r="H6" s="1233" t="s">
        <v>53</v>
      </c>
      <c r="I6" s="1234" t="s">
        <v>54</v>
      </c>
      <c r="J6" s="1311"/>
    </row>
    <row r="7" spans="2:10" ht="15" customHeight="1">
      <c r="B7" s="1235"/>
      <c r="C7" s="1236"/>
      <c r="D7" s="1239"/>
      <c r="E7" s="1239"/>
      <c r="F7" s="1239"/>
      <c r="G7" s="1239"/>
      <c r="H7" s="1240"/>
      <c r="I7" s="1241"/>
      <c r="J7" s="1311"/>
    </row>
    <row r="8" spans="2:15" ht="15" customHeight="1">
      <c r="B8" s="1286" t="s">
        <v>1077</v>
      </c>
      <c r="C8" s="1314"/>
      <c r="D8" s="1244">
        <v>6191.375808133473</v>
      </c>
      <c r="E8" s="1244">
        <v>6352.180684104627</v>
      </c>
      <c r="F8" s="1244">
        <v>7184.93049238679</v>
      </c>
      <c r="G8" s="1244">
        <v>8413.268504531723</v>
      </c>
      <c r="H8" s="1244">
        <v>2.597239788932029</v>
      </c>
      <c r="I8" s="1245">
        <v>17.09603194417106</v>
      </c>
      <c r="J8" s="1311"/>
      <c r="K8" s="160"/>
      <c r="L8" s="160"/>
      <c r="N8" s="160"/>
      <c r="O8" s="160"/>
    </row>
    <row r="9" spans="2:15" ht="15" customHeight="1">
      <c r="B9" s="1246" t="s">
        <v>1078</v>
      </c>
      <c r="C9" s="1247"/>
      <c r="D9" s="1260">
        <v>222.64921793534933</v>
      </c>
      <c r="E9" s="1260">
        <v>234.04024144869211</v>
      </c>
      <c r="F9" s="1260">
        <v>233.5668380462725</v>
      </c>
      <c r="G9" s="1260">
        <v>275.98470543806644</v>
      </c>
      <c r="H9" s="1244">
        <v>5.116130035835283</v>
      </c>
      <c r="I9" s="1245">
        <v>18.160911774380594</v>
      </c>
      <c r="J9" s="1311"/>
      <c r="K9" s="160"/>
      <c r="L9" s="160"/>
      <c r="N9" s="160"/>
      <c r="O9" s="160"/>
    </row>
    <row r="10" spans="2:15" ht="15" customHeight="1">
      <c r="B10" s="1246" t="s">
        <v>1079</v>
      </c>
      <c r="C10" s="1247"/>
      <c r="D10" s="1260">
        <v>5968.726590198123</v>
      </c>
      <c r="E10" s="1260">
        <v>6118.140845070422</v>
      </c>
      <c r="F10" s="1260">
        <v>6951.363654340518</v>
      </c>
      <c r="G10" s="1260">
        <v>8137.282854984894</v>
      </c>
      <c r="H10" s="1244">
        <v>2.5032852923380347</v>
      </c>
      <c r="I10" s="1245">
        <v>17.06023824410154</v>
      </c>
      <c r="J10" s="1311"/>
      <c r="K10" s="160"/>
      <c r="L10" s="160"/>
      <c r="N10" s="160"/>
      <c r="O10" s="160"/>
    </row>
    <row r="11" spans="2:15" ht="15" customHeight="1">
      <c r="B11" s="1250"/>
      <c r="C11" s="1251" t="s">
        <v>1080</v>
      </c>
      <c r="D11" s="1252">
        <v>4443.5125518160585</v>
      </c>
      <c r="E11" s="1252">
        <v>4330.54078547505</v>
      </c>
      <c r="F11" s="1252">
        <v>5116.24163463338</v>
      </c>
      <c r="G11" s="1252">
        <v>6070.13245198074</v>
      </c>
      <c r="H11" s="1252">
        <v>-2.5423978220751735</v>
      </c>
      <c r="I11" s="1253">
        <v>18.644366030137945</v>
      </c>
      <c r="J11" s="1311"/>
      <c r="K11" s="160"/>
      <c r="L11" s="160"/>
      <c r="N11" s="160"/>
      <c r="O11" s="160"/>
    </row>
    <row r="12" spans="2:15" ht="15" customHeight="1">
      <c r="B12" s="1250"/>
      <c r="C12" s="1254" t="s">
        <v>1081</v>
      </c>
      <c r="D12" s="1252">
        <v>1525.2140383820645</v>
      </c>
      <c r="E12" s="1252">
        <v>1787.6000595953722</v>
      </c>
      <c r="F12" s="1252">
        <v>1835.1220197071384</v>
      </c>
      <c r="G12" s="1252">
        <v>2067.1504030041538</v>
      </c>
      <c r="H12" s="1252">
        <v>17.20322621024684</v>
      </c>
      <c r="I12" s="1253">
        <v>12.643757788598947</v>
      </c>
      <c r="J12" s="1311"/>
      <c r="K12" s="160"/>
      <c r="L12" s="160"/>
      <c r="N12" s="160"/>
      <c r="O12" s="160"/>
    </row>
    <row r="13" spans="2:15" ht="15" customHeight="1">
      <c r="B13" s="1262"/>
      <c r="C13" s="1315"/>
      <c r="D13" s="1256"/>
      <c r="E13" s="1256"/>
      <c r="F13" s="1256"/>
      <c r="G13" s="1256"/>
      <c r="H13" s="1256"/>
      <c r="I13" s="1253"/>
      <c r="J13" s="1311"/>
      <c r="K13" s="160"/>
      <c r="L13" s="160"/>
      <c r="N13" s="160"/>
      <c r="O13" s="160"/>
    </row>
    <row r="14" spans="2:15" ht="15" customHeight="1">
      <c r="B14" s="1257"/>
      <c r="C14" s="1236"/>
      <c r="D14" s="1258"/>
      <c r="E14" s="1258"/>
      <c r="F14" s="1258"/>
      <c r="G14" s="1258"/>
      <c r="H14" s="1258"/>
      <c r="I14" s="1259"/>
      <c r="J14" s="1311"/>
      <c r="K14" s="160"/>
      <c r="L14" s="160"/>
      <c r="N14" s="160"/>
      <c r="O14" s="160"/>
    </row>
    <row r="15" spans="2:15" ht="15" customHeight="1">
      <c r="B15" s="1286" t="s">
        <v>1082</v>
      </c>
      <c r="C15" s="1314"/>
      <c r="D15" s="1260">
        <v>969.8236704900937</v>
      </c>
      <c r="E15" s="1260">
        <v>1169.794366197183</v>
      </c>
      <c r="F15" s="1260">
        <v>1196.3131303144157</v>
      </c>
      <c r="G15" s="1260">
        <v>1375.6504909365558</v>
      </c>
      <c r="H15" s="1244">
        <v>20.619283875184806</v>
      </c>
      <c r="I15" s="1245">
        <v>14.99083777296724</v>
      </c>
      <c r="J15" s="1311"/>
      <c r="K15" s="160"/>
      <c r="L15" s="160"/>
      <c r="N15" s="160"/>
      <c r="O15" s="160"/>
    </row>
    <row r="16" spans="2:15" ht="15" customHeight="1">
      <c r="B16" s="1255"/>
      <c r="C16" s="1261" t="s">
        <v>1080</v>
      </c>
      <c r="D16" s="1252">
        <v>911.0774765380604</v>
      </c>
      <c r="E16" s="1252">
        <v>1111.7052313883298</v>
      </c>
      <c r="F16" s="1252">
        <v>1135.4895194779515</v>
      </c>
      <c r="G16" s="1252">
        <v>1305.3226963746224</v>
      </c>
      <c r="H16" s="1252">
        <v>22.02093235941041</v>
      </c>
      <c r="I16" s="1253">
        <v>14.956824698369104</v>
      </c>
      <c r="J16" s="1311"/>
      <c r="K16" s="160"/>
      <c r="L16" s="160"/>
      <c r="N16" s="160"/>
      <c r="O16" s="160"/>
    </row>
    <row r="17" spans="2:15" ht="15" customHeight="1">
      <c r="B17" s="1255"/>
      <c r="C17" s="1261" t="s">
        <v>1081</v>
      </c>
      <c r="D17" s="1252">
        <v>58.746193952033366</v>
      </c>
      <c r="E17" s="1252">
        <v>58.08953722334004</v>
      </c>
      <c r="F17" s="1252">
        <v>60.823610836464304</v>
      </c>
      <c r="G17" s="1252">
        <v>70.32779456193353</v>
      </c>
      <c r="H17" s="1252">
        <v>-1.1177859951735627</v>
      </c>
      <c r="I17" s="1253">
        <v>15.625813059706388</v>
      </c>
      <c r="J17" s="1311"/>
      <c r="K17" s="160"/>
      <c r="L17" s="160"/>
      <c r="N17" s="160"/>
      <c r="O17" s="160"/>
    </row>
    <row r="18" spans="2:15" ht="15" customHeight="1">
      <c r="B18" s="1262"/>
      <c r="C18" s="1263"/>
      <c r="D18" s="1264"/>
      <c r="E18" s="1264"/>
      <c r="F18" s="1264"/>
      <c r="G18" s="1264"/>
      <c r="H18" s="1265"/>
      <c r="I18" s="1266"/>
      <c r="J18" s="1311"/>
      <c r="K18" s="160"/>
      <c r="L18" s="160"/>
      <c r="N18" s="160"/>
      <c r="O18" s="160"/>
    </row>
    <row r="19" spans="2:15" ht="15" customHeight="1">
      <c r="B19" s="1316"/>
      <c r="C19" s="1317"/>
      <c r="D19" s="1268"/>
      <c r="E19" s="1268"/>
      <c r="F19" s="1268"/>
      <c r="G19" s="1268"/>
      <c r="H19" s="1268"/>
      <c r="I19" s="1269"/>
      <c r="J19" s="1311"/>
      <c r="K19" s="160"/>
      <c r="L19" s="160"/>
      <c r="N19" s="160"/>
      <c r="O19" s="160"/>
    </row>
    <row r="20" spans="2:15" ht="15" customHeight="1">
      <c r="B20" s="1286" t="s">
        <v>1083</v>
      </c>
      <c r="C20" s="1314"/>
      <c r="D20" s="1244">
        <v>6938.550260688216</v>
      </c>
      <c r="E20" s="1244">
        <v>7287.9356136820925</v>
      </c>
      <c r="F20" s="1244">
        <v>8147.6768835277835</v>
      </c>
      <c r="G20" s="1244">
        <v>9512.933345921452</v>
      </c>
      <c r="H20" s="1244">
        <v>5.035422961095932</v>
      </c>
      <c r="I20" s="1245">
        <v>16.756389359939135</v>
      </c>
      <c r="J20" s="1311"/>
      <c r="K20" s="160"/>
      <c r="L20" s="160"/>
      <c r="N20" s="160"/>
      <c r="O20" s="160"/>
    </row>
    <row r="21" spans="2:15" ht="15" customHeight="1">
      <c r="B21" s="1255"/>
      <c r="C21" s="1261" t="s">
        <v>1080</v>
      </c>
      <c r="D21" s="1252">
        <v>5354.590028354119</v>
      </c>
      <c r="E21" s="1252">
        <v>5442.24601686338</v>
      </c>
      <c r="F21" s="1252">
        <v>6251.731154111331</v>
      </c>
      <c r="G21" s="1252">
        <v>7375.455148355363</v>
      </c>
      <c r="H21" s="1252">
        <v>1.637025207253913</v>
      </c>
      <c r="I21" s="1253">
        <v>17.97460521802887</v>
      </c>
      <c r="J21" s="1311"/>
      <c r="K21" s="160"/>
      <c r="L21" s="160"/>
      <c r="N21" s="160"/>
      <c r="O21" s="160"/>
    </row>
    <row r="22" spans="2:15" ht="15" customHeight="1">
      <c r="B22" s="1255"/>
      <c r="C22" s="1261" t="s">
        <v>1084</v>
      </c>
      <c r="D22" s="1252">
        <v>77.17159676267894</v>
      </c>
      <c r="E22" s="1252">
        <v>74.67472690958348</v>
      </c>
      <c r="F22" s="1252">
        <v>76.73022928474865</v>
      </c>
      <c r="G22" s="1252">
        <v>77.5308191507249</v>
      </c>
      <c r="H22" s="1270" t="s">
        <v>119</v>
      </c>
      <c r="I22" s="1271" t="s">
        <v>119</v>
      </c>
      <c r="J22" s="1311"/>
      <c r="K22" s="160"/>
      <c r="L22" s="160"/>
      <c r="N22" s="160"/>
      <c r="O22" s="160"/>
    </row>
    <row r="23" spans="2:15" ht="15" customHeight="1">
      <c r="B23" s="1255"/>
      <c r="C23" s="1261" t="s">
        <v>1081</v>
      </c>
      <c r="D23" s="1252">
        <v>1583.9602323340978</v>
      </c>
      <c r="E23" s="1252">
        <v>1845.6895968187123</v>
      </c>
      <c r="F23" s="1252">
        <v>1895.9457294164527</v>
      </c>
      <c r="G23" s="1252">
        <v>2137.4781975660876</v>
      </c>
      <c r="H23" s="1252">
        <v>16.523733307302436</v>
      </c>
      <c r="I23" s="1253">
        <v>12.739418876930372</v>
      </c>
      <c r="J23" s="1311"/>
      <c r="K23" s="160"/>
      <c r="L23" s="160"/>
      <c r="N23" s="160"/>
      <c r="O23" s="160"/>
    </row>
    <row r="24" spans="2:15" ht="15" customHeight="1">
      <c r="B24" s="1250"/>
      <c r="C24" s="1261" t="s">
        <v>1084</v>
      </c>
      <c r="D24" s="1252">
        <v>22.828403237321062</v>
      </c>
      <c r="E24" s="1252">
        <v>25.325273090416513</v>
      </c>
      <c r="F24" s="1252">
        <v>23.269770715251358</v>
      </c>
      <c r="G24" s="1252">
        <v>22.469180849275098</v>
      </c>
      <c r="H24" s="1270" t="s">
        <v>119</v>
      </c>
      <c r="I24" s="1271" t="s">
        <v>119</v>
      </c>
      <c r="J24" s="1311"/>
      <c r="K24" s="160"/>
      <c r="L24" s="160"/>
      <c r="N24" s="160"/>
      <c r="O24" s="160"/>
    </row>
    <row r="25" spans="2:15" ht="15" customHeight="1">
      <c r="B25" s="1272"/>
      <c r="C25" s="1263"/>
      <c r="D25" s="1273"/>
      <c r="E25" s="1273"/>
      <c r="F25" s="1273"/>
      <c r="G25" s="1273"/>
      <c r="H25" s="1273"/>
      <c r="I25" s="1274"/>
      <c r="J25" s="1311"/>
      <c r="K25" s="160"/>
      <c r="L25" s="160"/>
      <c r="N25" s="160"/>
      <c r="O25" s="160"/>
    </row>
    <row r="26" spans="2:15" ht="15" customHeight="1">
      <c r="B26" s="1257"/>
      <c r="C26" s="1236"/>
      <c r="D26" s="1275"/>
      <c r="E26" s="1275"/>
      <c r="F26" s="1275"/>
      <c r="G26" s="1275"/>
      <c r="H26" s="1275"/>
      <c r="I26" s="1253"/>
      <c r="J26" s="1311"/>
      <c r="K26" s="160"/>
      <c r="L26" s="160"/>
      <c r="N26" s="160"/>
      <c r="O26" s="160"/>
    </row>
    <row r="27" spans="2:15" ht="15" customHeight="1">
      <c r="B27" s="1286" t="s">
        <v>1085</v>
      </c>
      <c r="C27" s="1314"/>
      <c r="D27" s="1244">
        <v>7161.199478623566</v>
      </c>
      <c r="E27" s="1244">
        <v>7521.975251509053</v>
      </c>
      <c r="F27" s="1244">
        <v>8381.243721574056</v>
      </c>
      <c r="G27" s="1244">
        <v>9788.918995468279</v>
      </c>
      <c r="H27" s="1244">
        <v>5.037923799810557</v>
      </c>
      <c r="I27" s="1245">
        <v>16.795541576612834</v>
      </c>
      <c r="J27" s="1311"/>
      <c r="K27" s="160"/>
      <c r="L27" s="160"/>
      <c r="N27" s="160"/>
      <c r="O27" s="160"/>
    </row>
    <row r="28" spans="2:15" ht="15" customHeight="1">
      <c r="B28" s="1276"/>
      <c r="C28" s="1277"/>
      <c r="D28" s="1278"/>
      <c r="E28" s="1278"/>
      <c r="F28" s="1278"/>
      <c r="G28" s="1278"/>
      <c r="H28" s="1278"/>
      <c r="I28" s="1279"/>
      <c r="J28" s="1311"/>
      <c r="K28" s="160"/>
      <c r="L28" s="160"/>
      <c r="N28" s="160"/>
      <c r="O28" s="160"/>
    </row>
    <row r="29" spans="2:15" ht="15" customHeight="1">
      <c r="B29" s="1280" t="s">
        <v>1086</v>
      </c>
      <c r="C29" s="1281"/>
      <c r="D29" s="1275"/>
      <c r="E29" s="1275"/>
      <c r="F29" s="1275"/>
      <c r="G29" s="1275"/>
      <c r="H29" s="1275"/>
      <c r="I29" s="1282"/>
      <c r="J29" s="1311"/>
      <c r="K29" s="160"/>
      <c r="L29" s="160"/>
      <c r="N29" s="160"/>
      <c r="O29" s="160"/>
    </row>
    <row r="30" spans="2:15" ht="6.75" customHeight="1">
      <c r="B30" s="1283"/>
      <c r="C30" s="1284"/>
      <c r="D30" s="1244"/>
      <c r="E30" s="1244"/>
      <c r="F30" s="1244"/>
      <c r="G30" s="1244"/>
      <c r="H30" s="1244"/>
      <c r="I30" s="1245"/>
      <c r="J30" s="1311"/>
      <c r="K30" s="160"/>
      <c r="L30" s="160"/>
      <c r="N30" s="160"/>
      <c r="O30" s="160"/>
    </row>
    <row r="31" spans="2:15" ht="15" customHeight="1">
      <c r="B31" s="1852" t="s">
        <v>1087</v>
      </c>
      <c r="C31" s="1853"/>
      <c r="D31" s="1275"/>
      <c r="E31" s="1275"/>
      <c r="F31" s="1275"/>
      <c r="G31" s="1275"/>
      <c r="H31" s="1275"/>
      <c r="I31" s="1285"/>
      <c r="J31" s="1311"/>
      <c r="K31" s="160"/>
      <c r="L31" s="160"/>
      <c r="N31" s="160"/>
      <c r="O31" s="160"/>
    </row>
    <row r="32" spans="2:15" ht="15" customHeight="1">
      <c r="B32" s="1255"/>
      <c r="C32" s="1251" t="s">
        <v>1088</v>
      </c>
      <c r="D32" s="1252">
        <v>11.466383963888333</v>
      </c>
      <c r="E32" s="1252">
        <v>11.437344288281004</v>
      </c>
      <c r="F32" s="1252">
        <v>12.981127553746326</v>
      </c>
      <c r="G32" s="1252">
        <v>17.80217273732905</v>
      </c>
      <c r="H32" s="1270" t="s">
        <v>119</v>
      </c>
      <c r="I32" s="1271" t="s">
        <v>119</v>
      </c>
      <c r="J32" s="1311"/>
      <c r="K32" s="160"/>
      <c r="L32" s="160"/>
      <c r="N32" s="160"/>
      <c r="O32" s="160"/>
    </row>
    <row r="33" spans="2:15" ht="15" customHeight="1">
      <c r="B33" s="1255"/>
      <c r="C33" s="1251" t="s">
        <v>1089</v>
      </c>
      <c r="D33" s="1252">
        <v>9.97421859883483</v>
      </c>
      <c r="E33" s="1252">
        <v>9.829080283141021</v>
      </c>
      <c r="F33" s="1252">
        <v>11.19332249619925</v>
      </c>
      <c r="G33" s="1252">
        <v>15.041747555101445</v>
      </c>
      <c r="H33" s="1270" t="s">
        <v>119</v>
      </c>
      <c r="I33" s="1271" t="s">
        <v>119</v>
      </c>
      <c r="J33" s="1311"/>
      <c r="K33" s="160"/>
      <c r="L33" s="160"/>
      <c r="N33" s="160"/>
      <c r="O33" s="160"/>
    </row>
    <row r="34" spans="2:15" ht="15" customHeight="1">
      <c r="B34" s="1255"/>
      <c r="C34" s="1251"/>
      <c r="D34" s="1252"/>
      <c r="E34" s="1252"/>
      <c r="F34" s="1252"/>
      <c r="G34" s="1252"/>
      <c r="H34" s="1270"/>
      <c r="I34" s="1271"/>
      <c r="J34" s="1311"/>
      <c r="K34" s="160"/>
      <c r="L34" s="160"/>
      <c r="N34" s="160"/>
      <c r="O34" s="160"/>
    </row>
    <row r="35" spans="2:15" ht="15">
      <c r="B35" s="1852" t="s">
        <v>1090</v>
      </c>
      <c r="C35" s="1853"/>
      <c r="D35" s="1244"/>
      <c r="E35" s="1244"/>
      <c r="F35" s="1244"/>
      <c r="G35" s="1244"/>
      <c r="H35" s="1244"/>
      <c r="I35" s="1245"/>
      <c r="J35" s="1311"/>
      <c r="K35" s="160"/>
      <c r="L35" s="160"/>
      <c r="N35" s="160"/>
      <c r="O35" s="160"/>
    </row>
    <row r="36" spans="2:15" ht="15">
      <c r="B36" s="1286"/>
      <c r="C36" s="1287" t="s">
        <v>1088</v>
      </c>
      <c r="D36" s="1252">
        <v>11.834325583706326</v>
      </c>
      <c r="E36" s="1252">
        <v>11.80463606480765</v>
      </c>
      <c r="F36" s="1252">
        <v>13.353253370754805</v>
      </c>
      <c r="G36" s="1252">
        <v>18.318640920213543</v>
      </c>
      <c r="H36" s="1294" t="s">
        <v>119</v>
      </c>
      <c r="I36" s="1318" t="s">
        <v>119</v>
      </c>
      <c r="J36" s="1311"/>
      <c r="K36" s="160"/>
      <c r="L36" s="160"/>
      <c r="N36" s="160"/>
      <c r="O36" s="160"/>
    </row>
    <row r="37" spans="2:15" ht="15">
      <c r="B37" s="1286"/>
      <c r="C37" s="1287" t="s">
        <v>1089</v>
      </c>
      <c r="D37" s="1252">
        <v>10.294278537454705</v>
      </c>
      <c r="E37" s="1252">
        <v>10.14472526748559</v>
      </c>
      <c r="F37" s="1252">
        <v>11.514197879457882</v>
      </c>
      <c r="G37" s="1252">
        <v>15.47813159326442</v>
      </c>
      <c r="H37" s="1270" t="s">
        <v>119</v>
      </c>
      <c r="I37" s="1318" t="s">
        <v>119</v>
      </c>
      <c r="J37" s="1311"/>
      <c r="K37" s="160"/>
      <c r="L37" s="160"/>
      <c r="N37" s="160"/>
      <c r="O37" s="160"/>
    </row>
    <row r="38" spans="2:15" ht="15">
      <c r="B38" s="1288"/>
      <c r="C38" s="1263"/>
      <c r="D38" s="1273"/>
      <c r="E38" s="1273"/>
      <c r="F38" s="1273"/>
      <c r="G38" s="1273"/>
      <c r="H38" s="1273"/>
      <c r="I38" s="1274"/>
      <c r="J38" s="1311"/>
      <c r="K38" s="160"/>
      <c r="L38" s="160"/>
      <c r="N38" s="160"/>
      <c r="O38" s="160"/>
    </row>
    <row r="39" spans="2:15" ht="15">
      <c r="B39" s="1289"/>
      <c r="C39" s="1290"/>
      <c r="D39" s="1291"/>
      <c r="E39" s="1291"/>
      <c r="F39" s="1291"/>
      <c r="G39" s="1291"/>
      <c r="H39" s="1291"/>
      <c r="I39" s="1292"/>
      <c r="J39" s="1311"/>
      <c r="K39" s="160"/>
      <c r="L39" s="160"/>
      <c r="N39" s="160"/>
      <c r="O39" s="160"/>
    </row>
    <row r="40" spans="2:15" ht="15.75">
      <c r="B40" s="1293" t="s">
        <v>1091</v>
      </c>
      <c r="C40" s="1275"/>
      <c r="D40" s="1256">
        <v>912.8185610010426</v>
      </c>
      <c r="E40" s="1256">
        <v>971.364185110664</v>
      </c>
      <c r="F40" s="1256">
        <v>992.6003559422583</v>
      </c>
      <c r="G40" s="1256">
        <v>1025.6098942598187</v>
      </c>
      <c r="H40" s="1252">
        <v>6.413719726011863</v>
      </c>
      <c r="I40" s="1253">
        <v>3.3255618054080855</v>
      </c>
      <c r="J40" s="1311"/>
      <c r="K40" s="160"/>
      <c r="L40" s="160"/>
      <c r="N40" s="160"/>
      <c r="O40" s="160"/>
    </row>
    <row r="41" spans="2:15" ht="15.75">
      <c r="B41" s="1293" t="s">
        <v>1092</v>
      </c>
      <c r="C41" s="1275"/>
      <c r="D41" s="1256">
        <v>6248.380917622523</v>
      </c>
      <c r="E41" s="1256">
        <v>6550.611670020121</v>
      </c>
      <c r="F41" s="1256">
        <v>7388.643365631798</v>
      </c>
      <c r="G41" s="1256">
        <v>8763.309101208459</v>
      </c>
      <c r="H41" s="1252">
        <v>4.836945064363903</v>
      </c>
      <c r="I41" s="1253">
        <v>18.605116901039025</v>
      </c>
      <c r="J41" s="1311"/>
      <c r="K41" s="160"/>
      <c r="L41" s="160"/>
      <c r="N41" s="160"/>
      <c r="O41" s="160"/>
    </row>
    <row r="42" spans="2:15" ht="15.75">
      <c r="B42" s="1293" t="s">
        <v>1093</v>
      </c>
      <c r="C42" s="1275"/>
      <c r="D42" s="1256">
        <v>-1365.816100104276</v>
      </c>
      <c r="E42" s="1256">
        <v>-522.2431589537221</v>
      </c>
      <c r="F42" s="1256">
        <v>-1463.9871465295632</v>
      </c>
      <c r="G42" s="1256">
        <v>-1708.102435800605</v>
      </c>
      <c r="H42" s="1294" t="s">
        <v>119</v>
      </c>
      <c r="I42" s="1271" t="s">
        <v>119</v>
      </c>
      <c r="J42" s="1311"/>
      <c r="K42" s="160"/>
      <c r="L42" s="160"/>
      <c r="N42" s="160"/>
      <c r="O42" s="160"/>
    </row>
    <row r="43" spans="2:15" ht="15.75">
      <c r="B43" s="1293" t="s">
        <v>1094</v>
      </c>
      <c r="C43" s="1275"/>
      <c r="D43" s="1256">
        <v>40.19395203336809</v>
      </c>
      <c r="E43" s="1256">
        <v>25.257545271629777</v>
      </c>
      <c r="F43" s="1256">
        <v>29.975281787621118</v>
      </c>
      <c r="G43" s="1256">
        <v>161.55211480362536</v>
      </c>
      <c r="H43" s="1294" t="s">
        <v>119</v>
      </c>
      <c r="I43" s="1271" t="s">
        <v>119</v>
      </c>
      <c r="J43" s="1311"/>
      <c r="K43" s="160"/>
      <c r="L43" s="160"/>
      <c r="N43" s="160"/>
      <c r="O43" s="160"/>
    </row>
    <row r="44" spans="2:15" ht="16.5" thickBot="1">
      <c r="B44" s="1295" t="s">
        <v>1095</v>
      </c>
      <c r="C44" s="1296"/>
      <c r="D44" s="1297">
        <v>-1325.6211053180402</v>
      </c>
      <c r="E44" s="1297">
        <v>-496.98561368209226</v>
      </c>
      <c r="F44" s="1297">
        <v>-1434.011864741942</v>
      </c>
      <c r="G44" s="1297">
        <v>-1546.5503209969795</v>
      </c>
      <c r="H44" s="1298" t="s">
        <v>119</v>
      </c>
      <c r="I44" s="1299" t="s">
        <v>119</v>
      </c>
      <c r="J44" s="1311"/>
      <c r="K44" s="160"/>
      <c r="L44" s="160"/>
      <c r="N44" s="160"/>
      <c r="O44" s="160"/>
    </row>
    <row r="45" spans="2:15" ht="16.5" thickTop="1">
      <c r="B45" s="1300" t="s">
        <v>1096</v>
      </c>
      <c r="C45" s="1219"/>
      <c r="D45" s="1301"/>
      <c r="E45" s="1301"/>
      <c r="F45" s="1301"/>
      <c r="G45" s="1218"/>
      <c r="H45" s="1218"/>
      <c r="I45" s="1218"/>
      <c r="J45" s="1311"/>
      <c r="N45" s="160"/>
      <c r="O45" s="160"/>
    </row>
    <row r="46" spans="2:10" ht="15.75">
      <c r="B46" s="1302" t="s">
        <v>1097</v>
      </c>
      <c r="C46" s="1219"/>
      <c r="D46" s="1301"/>
      <c r="E46" s="1301"/>
      <c r="F46" s="1301"/>
      <c r="G46" s="1218"/>
      <c r="H46" s="1218"/>
      <c r="I46" s="1218"/>
      <c r="J46" s="1311"/>
    </row>
    <row r="47" spans="2:10" ht="15.75">
      <c r="B47" s="1303" t="s">
        <v>1098</v>
      </c>
      <c r="C47" s="1304"/>
      <c r="D47" s="1301"/>
      <c r="E47" s="1301"/>
      <c r="F47" s="1301"/>
      <c r="G47" s="1218"/>
      <c r="H47" s="1218"/>
      <c r="I47" s="1218"/>
      <c r="J47" s="1311"/>
    </row>
    <row r="48" spans="2:10" ht="15.75">
      <c r="B48" s="1305" t="s">
        <v>1099</v>
      </c>
      <c r="C48" s="1306"/>
      <c r="D48" s="1301"/>
      <c r="E48" s="1301"/>
      <c r="F48" s="1301"/>
      <c r="G48" s="1218"/>
      <c r="H48" s="1218"/>
      <c r="I48" s="1218"/>
      <c r="J48" s="1311"/>
    </row>
    <row r="49" spans="2:10" ht="15.75">
      <c r="B49" s="1306" t="s">
        <v>1100</v>
      </c>
      <c r="C49" s="1307"/>
      <c r="D49" s="1308">
        <v>95.9</v>
      </c>
      <c r="E49" s="1308">
        <v>99.4</v>
      </c>
      <c r="F49" s="1308">
        <v>101.14</v>
      </c>
      <c r="G49" s="1308">
        <v>105.92</v>
      </c>
      <c r="H49" s="1218"/>
      <c r="I49" s="1218"/>
      <c r="J49" s="1311"/>
    </row>
    <row r="50" spans="2:10" ht="15">
      <c r="B50" s="1311"/>
      <c r="C50" s="1311"/>
      <c r="D50" s="1311"/>
      <c r="E50" s="1311"/>
      <c r="F50" s="1311"/>
      <c r="G50" s="1311"/>
      <c r="H50" s="1311"/>
      <c r="I50" s="1311"/>
      <c r="J50" s="1311"/>
    </row>
    <row r="51" spans="8:11" ht="12.75">
      <c r="H51" s="1117"/>
      <c r="I51" s="1117"/>
      <c r="J51" s="1117"/>
      <c r="K51" s="1117"/>
    </row>
    <row r="52" spans="8:11" ht="12.75">
      <c r="H52" s="1117"/>
      <c r="I52" s="1117"/>
      <c r="J52" s="1117"/>
      <c r="K52" s="1117"/>
    </row>
    <row r="53" spans="8:11" ht="12.75">
      <c r="H53" s="1117"/>
      <c r="I53" s="1117"/>
      <c r="J53" s="1117"/>
      <c r="K53" s="1117"/>
    </row>
    <row r="54" spans="8:11" ht="12.75">
      <c r="H54" s="1117"/>
      <c r="I54" s="1117"/>
      <c r="J54" s="1117"/>
      <c r="K54" s="1117"/>
    </row>
    <row r="55" spans="8:11" ht="12.75">
      <c r="H55" s="1117"/>
      <c r="I55" s="1117"/>
      <c r="J55" s="1117"/>
      <c r="K55" s="1117"/>
    </row>
    <row r="56" spans="8:11" ht="12.75">
      <c r="H56" s="1117"/>
      <c r="I56" s="1117"/>
      <c r="J56" s="1117"/>
      <c r="K56" s="1117"/>
    </row>
    <row r="57" spans="8:11" ht="12.75">
      <c r="H57" s="1117"/>
      <c r="I57" s="1117"/>
      <c r="J57" s="1117"/>
      <c r="K57" s="1117"/>
    </row>
    <row r="58" spans="8:11" ht="12.75">
      <c r="H58" s="1117"/>
      <c r="I58" s="1117"/>
      <c r="J58" s="1117"/>
      <c r="K58" s="1117"/>
    </row>
    <row r="59" spans="8:11" ht="12.75">
      <c r="H59" s="1117"/>
      <c r="I59" s="1117"/>
      <c r="J59" s="1117"/>
      <c r="K59" s="1117"/>
    </row>
    <row r="60" spans="8:11" ht="12.75">
      <c r="H60" s="1117"/>
      <c r="I60" s="1117"/>
      <c r="J60" s="1117"/>
      <c r="K60" s="1117"/>
    </row>
    <row r="61" spans="8:11" ht="12.75">
      <c r="H61" s="1117"/>
      <c r="I61" s="1117"/>
      <c r="J61" s="1117"/>
      <c r="K61" s="1117"/>
    </row>
    <row r="62" spans="8:11" ht="12.75">
      <c r="H62" s="1117"/>
      <c r="I62" s="1117"/>
      <c r="J62" s="1117"/>
      <c r="K62" s="1117"/>
    </row>
    <row r="63" spans="8:11" ht="12.75">
      <c r="H63" s="1117"/>
      <c r="I63" s="1117"/>
      <c r="J63" s="1117"/>
      <c r="K63" s="1117"/>
    </row>
    <row r="64" spans="8:11" ht="12.75">
      <c r="H64" s="1117"/>
      <c r="I64" s="1117"/>
      <c r="J64" s="1117"/>
      <c r="K64" s="1117"/>
    </row>
    <row r="65" spans="8:11" ht="12.75">
      <c r="H65" s="1117"/>
      <c r="I65" s="1117"/>
      <c r="J65" s="1117"/>
      <c r="K65" s="1117"/>
    </row>
    <row r="66" spans="8:11" ht="12.75">
      <c r="H66" s="1117"/>
      <c r="I66" s="1117"/>
      <c r="J66" s="1117"/>
      <c r="K66" s="1117"/>
    </row>
    <row r="67" spans="8:11" ht="12.75">
      <c r="H67" s="1117"/>
      <c r="I67" s="1117"/>
      <c r="J67" s="1117"/>
      <c r="K67" s="1117"/>
    </row>
    <row r="68" spans="8:11" ht="12.75">
      <c r="H68" s="1117"/>
      <c r="I68" s="1117"/>
      <c r="J68" s="1117"/>
      <c r="K68" s="1117"/>
    </row>
    <row r="69" spans="8:11" ht="12.75">
      <c r="H69" s="1117"/>
      <c r="I69" s="1117"/>
      <c r="J69" s="1117"/>
      <c r="K69" s="1117"/>
    </row>
    <row r="70" spans="8:11" ht="12.75">
      <c r="H70" s="1117"/>
      <c r="I70" s="1117"/>
      <c r="J70" s="1117"/>
      <c r="K70" s="1117"/>
    </row>
    <row r="71" spans="8:11" ht="12.75">
      <c r="H71" s="1117"/>
      <c r="I71" s="1117"/>
      <c r="J71" s="1117"/>
      <c r="K71" s="1117"/>
    </row>
    <row r="72" spans="8:11" ht="12.75">
      <c r="H72" s="1117"/>
      <c r="I72" s="1117"/>
      <c r="J72" s="1117"/>
      <c r="K72" s="1117"/>
    </row>
    <row r="73" spans="8:11" ht="12.75">
      <c r="H73" s="1117"/>
      <c r="I73" s="1117"/>
      <c r="J73" s="1117"/>
      <c r="K73" s="1117"/>
    </row>
    <row r="74" spans="8:11" ht="12.75">
      <c r="H74" s="1117"/>
      <c r="I74" s="1117"/>
      <c r="J74" s="1117"/>
      <c r="K74" s="1117"/>
    </row>
    <row r="75" spans="8:11" ht="12.75">
      <c r="H75" s="1117"/>
      <c r="I75" s="1117"/>
      <c r="J75" s="1117"/>
      <c r="K75" s="1117"/>
    </row>
    <row r="76" spans="8:11" ht="12.75">
      <c r="H76" s="1117"/>
      <c r="I76" s="1117"/>
      <c r="J76" s="1117"/>
      <c r="K76" s="1117"/>
    </row>
    <row r="77" spans="8:11" ht="12.75">
      <c r="H77" s="1117"/>
      <c r="I77" s="1117"/>
      <c r="J77" s="1117"/>
      <c r="K77" s="1117"/>
    </row>
    <row r="78" spans="8:11" ht="12.75">
      <c r="H78" s="1117"/>
      <c r="I78" s="1117"/>
      <c r="J78" s="1117"/>
      <c r="K78" s="1117"/>
    </row>
    <row r="79" spans="8:11" ht="12.75">
      <c r="H79" s="1117"/>
      <c r="I79" s="1117"/>
      <c r="J79" s="1117"/>
      <c r="K79" s="1117"/>
    </row>
    <row r="80" spans="8:11" ht="12.75">
      <c r="H80" s="1117"/>
      <c r="I80" s="1117"/>
      <c r="J80" s="1117"/>
      <c r="K80" s="1117"/>
    </row>
    <row r="81" spans="8:11" ht="12.75">
      <c r="H81" s="1117"/>
      <c r="I81" s="1117"/>
      <c r="J81" s="1117"/>
      <c r="K81" s="1117"/>
    </row>
    <row r="82" spans="8:11" ht="12.75">
      <c r="H82" s="1117"/>
      <c r="I82" s="1117"/>
      <c r="J82" s="1117"/>
      <c r="K82" s="1117"/>
    </row>
    <row r="83" spans="8:11" ht="12.75">
      <c r="H83" s="1117"/>
      <c r="I83" s="1117"/>
      <c r="J83" s="1117"/>
      <c r="K83" s="1117"/>
    </row>
    <row r="84" spans="8:11" ht="12.75">
      <c r="H84" s="1117"/>
      <c r="I84" s="1117"/>
      <c r="J84" s="1117"/>
      <c r="K84" s="1117"/>
    </row>
    <row r="85" spans="8:11" ht="12.75">
      <c r="H85" s="1117"/>
      <c r="I85" s="1117"/>
      <c r="J85" s="1117"/>
      <c r="K85" s="1117"/>
    </row>
  </sheetData>
  <sheetProtection/>
  <mergeCells count="5">
    <mergeCell ref="B1:I1"/>
    <mergeCell ref="B2:I2"/>
    <mergeCell ref="B3:I3"/>
    <mergeCell ref="B31:C31"/>
    <mergeCell ref="B35:C3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3"/>
  <sheetViews>
    <sheetView zoomScalePageLayoutView="0" workbookViewId="0" topLeftCell="A28">
      <selection activeCell="B67" sqref="B67:L67"/>
    </sheetView>
  </sheetViews>
  <sheetFormatPr defaultColWidth="9.140625" defaultRowHeight="15"/>
  <cols>
    <col min="1" max="1" width="9.140625" style="736" customWidth="1"/>
    <col min="2" max="2" width="14.57421875" style="736" customWidth="1"/>
    <col min="3" max="3" width="13.7109375" style="736" bestFit="1" customWidth="1"/>
    <col min="4" max="4" width="12.57421875" style="736" customWidth="1"/>
    <col min="5" max="5" width="10.8515625" style="736" customWidth="1"/>
    <col min="6" max="6" width="10.7109375" style="736" customWidth="1"/>
    <col min="7" max="7" width="10.8515625" style="736" customWidth="1"/>
    <col min="8" max="8" width="10.57421875" style="736" customWidth="1"/>
    <col min="9" max="9" width="10.140625" style="736" customWidth="1"/>
    <col min="10" max="16384" width="9.140625" style="736" customWidth="1"/>
  </cols>
  <sheetData>
    <row r="1" spans="2:9" ht="12.75">
      <c r="B1" s="1780" t="s">
        <v>272</v>
      </c>
      <c r="C1" s="1780"/>
      <c r="D1" s="1780"/>
      <c r="E1" s="1780"/>
      <c r="F1" s="1780"/>
      <c r="G1" s="1780"/>
      <c r="H1" s="1780"/>
      <c r="I1" s="1780"/>
    </row>
    <row r="2" spans="2:9" ht="16.5" thickBot="1">
      <c r="B2" s="1860" t="s">
        <v>1104</v>
      </c>
      <c r="C2" s="1861"/>
      <c r="D2" s="1861"/>
      <c r="E2" s="1861"/>
      <c r="F2" s="1861"/>
      <c r="G2" s="1861"/>
      <c r="H2" s="1861"/>
      <c r="I2" s="1861"/>
    </row>
    <row r="3" spans="2:9" ht="13.5" thickTop="1">
      <c r="B3" s="1862" t="s">
        <v>1105</v>
      </c>
      <c r="C3" s="1864" t="s">
        <v>610</v>
      </c>
      <c r="D3" s="1866" t="s">
        <v>1106</v>
      </c>
      <c r="E3" s="1866"/>
      <c r="F3" s="1866"/>
      <c r="G3" s="1867" t="s">
        <v>1107</v>
      </c>
      <c r="H3" s="1866"/>
      <c r="I3" s="1868"/>
    </row>
    <row r="4" spans="2:9" ht="13.5" thickBot="1">
      <c r="B4" s="1863"/>
      <c r="C4" s="1865"/>
      <c r="D4" s="1319" t="s">
        <v>1108</v>
      </c>
      <c r="E4" s="1319" t="s">
        <v>1109</v>
      </c>
      <c r="F4" s="1319" t="s">
        <v>1110</v>
      </c>
      <c r="G4" s="1320" t="s">
        <v>1108</v>
      </c>
      <c r="H4" s="1319" t="s">
        <v>1109</v>
      </c>
      <c r="I4" s="1321" t="s">
        <v>1110</v>
      </c>
    </row>
    <row r="5" spans="2:9" ht="12.75">
      <c r="B5" s="1322" t="s">
        <v>732</v>
      </c>
      <c r="C5" s="1323" t="s">
        <v>1009</v>
      </c>
      <c r="D5" s="1324">
        <v>72.1</v>
      </c>
      <c r="E5" s="1324">
        <v>72.7</v>
      </c>
      <c r="F5" s="1324">
        <v>72.4</v>
      </c>
      <c r="G5" s="1324">
        <v>71.1071875</v>
      </c>
      <c r="H5" s="1324">
        <v>71.7071875</v>
      </c>
      <c r="I5" s="1325">
        <v>71.4071875</v>
      </c>
    </row>
    <row r="6" spans="2:9" ht="12.75">
      <c r="B6" s="1322"/>
      <c r="C6" s="1323" t="s">
        <v>617</v>
      </c>
      <c r="D6" s="1324">
        <v>75.6</v>
      </c>
      <c r="E6" s="1324">
        <v>76.2</v>
      </c>
      <c r="F6" s="1324">
        <v>75.9</v>
      </c>
      <c r="G6" s="1324">
        <v>73.61709677419353</v>
      </c>
      <c r="H6" s="1324">
        <v>74.21709677419355</v>
      </c>
      <c r="I6" s="1325">
        <v>73.91709677419354</v>
      </c>
    </row>
    <row r="7" spans="2:9" ht="12.75">
      <c r="B7" s="1322"/>
      <c r="C7" s="1323" t="s">
        <v>1010</v>
      </c>
      <c r="D7" s="1324">
        <v>78.1</v>
      </c>
      <c r="E7" s="1324">
        <v>78.7</v>
      </c>
      <c r="F7" s="1324">
        <v>78.4</v>
      </c>
      <c r="G7" s="1324">
        <v>77.85466666666666</v>
      </c>
      <c r="H7" s="1324">
        <v>78.45466666666667</v>
      </c>
      <c r="I7" s="1325">
        <v>78.15466666666666</v>
      </c>
    </row>
    <row r="8" spans="2:9" ht="12.75">
      <c r="B8" s="1322"/>
      <c r="C8" s="1323" t="s">
        <v>619</v>
      </c>
      <c r="D8" s="1324">
        <v>80.74</v>
      </c>
      <c r="E8" s="1324">
        <v>81.34</v>
      </c>
      <c r="F8" s="1324">
        <v>81.04</v>
      </c>
      <c r="G8" s="1324">
        <v>78.98333333333333</v>
      </c>
      <c r="H8" s="1324">
        <v>79.58333333333333</v>
      </c>
      <c r="I8" s="1325">
        <v>79.28333333333333</v>
      </c>
    </row>
    <row r="9" spans="2:9" ht="12.75">
      <c r="B9" s="1322"/>
      <c r="C9" s="1323" t="s">
        <v>620</v>
      </c>
      <c r="D9" s="1324">
        <v>85.51</v>
      </c>
      <c r="E9" s="1324">
        <v>86.11</v>
      </c>
      <c r="F9" s="1324">
        <v>85.81</v>
      </c>
      <c r="G9" s="1324">
        <v>82.69724137931034</v>
      </c>
      <c r="H9" s="1324">
        <v>83.29724137931034</v>
      </c>
      <c r="I9" s="1325">
        <v>82.99724137931034</v>
      </c>
    </row>
    <row r="10" spans="2:9" ht="12.75">
      <c r="B10" s="1322"/>
      <c r="C10" s="1323" t="s">
        <v>621</v>
      </c>
      <c r="D10" s="1324">
        <v>81.9</v>
      </c>
      <c r="E10" s="1324">
        <v>82.5</v>
      </c>
      <c r="F10" s="1324">
        <v>82.2</v>
      </c>
      <c r="G10" s="1324">
        <v>84.16366666666666</v>
      </c>
      <c r="H10" s="1324">
        <v>84.76366666666667</v>
      </c>
      <c r="I10" s="1325">
        <v>84.46366666666665</v>
      </c>
    </row>
    <row r="11" spans="2:9" ht="12.75">
      <c r="B11" s="1322"/>
      <c r="C11" s="1323" t="s">
        <v>622</v>
      </c>
      <c r="D11" s="1324">
        <v>79.05</v>
      </c>
      <c r="E11" s="1324">
        <v>79.65</v>
      </c>
      <c r="F11" s="1324">
        <v>79.35</v>
      </c>
      <c r="G11" s="1324">
        <v>79.45551724137931</v>
      </c>
      <c r="H11" s="1324">
        <v>80.0555172413793</v>
      </c>
      <c r="I11" s="1325">
        <v>79.75551724137931</v>
      </c>
    </row>
    <row r="12" spans="2:9" ht="12.75">
      <c r="B12" s="1322"/>
      <c r="C12" s="1323" t="s">
        <v>623</v>
      </c>
      <c r="D12" s="1324">
        <v>79.55</v>
      </c>
      <c r="E12" s="1324">
        <v>80.15</v>
      </c>
      <c r="F12" s="1324">
        <v>79.85</v>
      </c>
      <c r="G12" s="1324">
        <v>78.76</v>
      </c>
      <c r="H12" s="1324">
        <v>79.36</v>
      </c>
      <c r="I12" s="1325">
        <v>79.06</v>
      </c>
    </row>
    <row r="13" spans="2:9" ht="12.75">
      <c r="B13" s="1322"/>
      <c r="C13" s="1323" t="s">
        <v>624</v>
      </c>
      <c r="D13" s="1324">
        <v>82.13</v>
      </c>
      <c r="E13" s="1324">
        <v>82.73</v>
      </c>
      <c r="F13" s="1324">
        <v>82.43</v>
      </c>
      <c r="G13" s="1324">
        <v>80.99233333333332</v>
      </c>
      <c r="H13" s="1324">
        <v>81.59233333333334</v>
      </c>
      <c r="I13" s="1325">
        <v>81.29233333333333</v>
      </c>
    </row>
    <row r="14" spans="2:9" ht="12.75">
      <c r="B14" s="1322"/>
      <c r="C14" s="1323" t="s">
        <v>625</v>
      </c>
      <c r="D14" s="1324">
        <v>85.32</v>
      </c>
      <c r="E14" s="1324">
        <v>85.92</v>
      </c>
      <c r="F14" s="1324">
        <v>85.62</v>
      </c>
      <c r="G14" s="1324">
        <v>83.74677419354839</v>
      </c>
      <c r="H14" s="1324">
        <v>84.34677419354838</v>
      </c>
      <c r="I14" s="1325">
        <v>84.04677419354839</v>
      </c>
    </row>
    <row r="15" spans="2:9" ht="12.75">
      <c r="B15" s="1322"/>
      <c r="C15" s="1323" t="s">
        <v>626</v>
      </c>
      <c r="D15" s="1326">
        <v>88.6</v>
      </c>
      <c r="E15" s="1324">
        <v>89.2</v>
      </c>
      <c r="F15" s="1326">
        <v>88.9</v>
      </c>
      <c r="G15" s="1324">
        <v>88.0559375</v>
      </c>
      <c r="H15" s="1326">
        <v>88.6559375</v>
      </c>
      <c r="I15" s="1325">
        <v>88.3559375</v>
      </c>
    </row>
    <row r="16" spans="2:9" ht="12.75">
      <c r="B16" s="1322"/>
      <c r="C16" s="1327" t="s">
        <v>627</v>
      </c>
      <c r="D16" s="1328">
        <v>88.6</v>
      </c>
      <c r="E16" s="1328">
        <v>89.2</v>
      </c>
      <c r="F16" s="1328">
        <v>88.9</v>
      </c>
      <c r="G16" s="1328">
        <v>89.20290322580645</v>
      </c>
      <c r="H16" s="1328">
        <v>89.80290322580646</v>
      </c>
      <c r="I16" s="1329">
        <v>89.50290322580645</v>
      </c>
    </row>
    <row r="17" spans="2:9" ht="12.75">
      <c r="B17" s="822"/>
      <c r="C17" s="1330" t="s">
        <v>628</v>
      </c>
      <c r="D17" s="1331">
        <v>81.43333333333332</v>
      </c>
      <c r="E17" s="1331">
        <v>82.03333333333335</v>
      </c>
      <c r="F17" s="1331">
        <v>81.73333333333333</v>
      </c>
      <c r="G17" s="1331">
        <v>80.71972148451984</v>
      </c>
      <c r="H17" s="1331">
        <v>81.31972148451985</v>
      </c>
      <c r="I17" s="1332">
        <v>81.0197214845198</v>
      </c>
    </row>
    <row r="18" spans="2:9" ht="12.75">
      <c r="B18" s="1322" t="s">
        <v>733</v>
      </c>
      <c r="C18" s="1323" t="s">
        <v>1009</v>
      </c>
      <c r="D18" s="1333">
        <v>88.75</v>
      </c>
      <c r="E18" s="1333">
        <v>89.35</v>
      </c>
      <c r="F18" s="1333">
        <v>89.05</v>
      </c>
      <c r="G18" s="1334">
        <v>88.4484375</v>
      </c>
      <c r="H18" s="1333">
        <v>89.0484375</v>
      </c>
      <c r="I18" s="1335">
        <v>88.7484375</v>
      </c>
    </row>
    <row r="19" spans="2:9" ht="12.75">
      <c r="B19" s="1322"/>
      <c r="C19" s="1323" t="s">
        <v>617</v>
      </c>
      <c r="D19" s="1333">
        <v>87.23</v>
      </c>
      <c r="E19" s="1333">
        <v>87.83</v>
      </c>
      <c r="F19" s="1333">
        <v>87.53</v>
      </c>
      <c r="G19" s="1334">
        <v>88.50096774193551</v>
      </c>
      <c r="H19" s="1333">
        <v>89.10096774193548</v>
      </c>
      <c r="I19" s="1335">
        <v>88.8009677419355</v>
      </c>
    </row>
    <row r="20" spans="2:9" ht="12.75">
      <c r="B20" s="1322"/>
      <c r="C20" s="1323" t="s">
        <v>1010</v>
      </c>
      <c r="D20" s="1333">
        <v>84.6</v>
      </c>
      <c r="E20" s="1333">
        <v>85.2</v>
      </c>
      <c r="F20" s="1333">
        <v>84.9</v>
      </c>
      <c r="G20" s="1334">
        <v>84.46933333333332</v>
      </c>
      <c r="H20" s="1333">
        <v>85.06933333333333</v>
      </c>
      <c r="I20" s="1335">
        <v>84.76933333333332</v>
      </c>
    </row>
    <row r="21" spans="2:9" ht="12.75">
      <c r="B21" s="1322"/>
      <c r="C21" s="1323" t="s">
        <v>619</v>
      </c>
      <c r="D21" s="1333">
        <v>87.64</v>
      </c>
      <c r="E21" s="1333">
        <v>88.24</v>
      </c>
      <c r="F21" s="1333">
        <v>87.94</v>
      </c>
      <c r="G21" s="1334">
        <v>85.92666666666668</v>
      </c>
      <c r="H21" s="1333">
        <v>86.52666666666666</v>
      </c>
      <c r="I21" s="1335">
        <v>86.22666666666666</v>
      </c>
    </row>
    <row r="22" spans="2:9" ht="12.75">
      <c r="B22" s="1322"/>
      <c r="C22" s="1323" t="s">
        <v>620</v>
      </c>
      <c r="D22" s="1333">
        <v>86.61</v>
      </c>
      <c r="E22" s="1333">
        <v>87.21</v>
      </c>
      <c r="F22" s="1333">
        <v>86.91</v>
      </c>
      <c r="G22" s="1334">
        <v>87.38366666666667</v>
      </c>
      <c r="H22" s="1333">
        <v>87.98366666666668</v>
      </c>
      <c r="I22" s="1335">
        <v>87.68366666666668</v>
      </c>
    </row>
    <row r="23" spans="2:9" ht="12.75">
      <c r="B23" s="1322"/>
      <c r="C23" s="1323" t="s">
        <v>621</v>
      </c>
      <c r="D23" s="1333">
        <v>87.1</v>
      </c>
      <c r="E23" s="1333">
        <v>87.7</v>
      </c>
      <c r="F23" s="1333">
        <v>87.4</v>
      </c>
      <c r="G23" s="1334">
        <v>87.40275862068967</v>
      </c>
      <c r="H23" s="1333">
        <v>88.00275862068963</v>
      </c>
      <c r="I23" s="1335">
        <v>87.70275862068965</v>
      </c>
    </row>
    <row r="24" spans="2:9" ht="12.75">
      <c r="B24" s="1322"/>
      <c r="C24" s="1323" t="s">
        <v>622</v>
      </c>
      <c r="D24" s="1333">
        <v>85.3</v>
      </c>
      <c r="E24" s="1333">
        <v>85.9</v>
      </c>
      <c r="F24" s="1333">
        <v>85.6</v>
      </c>
      <c r="G24" s="1334">
        <v>85.64689655172413</v>
      </c>
      <c r="H24" s="1333">
        <v>86.24689655172415</v>
      </c>
      <c r="I24" s="1335">
        <v>85.94689655172414</v>
      </c>
    </row>
    <row r="25" spans="2:9" ht="12.75">
      <c r="B25" s="1322"/>
      <c r="C25" s="1323" t="s">
        <v>623</v>
      </c>
      <c r="D25" s="1333">
        <v>86.77</v>
      </c>
      <c r="E25" s="1333">
        <v>87.37</v>
      </c>
      <c r="F25" s="1333">
        <v>87.07</v>
      </c>
      <c r="G25" s="1334">
        <v>86.57233333333333</v>
      </c>
      <c r="H25" s="1333">
        <v>87.17233333333334</v>
      </c>
      <c r="I25" s="1335">
        <v>86.87233333333333</v>
      </c>
    </row>
    <row r="26" spans="2:9" ht="12.75">
      <c r="B26" s="1322"/>
      <c r="C26" s="1323" t="s">
        <v>624</v>
      </c>
      <c r="D26" s="1333">
        <v>86.86</v>
      </c>
      <c r="E26" s="1333">
        <v>87.46</v>
      </c>
      <c r="F26" s="1333">
        <v>87.16</v>
      </c>
      <c r="G26" s="1334">
        <v>86.68645161290321</v>
      </c>
      <c r="H26" s="1333">
        <v>87.29100000000001</v>
      </c>
      <c r="I26" s="1335">
        <v>86.98872580645161</v>
      </c>
    </row>
    <row r="27" spans="2:9" ht="12.75">
      <c r="B27" s="1322"/>
      <c r="C27" s="1323" t="s">
        <v>625</v>
      </c>
      <c r="D27" s="1333">
        <v>87.61</v>
      </c>
      <c r="E27" s="1333">
        <v>88.21</v>
      </c>
      <c r="F27" s="1333">
        <v>87.91</v>
      </c>
      <c r="G27" s="1334">
        <v>86.4558064516129</v>
      </c>
      <c r="H27" s="1333">
        <v>87.0558064516129</v>
      </c>
      <c r="I27" s="1335">
        <v>86.7558064516129</v>
      </c>
    </row>
    <row r="28" spans="2:9" ht="12.75">
      <c r="B28" s="1322"/>
      <c r="C28" s="1323" t="s">
        <v>626</v>
      </c>
      <c r="D28" s="1333">
        <v>92.72</v>
      </c>
      <c r="E28" s="1333">
        <v>93.32</v>
      </c>
      <c r="F28" s="1333">
        <v>93.02</v>
      </c>
      <c r="G28" s="1334">
        <v>89.45870967741936</v>
      </c>
      <c r="H28" s="1333">
        <v>90.05870967741934</v>
      </c>
      <c r="I28" s="1335">
        <v>89.75870967741935</v>
      </c>
    </row>
    <row r="29" spans="2:9" ht="12.75">
      <c r="B29" s="1322"/>
      <c r="C29" s="1327" t="s">
        <v>627</v>
      </c>
      <c r="D29" s="1333">
        <v>95</v>
      </c>
      <c r="E29" s="1333">
        <v>95.6</v>
      </c>
      <c r="F29" s="1333">
        <v>95.3</v>
      </c>
      <c r="G29" s="1334">
        <v>94.91548387096775</v>
      </c>
      <c r="H29" s="1333">
        <v>95.51548387096774</v>
      </c>
      <c r="I29" s="1335">
        <v>95.21548387096774</v>
      </c>
    </row>
    <row r="30" spans="2:9" ht="12.75">
      <c r="B30" s="1336"/>
      <c r="C30" s="1337" t="s">
        <v>628</v>
      </c>
      <c r="D30" s="1338">
        <v>88.01583333333333</v>
      </c>
      <c r="E30" s="1338">
        <v>88.61583333333333</v>
      </c>
      <c r="F30" s="1338">
        <v>88.31583333333333</v>
      </c>
      <c r="G30" s="1339">
        <v>87.65562600227105</v>
      </c>
      <c r="H30" s="1338">
        <v>88.2560050345291</v>
      </c>
      <c r="I30" s="1340">
        <v>87.95581551840007</v>
      </c>
    </row>
    <row r="31" spans="2:11" ht="12.75">
      <c r="B31" s="1341" t="s">
        <v>52</v>
      </c>
      <c r="C31" s="1323" t="s">
        <v>1009</v>
      </c>
      <c r="D31" s="1342">
        <v>97.96</v>
      </c>
      <c r="E31" s="1342">
        <v>98.56</v>
      </c>
      <c r="F31" s="1342">
        <v>98.25999999999999</v>
      </c>
      <c r="G31" s="1342">
        <v>96.0121875</v>
      </c>
      <c r="H31" s="1342">
        <v>96.6121875</v>
      </c>
      <c r="I31" s="1343">
        <v>96.3121875</v>
      </c>
      <c r="K31" s="1004"/>
    </row>
    <row r="32" spans="2:12" ht="12.75">
      <c r="B32" s="1344"/>
      <c r="C32" s="1323" t="s">
        <v>617</v>
      </c>
      <c r="D32" s="1333">
        <v>101.29</v>
      </c>
      <c r="E32" s="1333">
        <v>101.89</v>
      </c>
      <c r="F32" s="1333">
        <v>101.59</v>
      </c>
      <c r="G32" s="1333">
        <v>103.24870967741936</v>
      </c>
      <c r="H32" s="1333">
        <v>103.84870967741935</v>
      </c>
      <c r="I32" s="1335">
        <v>103.54870967741935</v>
      </c>
      <c r="K32" s="1004"/>
      <c r="L32" s="1004"/>
    </row>
    <row r="33" spans="2:12" ht="12.75">
      <c r="B33" s="1344"/>
      <c r="C33" s="1323" t="s">
        <v>1010</v>
      </c>
      <c r="D33" s="1333">
        <v>98.64</v>
      </c>
      <c r="E33" s="1333">
        <v>99.24</v>
      </c>
      <c r="F33" s="1333">
        <v>98.94</v>
      </c>
      <c r="G33" s="1333">
        <v>98.93967741935484</v>
      </c>
      <c r="H33" s="1333">
        <v>99.53967741935485</v>
      </c>
      <c r="I33" s="1335">
        <v>99.23967741935485</v>
      </c>
      <c r="K33" s="1004"/>
      <c r="L33" s="1004"/>
    </row>
    <row r="34" spans="2:12" ht="12.75">
      <c r="B34" s="1344"/>
      <c r="C34" s="1323" t="s">
        <v>619</v>
      </c>
      <c r="D34" s="1333">
        <v>100.73</v>
      </c>
      <c r="E34" s="1333">
        <v>101.33</v>
      </c>
      <c r="F34" s="1333">
        <v>101.03</v>
      </c>
      <c r="G34" s="1333">
        <v>98.80310344827586</v>
      </c>
      <c r="H34" s="1333">
        <v>99.40310344827586</v>
      </c>
      <c r="I34" s="1335">
        <v>99.10310344827586</v>
      </c>
      <c r="K34" s="1004"/>
      <c r="L34" s="1004"/>
    </row>
    <row r="35" spans="2:12" ht="12.75">
      <c r="B35" s="1344"/>
      <c r="C35" s="1323" t="s">
        <v>620</v>
      </c>
      <c r="D35" s="1333">
        <v>99.11</v>
      </c>
      <c r="E35" s="1333">
        <v>99.71</v>
      </c>
      <c r="F35" s="1333">
        <v>99.41</v>
      </c>
      <c r="G35" s="1333">
        <v>99.2683333333333</v>
      </c>
      <c r="H35" s="1333">
        <v>99.86833333333334</v>
      </c>
      <c r="I35" s="1335">
        <v>99.56833333333333</v>
      </c>
      <c r="K35" s="1004"/>
      <c r="L35" s="1004"/>
    </row>
    <row r="36" spans="2:12" ht="12.75">
      <c r="B36" s="1344"/>
      <c r="C36" s="1323" t="s">
        <v>621</v>
      </c>
      <c r="D36" s="1333">
        <v>98.14</v>
      </c>
      <c r="E36" s="1333">
        <v>98.74</v>
      </c>
      <c r="F36" s="1333">
        <v>98.44</v>
      </c>
      <c r="G36" s="1333">
        <v>98.89533333333334</v>
      </c>
      <c r="H36" s="1333">
        <v>99.49533333333332</v>
      </c>
      <c r="I36" s="1335">
        <v>99.19533333333334</v>
      </c>
      <c r="K36" s="1004"/>
      <c r="L36" s="1004"/>
    </row>
    <row r="37" spans="2:12" ht="12.75">
      <c r="B37" s="737"/>
      <c r="C37" s="1345" t="s">
        <v>622</v>
      </c>
      <c r="D37" s="1346">
        <v>99.26</v>
      </c>
      <c r="E37" s="1346">
        <v>99.86</v>
      </c>
      <c r="F37" s="1346">
        <v>99.56</v>
      </c>
      <c r="G37" s="1346">
        <v>99.27</v>
      </c>
      <c r="H37" s="1346">
        <v>99.87</v>
      </c>
      <c r="I37" s="1335">
        <v>99.57</v>
      </c>
      <c r="K37" s="1004"/>
      <c r="L37" s="1004"/>
    </row>
    <row r="38" spans="2:12" ht="12.75">
      <c r="B38" s="737"/>
      <c r="C38" s="1345" t="s">
        <v>623</v>
      </c>
      <c r="D38" s="1346">
        <v>97.58</v>
      </c>
      <c r="E38" s="1346">
        <v>98.18</v>
      </c>
      <c r="F38" s="1346">
        <v>97.88</v>
      </c>
      <c r="G38" s="1346">
        <v>98.50866666666667</v>
      </c>
      <c r="H38" s="1346">
        <v>99.10866666666668</v>
      </c>
      <c r="I38" s="1335">
        <v>98.80866666666668</v>
      </c>
      <c r="K38" s="1004"/>
      <c r="L38" s="1004"/>
    </row>
    <row r="39" spans="2:12" ht="12.75">
      <c r="B39" s="1344"/>
      <c r="C39" s="1323" t="s">
        <v>624</v>
      </c>
      <c r="D39" s="1333">
        <v>95.99</v>
      </c>
      <c r="E39" s="1333">
        <v>96.59</v>
      </c>
      <c r="F39" s="1333">
        <v>96.28999999999999</v>
      </c>
      <c r="G39" s="1333">
        <v>96.41466666666666</v>
      </c>
      <c r="H39" s="1333">
        <v>97.01466666666668</v>
      </c>
      <c r="I39" s="1335">
        <v>96.71466666666667</v>
      </c>
      <c r="K39" s="1004"/>
      <c r="L39" s="1004"/>
    </row>
    <row r="40" spans="2:12" ht="12.75">
      <c r="B40" s="1344"/>
      <c r="C40" s="1323" t="s">
        <v>625</v>
      </c>
      <c r="D40" s="1333">
        <v>95.2</v>
      </c>
      <c r="E40" s="1333">
        <v>95.8</v>
      </c>
      <c r="F40" s="1333">
        <v>95.5</v>
      </c>
      <c r="G40" s="1333">
        <v>96.2209677419355</v>
      </c>
      <c r="H40" s="1333">
        <v>96.82096774193548</v>
      </c>
      <c r="I40" s="1335">
        <v>96.5209677419355</v>
      </c>
      <c r="K40" s="1004"/>
      <c r="L40" s="1004"/>
    </row>
    <row r="41" spans="2:12" ht="12.75">
      <c r="B41" s="1344"/>
      <c r="C41" s="1323" t="s">
        <v>626</v>
      </c>
      <c r="D41" s="1333">
        <v>95.32</v>
      </c>
      <c r="E41" s="1333">
        <v>95.92</v>
      </c>
      <c r="F41" s="1333">
        <v>95.62</v>
      </c>
      <c r="G41" s="1333">
        <v>94.15225806451613</v>
      </c>
      <c r="H41" s="1333">
        <v>94.75225806451614</v>
      </c>
      <c r="I41" s="1335">
        <v>94.45225806451614</v>
      </c>
      <c r="K41" s="1004"/>
      <c r="L41" s="1004"/>
    </row>
    <row r="42" spans="2:12" ht="12.75">
      <c r="B42" s="1347"/>
      <c r="C42" s="1327" t="s">
        <v>627</v>
      </c>
      <c r="D42" s="1348">
        <v>95.9</v>
      </c>
      <c r="E42" s="1348">
        <v>96.5</v>
      </c>
      <c r="F42" s="1348">
        <v>96.2</v>
      </c>
      <c r="G42" s="1348">
        <v>95.7140625</v>
      </c>
      <c r="H42" s="1348">
        <v>96.3140625</v>
      </c>
      <c r="I42" s="1349">
        <v>96.0140625</v>
      </c>
      <c r="K42" s="1004"/>
      <c r="L42" s="1004"/>
    </row>
    <row r="43" spans="2:10" ht="12.75">
      <c r="B43" s="1336"/>
      <c r="C43" s="1350" t="s">
        <v>628</v>
      </c>
      <c r="D43" s="1351">
        <v>97.92666666666668</v>
      </c>
      <c r="E43" s="1351">
        <v>98.52666666666666</v>
      </c>
      <c r="F43" s="1351">
        <v>98.25163978494624</v>
      </c>
      <c r="G43" s="1351">
        <v>97.95399719595848</v>
      </c>
      <c r="H43" s="1351">
        <v>98.55399719595847</v>
      </c>
      <c r="I43" s="1352">
        <v>98.25399719595846</v>
      </c>
      <c r="J43" s="1353"/>
    </row>
    <row r="44" spans="2:18" ht="12.75">
      <c r="B44" s="1322" t="s">
        <v>53</v>
      </c>
      <c r="C44" s="1323" t="s">
        <v>1009</v>
      </c>
      <c r="D44" s="1354">
        <v>96.92</v>
      </c>
      <c r="E44" s="1354">
        <v>97.52</v>
      </c>
      <c r="F44" s="1354">
        <v>97.22</v>
      </c>
      <c r="G44" s="1354">
        <v>96.7141935483871</v>
      </c>
      <c r="H44" s="1354">
        <v>97.3141935483871</v>
      </c>
      <c r="I44" s="1355">
        <v>97.0141935483871</v>
      </c>
      <c r="K44" s="1004"/>
      <c r="L44" s="1004"/>
      <c r="M44" s="1353"/>
      <c r="N44" s="1353"/>
      <c r="O44" s="1353"/>
      <c r="P44" s="1353"/>
      <c r="Q44" s="1353"/>
      <c r="R44" s="1353"/>
    </row>
    <row r="45" spans="2:18" ht="12.75">
      <c r="B45" s="1322"/>
      <c r="C45" s="1323" t="s">
        <v>617</v>
      </c>
      <c r="D45" s="1334">
        <v>97.52</v>
      </c>
      <c r="E45" s="1334">
        <v>98.12</v>
      </c>
      <c r="F45" s="1334">
        <v>97.82</v>
      </c>
      <c r="G45" s="1334">
        <v>96.64225806451614</v>
      </c>
      <c r="H45" s="1334">
        <v>97.24225806451611</v>
      </c>
      <c r="I45" s="1356">
        <v>96.94225806451612</v>
      </c>
      <c r="K45" s="1004"/>
      <c r="L45" s="1004"/>
      <c r="M45" s="1353"/>
      <c r="N45" s="1353"/>
      <c r="O45" s="1353"/>
      <c r="P45" s="1353"/>
      <c r="Q45" s="1353"/>
      <c r="R45" s="1353"/>
    </row>
    <row r="46" spans="2:12" ht="12.75">
      <c r="B46" s="1322"/>
      <c r="C46" s="1323" t="s">
        <v>1010</v>
      </c>
      <c r="D46" s="1334">
        <v>98.64</v>
      </c>
      <c r="E46" s="1334">
        <v>99.24</v>
      </c>
      <c r="F46" s="1334">
        <v>98.94</v>
      </c>
      <c r="G46" s="1334">
        <v>97.7341935483871</v>
      </c>
      <c r="H46" s="1334">
        <v>98.3341935483871</v>
      </c>
      <c r="I46" s="1356">
        <v>98.0341935483871</v>
      </c>
      <c r="K46" s="1004"/>
      <c r="L46" s="1004"/>
    </row>
    <row r="47" spans="2:12" ht="12.75">
      <c r="B47" s="1322"/>
      <c r="C47" s="1323" t="s">
        <v>619</v>
      </c>
      <c r="D47" s="1334">
        <v>98.46</v>
      </c>
      <c r="E47" s="1334">
        <v>99.06</v>
      </c>
      <c r="F47" s="1334">
        <v>98.76</v>
      </c>
      <c r="G47" s="1334">
        <v>97.99633333333331</v>
      </c>
      <c r="H47" s="1334">
        <v>98.59633333333333</v>
      </c>
      <c r="I47" s="1356">
        <v>98.29633333333332</v>
      </c>
      <c r="K47" s="1004"/>
      <c r="L47" s="1004"/>
    </row>
    <row r="48" spans="2:12" ht="12.75">
      <c r="B48" s="1322"/>
      <c r="C48" s="1323" t="s">
        <v>620</v>
      </c>
      <c r="D48" s="1334">
        <v>99.37</v>
      </c>
      <c r="E48" s="1334">
        <v>99.97</v>
      </c>
      <c r="F48" s="1334">
        <v>99.67</v>
      </c>
      <c r="G48" s="1334">
        <v>98.79517241379308</v>
      </c>
      <c r="H48" s="1334">
        <v>99.3951724137931</v>
      </c>
      <c r="I48" s="1356">
        <v>99.0951724137931</v>
      </c>
      <c r="K48" s="1004"/>
      <c r="L48" s="1004"/>
    </row>
    <row r="49" spans="2:18" ht="12.75">
      <c r="B49" s="1322"/>
      <c r="C49" s="1323" t="s">
        <v>621</v>
      </c>
      <c r="D49" s="1334">
        <v>99.13</v>
      </c>
      <c r="E49" s="1334">
        <v>99.73</v>
      </c>
      <c r="F49" s="1334">
        <v>99.43</v>
      </c>
      <c r="G49" s="1334">
        <v>100.75700000000002</v>
      </c>
      <c r="H49" s="1334">
        <v>101.357</v>
      </c>
      <c r="I49" s="1356">
        <v>101.05700000000002</v>
      </c>
      <c r="K49" s="1004"/>
      <c r="L49" s="1004"/>
      <c r="M49" s="1353"/>
      <c r="N49" s="1353"/>
      <c r="O49" s="1353"/>
      <c r="P49" s="1353"/>
      <c r="Q49" s="1353"/>
      <c r="R49" s="1353"/>
    </row>
    <row r="50" spans="2:12" ht="12.75">
      <c r="B50" s="1322"/>
      <c r="C50" s="1323" t="s">
        <v>1111</v>
      </c>
      <c r="D50" s="1334">
        <v>99.31</v>
      </c>
      <c r="E50" s="1334">
        <v>99.91</v>
      </c>
      <c r="F50" s="1334">
        <v>99.61</v>
      </c>
      <c r="G50" s="1334">
        <v>98.53</v>
      </c>
      <c r="H50" s="1334">
        <v>99.13</v>
      </c>
      <c r="I50" s="1356">
        <v>98.83</v>
      </c>
      <c r="K50" s="1004"/>
      <c r="L50" s="1004"/>
    </row>
    <row r="51" spans="2:12" ht="12.75">
      <c r="B51" s="1322"/>
      <c r="C51" s="1323" t="s">
        <v>623</v>
      </c>
      <c r="D51" s="1334">
        <v>100.45</v>
      </c>
      <c r="E51" s="1334">
        <v>101.05</v>
      </c>
      <c r="F51" s="1334">
        <v>100.75</v>
      </c>
      <c r="G51" s="1334">
        <v>99.25366666666669</v>
      </c>
      <c r="H51" s="1334">
        <v>99.85366666666665</v>
      </c>
      <c r="I51" s="1356">
        <v>99.55366666666667</v>
      </c>
      <c r="K51" s="1004"/>
      <c r="L51" s="1004"/>
    </row>
    <row r="52" spans="2:12" ht="12.75">
      <c r="B52" s="1322"/>
      <c r="C52" s="1323" t="s">
        <v>624</v>
      </c>
      <c r="D52" s="1334">
        <v>99.4</v>
      </c>
      <c r="E52" s="1334">
        <v>100</v>
      </c>
      <c r="F52" s="1334">
        <v>99.7</v>
      </c>
      <c r="G52" s="1334">
        <v>99.667</v>
      </c>
      <c r="H52" s="1334">
        <v>100.26700000000001</v>
      </c>
      <c r="I52" s="1356">
        <v>99.96700000000001</v>
      </c>
      <c r="K52" s="1004"/>
      <c r="L52" s="1004"/>
    </row>
    <row r="53" spans="2:12" ht="12.75">
      <c r="B53" s="1322"/>
      <c r="C53" s="1323" t="s">
        <v>625</v>
      </c>
      <c r="D53" s="1334">
        <v>102.16</v>
      </c>
      <c r="E53" s="1334">
        <v>102.76</v>
      </c>
      <c r="F53" s="1334">
        <v>102.46000000000001</v>
      </c>
      <c r="G53" s="1334">
        <v>100.94516129032259</v>
      </c>
      <c r="H53" s="1334">
        <v>101.54516129032258</v>
      </c>
      <c r="I53" s="1356">
        <v>101.24516129032259</v>
      </c>
      <c r="K53" s="1004"/>
      <c r="L53" s="1004"/>
    </row>
    <row r="54" spans="2:12" ht="12.75">
      <c r="B54" s="1344"/>
      <c r="C54" s="1323" t="s">
        <v>1112</v>
      </c>
      <c r="D54" s="1334">
        <v>102.2</v>
      </c>
      <c r="E54" s="1334">
        <v>102.8</v>
      </c>
      <c r="F54" s="1334">
        <v>102.5</v>
      </c>
      <c r="G54" s="1334">
        <v>101.78375</v>
      </c>
      <c r="H54" s="1334">
        <v>102.38374999999999</v>
      </c>
      <c r="I54" s="1356">
        <v>102.08375</v>
      </c>
      <c r="K54" s="1004"/>
      <c r="L54" s="1004"/>
    </row>
    <row r="55" spans="2:12" ht="12.75">
      <c r="B55" s="1344"/>
      <c r="C55" s="1323" t="s">
        <v>627</v>
      </c>
      <c r="D55" s="1333">
        <v>101.14</v>
      </c>
      <c r="E55" s="1333">
        <v>101.74</v>
      </c>
      <c r="F55" s="1333">
        <v>101.44</v>
      </c>
      <c r="G55" s="1333">
        <v>101.45258064516129</v>
      </c>
      <c r="H55" s="1333">
        <v>102.0525806451613</v>
      </c>
      <c r="I55" s="1335">
        <v>101.75258064516129</v>
      </c>
      <c r="K55" s="1004"/>
      <c r="L55" s="1004"/>
    </row>
    <row r="56" spans="2:12" ht="12.75">
      <c r="B56" s="1336"/>
      <c r="C56" s="1350" t="s">
        <v>628</v>
      </c>
      <c r="D56" s="1338">
        <v>99.55833333333334</v>
      </c>
      <c r="E56" s="1338">
        <v>100.15833333333332</v>
      </c>
      <c r="F56" s="1338">
        <v>99.85833333333335</v>
      </c>
      <c r="G56" s="1338">
        <v>99.18927579254729</v>
      </c>
      <c r="H56" s="1338">
        <v>99.78927579254726</v>
      </c>
      <c r="I56" s="1340">
        <v>99.48927579254728</v>
      </c>
      <c r="K56" s="1004"/>
      <c r="L56" s="1004"/>
    </row>
    <row r="57" spans="2:13" ht="12.75">
      <c r="B57" s="1322" t="s">
        <v>54</v>
      </c>
      <c r="C57" s="1323" t="s">
        <v>1009</v>
      </c>
      <c r="D57" s="1354">
        <v>103.71</v>
      </c>
      <c r="E57" s="1354">
        <v>104.31</v>
      </c>
      <c r="F57" s="1354">
        <v>104.00999999999999</v>
      </c>
      <c r="G57" s="1354">
        <v>102.12375000000002</v>
      </c>
      <c r="H57" s="1354">
        <v>102.72375</v>
      </c>
      <c r="I57" s="1355">
        <v>102.42375000000001</v>
      </c>
      <c r="K57" s="1004"/>
      <c r="L57" s="1004"/>
      <c r="M57" s="1004"/>
    </row>
    <row r="58" spans="2:13" ht="12.75">
      <c r="B58" s="1322"/>
      <c r="C58" s="1323" t="s">
        <v>617</v>
      </c>
      <c r="D58" s="1334">
        <v>105.92</v>
      </c>
      <c r="E58" s="1334">
        <v>106.52</v>
      </c>
      <c r="F58" s="1334">
        <v>106.22</v>
      </c>
      <c r="G58" s="1334">
        <v>105.59096774193547</v>
      </c>
      <c r="H58" s="1334">
        <v>106.1909677419355</v>
      </c>
      <c r="I58" s="1356">
        <v>105.89096774193548</v>
      </c>
      <c r="K58" s="1004"/>
      <c r="L58" s="1004"/>
      <c r="M58" s="1004"/>
    </row>
    <row r="59" spans="2:13" ht="12.75">
      <c r="B59" s="1322"/>
      <c r="C59" s="1323" t="s">
        <v>1010</v>
      </c>
      <c r="D59" s="1334">
        <v>103.49</v>
      </c>
      <c r="E59" s="1334">
        <v>104.09</v>
      </c>
      <c r="F59" s="1334">
        <v>103.78999999999999</v>
      </c>
      <c r="G59" s="1334">
        <v>104.52666666666666</v>
      </c>
      <c r="H59" s="1334">
        <v>105.12666666666668</v>
      </c>
      <c r="I59" s="1356">
        <v>104.82666666666667</v>
      </c>
      <c r="K59" s="1004"/>
      <c r="L59" s="1004"/>
      <c r="M59" s="1004"/>
    </row>
    <row r="60" spans="2:12" ht="12.75">
      <c r="B60" s="1322"/>
      <c r="C60" s="1323" t="s">
        <v>619</v>
      </c>
      <c r="D60" s="1334">
        <v>105.46</v>
      </c>
      <c r="E60" s="1334">
        <v>106.06</v>
      </c>
      <c r="F60" s="1334">
        <v>105.75999999999999</v>
      </c>
      <c r="G60" s="1334">
        <v>104.429</v>
      </c>
      <c r="H60" s="1334">
        <v>105.02900000000001</v>
      </c>
      <c r="I60" s="1356">
        <v>104.72900000000001</v>
      </c>
      <c r="K60" s="1004"/>
      <c r="L60" s="1004"/>
    </row>
    <row r="61" spans="2:12" ht="12.75">
      <c r="B61" s="1322"/>
      <c r="C61" s="1323" t="s">
        <v>620</v>
      </c>
      <c r="D61" s="1334">
        <v>107</v>
      </c>
      <c r="E61" s="1334">
        <v>107.6</v>
      </c>
      <c r="F61" s="1334">
        <v>107.3</v>
      </c>
      <c r="G61" s="1334">
        <v>106.20206896551723</v>
      </c>
      <c r="H61" s="1334">
        <v>106.80206896551724</v>
      </c>
      <c r="I61" s="1356">
        <v>106.50206896551722</v>
      </c>
      <c r="K61" s="1004"/>
      <c r="L61" s="1004"/>
    </row>
    <row r="62" spans="2:12" ht="12.75">
      <c r="B62" s="1322"/>
      <c r="C62" s="1323" t="s">
        <v>621</v>
      </c>
      <c r="D62" s="1334">
        <v>106.6</v>
      </c>
      <c r="E62" s="1334">
        <v>107.2</v>
      </c>
      <c r="F62" s="1334">
        <v>106.9</v>
      </c>
      <c r="G62" s="1334">
        <v>106.06200000000003</v>
      </c>
      <c r="H62" s="1334">
        <v>106.66199999999999</v>
      </c>
      <c r="I62" s="1356">
        <v>106.36200000000001</v>
      </c>
      <c r="K62" s="1004"/>
      <c r="L62" s="1004"/>
    </row>
    <row r="63" spans="2:12" ht="12.75">
      <c r="B63" s="1322"/>
      <c r="C63" s="1323" t="s">
        <v>1113</v>
      </c>
      <c r="D63" s="1334">
        <v>108.88</v>
      </c>
      <c r="E63" s="1334">
        <v>109.48</v>
      </c>
      <c r="F63" s="1334">
        <v>109.18</v>
      </c>
      <c r="G63" s="1334">
        <v>108.18586206896553</v>
      </c>
      <c r="H63" s="1334">
        <v>108.78586206896551</v>
      </c>
      <c r="I63" s="1356">
        <v>108.48586206896553</v>
      </c>
      <c r="K63" s="1004"/>
      <c r="L63" s="1004"/>
    </row>
    <row r="64" spans="2:12" ht="12.75">
      <c r="B64" s="1322"/>
      <c r="C64" s="1323" t="s">
        <v>623</v>
      </c>
      <c r="D64" s="1334">
        <v>107.23</v>
      </c>
      <c r="E64" s="1334">
        <v>107.83</v>
      </c>
      <c r="F64" s="1334">
        <v>107.53</v>
      </c>
      <c r="G64" s="1334">
        <v>108.52000000000001</v>
      </c>
      <c r="H64" s="1334">
        <v>109.11999999999998</v>
      </c>
      <c r="I64" s="1356">
        <v>108.82</v>
      </c>
      <c r="K64" s="1004"/>
      <c r="L64" s="1004"/>
    </row>
    <row r="65" spans="2:12" ht="13.5" thickBot="1">
      <c r="B65" s="1357"/>
      <c r="C65" s="1358" t="s">
        <v>624</v>
      </c>
      <c r="D65" s="1359">
        <v>105.92</v>
      </c>
      <c r="E65" s="1359">
        <v>106.52</v>
      </c>
      <c r="F65" s="1359">
        <v>106.22</v>
      </c>
      <c r="G65" s="1359">
        <v>106.24066666666664</v>
      </c>
      <c r="H65" s="1359">
        <v>106.84066666666668</v>
      </c>
      <c r="I65" s="1360">
        <v>106.54066666666665</v>
      </c>
      <c r="K65" s="1004"/>
      <c r="L65" s="1004"/>
    </row>
    <row r="66" spans="2:12" ht="13.5" thickTop="1">
      <c r="B66" s="1361" t="s">
        <v>1114</v>
      </c>
      <c r="J66" s="1005"/>
      <c r="K66" s="1005"/>
      <c r="L66" s="1005"/>
    </row>
    <row r="67" spans="2:12" ht="13.5" customHeight="1">
      <c r="B67" s="1780" t="s">
        <v>314</v>
      </c>
      <c r="C67" s="1780"/>
      <c r="D67" s="1780"/>
      <c r="E67" s="1780"/>
      <c r="F67" s="1780"/>
      <c r="G67" s="1780"/>
      <c r="H67" s="1780"/>
      <c r="I67" s="1780"/>
      <c r="J67" s="1780"/>
      <c r="K67" s="1780"/>
      <c r="L67" s="1780"/>
    </row>
    <row r="68" spans="2:12" ht="12.75">
      <c r="B68" s="1780" t="s">
        <v>22</v>
      </c>
      <c r="C68" s="1780"/>
      <c r="D68" s="1780"/>
      <c r="E68" s="1780"/>
      <c r="F68" s="1780"/>
      <c r="G68" s="1780"/>
      <c r="H68" s="1780"/>
      <c r="I68" s="1780"/>
      <c r="J68" s="1780"/>
      <c r="K68" s="1780"/>
      <c r="L68" s="1780"/>
    </row>
    <row r="69" spans="2:9" ht="16.5" thickBot="1">
      <c r="B69" s="1362"/>
      <c r="C69" s="1362"/>
      <c r="D69" s="1362"/>
      <c r="E69" s="1362"/>
      <c r="F69" s="1362"/>
      <c r="G69" s="1362"/>
      <c r="H69" s="1362"/>
      <c r="I69" s="1362"/>
    </row>
    <row r="70" spans="2:12" ht="15.75" customHeight="1" thickTop="1">
      <c r="B70" s="1869"/>
      <c r="C70" s="1871" t="s">
        <v>1116</v>
      </c>
      <c r="D70" s="1872"/>
      <c r="E70" s="1873"/>
      <c r="F70" s="1871" t="s">
        <v>268</v>
      </c>
      <c r="G70" s="1872"/>
      <c r="H70" s="1873"/>
      <c r="I70" s="1877" t="s">
        <v>176</v>
      </c>
      <c r="J70" s="1878"/>
      <c r="K70" s="1878"/>
      <c r="L70" s="1879"/>
    </row>
    <row r="71" spans="2:12" ht="12.75">
      <c r="B71" s="1870"/>
      <c r="C71" s="1874"/>
      <c r="D71" s="1875"/>
      <c r="E71" s="1876"/>
      <c r="F71" s="1874"/>
      <c r="G71" s="1875"/>
      <c r="H71" s="1876"/>
      <c r="I71" s="1880" t="s">
        <v>1117</v>
      </c>
      <c r="J71" s="1881"/>
      <c r="K71" s="1880" t="s">
        <v>1118</v>
      </c>
      <c r="L71" s="1882"/>
    </row>
    <row r="72" spans="2:12" ht="12.75">
      <c r="B72" s="1363"/>
      <c r="C72" s="1364" t="s">
        <v>1119</v>
      </c>
      <c r="D72" s="1365" t="s">
        <v>1120</v>
      </c>
      <c r="E72" s="1365" t="s">
        <v>1121</v>
      </c>
      <c r="F72" s="1365">
        <v>2014</v>
      </c>
      <c r="G72" s="1365">
        <v>2015</v>
      </c>
      <c r="H72" s="1365">
        <v>2016</v>
      </c>
      <c r="I72" s="1366">
        <v>2014</v>
      </c>
      <c r="J72" s="1366">
        <v>2015</v>
      </c>
      <c r="K72" s="1366">
        <v>2015</v>
      </c>
      <c r="L72" s="1367">
        <v>2016</v>
      </c>
    </row>
    <row r="73" spans="2:12" ht="12.75">
      <c r="B73" s="1368" t="s">
        <v>1122</v>
      </c>
      <c r="C73" s="1369">
        <v>109.05</v>
      </c>
      <c r="D73" s="1369">
        <v>104.73</v>
      </c>
      <c r="E73" s="1369">
        <v>57.31</v>
      </c>
      <c r="F73" s="1370">
        <v>108.4</v>
      </c>
      <c r="G73" s="1370">
        <v>57.14</v>
      </c>
      <c r="H73" s="1371">
        <v>43.02</v>
      </c>
      <c r="I73" s="1372">
        <v>-3.961485557083904</v>
      </c>
      <c r="J73" s="1372">
        <v>-45.2783347655877</v>
      </c>
      <c r="K73" s="1373">
        <v>-47.28782287822878</v>
      </c>
      <c r="L73" s="1374">
        <v>-24.711235561778082</v>
      </c>
    </row>
    <row r="74" spans="2:12" ht="13.5" thickBot="1">
      <c r="B74" s="1375" t="s">
        <v>1123</v>
      </c>
      <c r="C74" s="1376">
        <v>1284.75</v>
      </c>
      <c r="D74" s="1376">
        <v>1310</v>
      </c>
      <c r="E74" s="1376">
        <v>1144.4</v>
      </c>
      <c r="F74" s="1376">
        <v>1298</v>
      </c>
      <c r="G74" s="1376">
        <v>1198.9</v>
      </c>
      <c r="H74" s="1376">
        <v>1254.6</v>
      </c>
      <c r="I74" s="1377">
        <v>1.9653629110721909</v>
      </c>
      <c r="J74" s="1377">
        <v>-12.641221374045799</v>
      </c>
      <c r="K74" s="1378">
        <v>-7.634822804314325</v>
      </c>
      <c r="L74" s="1379">
        <v>4.645925431645665</v>
      </c>
    </row>
    <row r="75" ht="13.5" thickTop="1">
      <c r="B75" s="1361" t="s">
        <v>1124</v>
      </c>
    </row>
    <row r="76" ht="12.75">
      <c r="B76" s="1361" t="s">
        <v>1125</v>
      </c>
    </row>
    <row r="77" spans="2:8" ht="12.75">
      <c r="B77" s="1361" t="s">
        <v>1126</v>
      </c>
      <c r="C77" s="1380"/>
      <c r="D77" s="1380"/>
      <c r="E77" s="1380"/>
      <c r="F77" s="1380"/>
      <c r="G77" s="1380"/>
      <c r="H77" s="1380"/>
    </row>
    <row r="78" spans="2:10" ht="12.75">
      <c r="B78" s="1381" t="s">
        <v>1127</v>
      </c>
      <c r="I78" s="1004"/>
      <c r="J78" s="1004"/>
    </row>
    <row r="79" spans="9:10" ht="12.75">
      <c r="I79" s="1004"/>
      <c r="J79" s="1004"/>
    </row>
    <row r="80" spans="10:11" ht="12.75">
      <c r="J80" s="1004"/>
      <c r="K80" s="1004"/>
    </row>
    <row r="81" spans="10:11" ht="12.75">
      <c r="J81" s="1004"/>
      <c r="K81" s="1004"/>
    </row>
    <row r="82" spans="10:11" ht="12.75">
      <c r="J82" s="1004"/>
      <c r="K82" s="1004"/>
    </row>
    <row r="83" spans="10:11" ht="12.75">
      <c r="J83" s="1004"/>
      <c r="K83" s="1004"/>
    </row>
  </sheetData>
  <sheetProtection/>
  <mergeCells count="14">
    <mergeCell ref="B67:L67"/>
    <mergeCell ref="B68:L68"/>
    <mergeCell ref="B70:B71"/>
    <mergeCell ref="C70:E71"/>
    <mergeCell ref="F70:H71"/>
    <mergeCell ref="I70:L70"/>
    <mergeCell ref="I71:J71"/>
    <mergeCell ref="K71:L71"/>
    <mergeCell ref="B1:I1"/>
    <mergeCell ref="B2:I2"/>
    <mergeCell ref="B3:B4"/>
    <mergeCell ref="C3:C4"/>
    <mergeCell ref="D3:F3"/>
    <mergeCell ref="G3:I3"/>
  </mergeCells>
  <hyperlinks>
    <hyperlink ref="B78" r:id="rId1" display="http://www.kitco.com/gold.londonfix.html"/>
  </hyperlinks>
  <printOptions/>
  <pageMargins left="0.75" right="0.75" top="1" bottom="1" header="0.5" footer="0.5"/>
  <pageSetup fitToHeight="1" fitToWidth="1" horizontalDpi="600" verticalDpi="600" orientation="portrait" scale="66"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35.28125" style="78" customWidth="1"/>
    <col min="2" max="2" width="12.00390625" style="78" bestFit="1" customWidth="1"/>
    <col min="3" max="3" width="13.140625" style="78" customWidth="1"/>
    <col min="4" max="4" width="12.8515625" style="78" customWidth="1"/>
    <col min="5" max="5" width="12.140625" style="78" customWidth="1"/>
    <col min="6" max="6" width="12.57421875" style="78" bestFit="1" customWidth="1"/>
    <col min="7" max="8" width="9.28125" style="78" bestFit="1" customWidth="1"/>
    <col min="9" max="16384" width="9.140625" style="78" customWidth="1"/>
  </cols>
  <sheetData>
    <row r="1" spans="1:8" ht="12.75">
      <c r="A1" s="1899" t="s">
        <v>362</v>
      </c>
      <c r="B1" s="1899"/>
      <c r="C1" s="1899"/>
      <c r="D1" s="1899"/>
      <c r="E1" s="1899"/>
      <c r="F1" s="1899"/>
      <c r="G1" s="1899"/>
      <c r="H1" s="1899"/>
    </row>
    <row r="2" spans="1:8" ht="15.75">
      <c r="A2" s="1900" t="s">
        <v>125</v>
      </c>
      <c r="B2" s="1900"/>
      <c r="C2" s="1900"/>
      <c r="D2" s="1900"/>
      <c r="E2" s="1900"/>
      <c r="F2" s="1900"/>
      <c r="G2" s="1900"/>
      <c r="H2" s="1900"/>
    </row>
    <row r="3" spans="1:8" ht="12.75">
      <c r="A3" s="1901" t="s">
        <v>75</v>
      </c>
      <c r="B3" s="1901"/>
      <c r="C3" s="1901"/>
      <c r="D3" s="1901"/>
      <c r="E3" s="1901"/>
      <c r="F3" s="1901"/>
      <c r="G3" s="1901"/>
      <c r="H3" s="1901"/>
    </row>
    <row r="4" spans="1:8" ht="13.5" thickBot="1">
      <c r="A4" s="79"/>
      <c r="B4" s="1902"/>
      <c r="C4" s="1902"/>
      <c r="D4" s="1902"/>
      <c r="E4" s="79"/>
      <c r="F4" s="79"/>
      <c r="G4" s="1903" t="s">
        <v>76</v>
      </c>
      <c r="H4" s="1903"/>
    </row>
    <row r="5" spans="1:8" ht="13.5" customHeight="1" thickTop="1">
      <c r="A5" s="1887" t="s">
        <v>77</v>
      </c>
      <c r="B5" s="1889" t="s">
        <v>78</v>
      </c>
      <c r="C5" s="1890"/>
      <c r="D5" s="1890"/>
      <c r="E5" s="1890"/>
      <c r="F5" s="1890"/>
      <c r="G5" s="1891" t="s">
        <v>265</v>
      </c>
      <c r="H5" s="1892"/>
    </row>
    <row r="6" spans="1:8" ht="16.5" customHeight="1">
      <c r="A6" s="1888"/>
      <c r="B6" s="1895" t="s">
        <v>52</v>
      </c>
      <c r="C6" s="1896"/>
      <c r="D6" s="1897" t="s">
        <v>53</v>
      </c>
      <c r="E6" s="1896"/>
      <c r="F6" s="16" t="s">
        <v>79</v>
      </c>
      <c r="G6" s="1893"/>
      <c r="H6" s="1894"/>
    </row>
    <row r="7" spans="1:8" ht="15.75">
      <c r="A7" s="17"/>
      <c r="B7" s="18" t="s">
        <v>264</v>
      </c>
      <c r="C7" s="18" t="s">
        <v>80</v>
      </c>
      <c r="D7" s="18" t="str">
        <f>B7</f>
        <v>Nine Months</v>
      </c>
      <c r="E7" s="18" t="s">
        <v>120</v>
      </c>
      <c r="F7" s="18" t="str">
        <f>D7</f>
        <v>Nine Months</v>
      </c>
      <c r="G7" s="19" t="s">
        <v>53</v>
      </c>
      <c r="H7" s="20" t="s">
        <v>54</v>
      </c>
    </row>
    <row r="8" spans="1:8" ht="12.75">
      <c r="A8" s="21" t="s">
        <v>81</v>
      </c>
      <c r="B8" s="22">
        <f>B9+B13+B17</f>
        <v>227826.6</v>
      </c>
      <c r="C8" s="22">
        <f>C9+C13+C17</f>
        <v>417327.49999999994</v>
      </c>
      <c r="D8" s="22">
        <f>D9+D13+D17</f>
        <v>265262.3</v>
      </c>
      <c r="E8" s="22">
        <f>E9+E13+E17</f>
        <v>509213.9</v>
      </c>
      <c r="F8" s="22">
        <f>F9+F13+F17</f>
        <v>286536</v>
      </c>
      <c r="G8" s="23">
        <f>D8/B8*100-100</f>
        <v>16.431663379078643</v>
      </c>
      <c r="H8" s="24">
        <f>F8/D8*100-100</f>
        <v>8.019873159510425</v>
      </c>
    </row>
    <row r="9" spans="1:8" ht="12.75">
      <c r="A9" s="21" t="s">
        <v>82</v>
      </c>
      <c r="B9" s="25">
        <f>SUM(B10:B12)</f>
        <v>186084.69999999998</v>
      </c>
      <c r="C9" s="25">
        <f>SUM(C10:C12)</f>
        <v>296552.19999999995</v>
      </c>
      <c r="D9" s="25">
        <f>SUM(D10:D12)</f>
        <v>194500.3</v>
      </c>
      <c r="E9" s="25">
        <f>SUM(E10:E12)</f>
        <v>334881.5</v>
      </c>
      <c r="F9" s="25">
        <f>SUM(F10:F12)</f>
        <v>211436.3</v>
      </c>
      <c r="G9" s="23">
        <f aca="true" t="shared" si="0" ref="G9:G48">D9/B9*100-100</f>
        <v>4.522456709229729</v>
      </c>
      <c r="H9" s="24">
        <f aca="true" t="shared" si="1" ref="H9:H48">F9/D9*100-100</f>
        <v>8.707441582352331</v>
      </c>
    </row>
    <row r="10" spans="1:8" ht="12.75">
      <c r="A10" s="26" t="s">
        <v>83</v>
      </c>
      <c r="B10" s="27">
        <v>165166.8</v>
      </c>
      <c r="C10" s="27">
        <v>268110.5</v>
      </c>
      <c r="D10" s="27">
        <v>184236.9</v>
      </c>
      <c r="E10" s="27">
        <v>309169.3</v>
      </c>
      <c r="F10" s="27">
        <v>197838.1</v>
      </c>
      <c r="G10" s="28">
        <f t="shared" si="0"/>
        <v>11.5459644432174</v>
      </c>
      <c r="H10" s="29">
        <f t="shared" si="1"/>
        <v>7.382451615284452</v>
      </c>
    </row>
    <row r="11" spans="1:8" ht="12.75">
      <c r="A11" s="26" t="s">
        <v>84</v>
      </c>
      <c r="B11" s="27">
        <v>5810</v>
      </c>
      <c r="C11" s="27">
        <v>4209.599999999999</v>
      </c>
      <c r="D11" s="27">
        <v>1673.6</v>
      </c>
      <c r="E11" s="27">
        <v>3625.7</v>
      </c>
      <c r="F11" s="27">
        <v>3270.3999999999996</v>
      </c>
      <c r="G11" s="28">
        <f t="shared" si="0"/>
        <v>-71.19449225473322</v>
      </c>
      <c r="H11" s="29">
        <f t="shared" si="1"/>
        <v>95.41108986615677</v>
      </c>
    </row>
    <row r="12" spans="1:8" ht="12.75">
      <c r="A12" s="26" t="s">
        <v>85</v>
      </c>
      <c r="B12" s="27">
        <v>15107.9</v>
      </c>
      <c r="C12" s="27">
        <v>24232.1</v>
      </c>
      <c r="D12" s="27">
        <v>8589.800000000001</v>
      </c>
      <c r="E12" s="27">
        <f>19133.6+2952.9</f>
        <v>22086.5</v>
      </c>
      <c r="F12" s="27">
        <v>10327.800000000001</v>
      </c>
      <c r="G12" s="28">
        <f t="shared" si="0"/>
        <v>-43.14365332044824</v>
      </c>
      <c r="H12" s="29">
        <f t="shared" si="1"/>
        <v>20.233299960418165</v>
      </c>
    </row>
    <row r="13" spans="1:8" ht="12.75">
      <c r="A13" s="21" t="s">
        <v>86</v>
      </c>
      <c r="B13" s="25">
        <f>SUM(B14:B16)</f>
        <v>22937.2</v>
      </c>
      <c r="C13" s="25">
        <f>SUM(C14:C16)</f>
        <v>61360</v>
      </c>
      <c r="D13" s="25">
        <f>SUM(D14:D16)</f>
        <v>29070.300000000003</v>
      </c>
      <c r="E13" s="25">
        <f>SUM(E14:E16)</f>
        <v>81030.3</v>
      </c>
      <c r="F13" s="25">
        <f>SUM(F14:F16)</f>
        <v>32435.600000000002</v>
      </c>
      <c r="G13" s="23">
        <f t="shared" si="0"/>
        <v>26.73866034215162</v>
      </c>
      <c r="H13" s="24">
        <f t="shared" si="1"/>
        <v>11.57641991998706</v>
      </c>
    </row>
    <row r="14" spans="1:8" ht="12.75">
      <c r="A14" s="26" t="s">
        <v>83</v>
      </c>
      <c r="B14" s="27">
        <v>18664.4</v>
      </c>
      <c r="C14" s="27">
        <v>48804</v>
      </c>
      <c r="D14" s="27">
        <v>24494.4</v>
      </c>
      <c r="E14" s="27">
        <v>68626</v>
      </c>
      <c r="F14" s="27">
        <v>27438.9</v>
      </c>
      <c r="G14" s="28">
        <f t="shared" si="0"/>
        <v>31.23593579220335</v>
      </c>
      <c r="H14" s="29">
        <f t="shared" si="1"/>
        <v>12.02111503037429</v>
      </c>
    </row>
    <row r="15" spans="1:8" ht="12.75">
      <c r="A15" s="26" t="s">
        <v>84</v>
      </c>
      <c r="B15" s="27">
        <v>1668</v>
      </c>
      <c r="C15" s="27">
        <v>5446.8</v>
      </c>
      <c r="D15" s="27">
        <v>2942.2</v>
      </c>
      <c r="E15" s="27">
        <f>6654.3+991.9</f>
        <v>7646.2</v>
      </c>
      <c r="F15" s="27">
        <v>2788.2999999999997</v>
      </c>
      <c r="G15" s="28">
        <f t="shared" si="0"/>
        <v>76.39088729016785</v>
      </c>
      <c r="H15" s="29">
        <f t="shared" si="1"/>
        <v>-5.230779688668349</v>
      </c>
    </row>
    <row r="16" spans="1:8" ht="12.75">
      <c r="A16" s="26" t="s">
        <v>85</v>
      </c>
      <c r="B16" s="27">
        <v>2604.8</v>
      </c>
      <c r="C16" s="27">
        <v>7109.2</v>
      </c>
      <c r="D16" s="27">
        <v>1633.6999999999998</v>
      </c>
      <c r="E16" s="27">
        <f>3953.2+804.9</f>
        <v>4758.099999999999</v>
      </c>
      <c r="F16" s="27">
        <v>2208.4</v>
      </c>
      <c r="G16" s="28">
        <f t="shared" si="0"/>
        <v>-37.281173218673224</v>
      </c>
      <c r="H16" s="29">
        <f t="shared" si="1"/>
        <v>35.17781722470468</v>
      </c>
    </row>
    <row r="17" spans="1:8" ht="12.75">
      <c r="A17" s="30" t="s">
        <v>87</v>
      </c>
      <c r="B17" s="25">
        <f>SUM(B18:B20)</f>
        <v>18804.7</v>
      </c>
      <c r="C17" s="25">
        <f>SUM(C18:C20)</f>
        <v>59415.3</v>
      </c>
      <c r="D17" s="25">
        <f>SUM(D18:D20)</f>
        <v>41691.700000000004</v>
      </c>
      <c r="E17" s="25">
        <f>SUM(E18:E20)</f>
        <v>93302.1</v>
      </c>
      <c r="F17" s="25">
        <f>SUM(F18:F20)</f>
        <v>42664.1</v>
      </c>
      <c r="G17" s="28">
        <f t="shared" si="0"/>
        <v>121.70893446851053</v>
      </c>
      <c r="H17" s="29">
        <f t="shared" si="1"/>
        <v>2.332358718881693</v>
      </c>
    </row>
    <row r="18" spans="1:8" ht="12.75">
      <c r="A18" s="26" t="s">
        <v>83</v>
      </c>
      <c r="B18" s="27">
        <v>18538</v>
      </c>
      <c r="C18" s="31">
        <v>57937.4</v>
      </c>
      <c r="D18" s="27">
        <v>39731.8</v>
      </c>
      <c r="E18" s="27">
        <v>87750.5</v>
      </c>
      <c r="F18" s="27">
        <v>38928.7</v>
      </c>
      <c r="G18" s="28">
        <f t="shared" si="0"/>
        <v>114.32624878627684</v>
      </c>
      <c r="H18" s="29">
        <f t="shared" si="1"/>
        <v>-2.0213028355121168</v>
      </c>
    </row>
    <row r="19" spans="1:8" ht="12.75">
      <c r="A19" s="26" t="s">
        <v>84</v>
      </c>
      <c r="B19" s="27">
        <v>0</v>
      </c>
      <c r="C19" s="27">
        <v>319.3</v>
      </c>
      <c r="D19" s="27">
        <v>1212.9</v>
      </c>
      <c r="E19" s="27">
        <f>3051.6+1000</f>
        <v>4051.6</v>
      </c>
      <c r="F19" s="27">
        <v>3735.4</v>
      </c>
      <c r="G19" s="77" t="s">
        <v>119</v>
      </c>
      <c r="H19" s="24" t="s">
        <v>119</v>
      </c>
    </row>
    <row r="20" spans="1:8" ht="12.75">
      <c r="A20" s="32" t="s">
        <v>85</v>
      </c>
      <c r="B20" s="33">
        <v>266.7</v>
      </c>
      <c r="C20" s="33">
        <v>1158.6</v>
      </c>
      <c r="D20" s="33">
        <v>747</v>
      </c>
      <c r="E20" s="33">
        <f>500+1000</f>
        <v>1500</v>
      </c>
      <c r="F20" s="33">
        <v>0</v>
      </c>
      <c r="G20" s="34" t="s">
        <v>119</v>
      </c>
      <c r="H20" s="35" t="s">
        <v>119</v>
      </c>
    </row>
    <row r="21" spans="1:8" ht="12.75">
      <c r="A21" s="36" t="s">
        <v>88</v>
      </c>
      <c r="B21" s="37">
        <v>138.39999999999998</v>
      </c>
      <c r="C21" s="37">
        <v>138.39999999999998</v>
      </c>
      <c r="D21" s="38">
        <v>0</v>
      </c>
      <c r="E21" s="38">
        <v>0</v>
      </c>
      <c r="F21" s="38">
        <v>0</v>
      </c>
      <c r="G21" s="23">
        <f t="shared" si="0"/>
        <v>-100</v>
      </c>
      <c r="H21" s="29" t="s">
        <v>119</v>
      </c>
    </row>
    <row r="22" spans="1:8" ht="12.75">
      <c r="A22" s="39" t="s">
        <v>89</v>
      </c>
      <c r="B22" s="27">
        <v>9.2</v>
      </c>
      <c r="C22" s="40">
        <v>9.200000000000001</v>
      </c>
      <c r="D22" s="41">
        <v>0</v>
      </c>
      <c r="E22" s="41">
        <v>0</v>
      </c>
      <c r="F22" s="41">
        <v>0</v>
      </c>
      <c r="G22" s="28">
        <f t="shared" si="0"/>
        <v>-100</v>
      </c>
      <c r="H22" s="42" t="s">
        <v>119</v>
      </c>
    </row>
    <row r="23" spans="1:8" ht="12.75">
      <c r="A23" s="39" t="s">
        <v>90</v>
      </c>
      <c r="B23" s="27">
        <v>129.2</v>
      </c>
      <c r="C23" s="40">
        <v>129.2</v>
      </c>
      <c r="D23" s="41">
        <v>0</v>
      </c>
      <c r="E23" s="41">
        <v>0</v>
      </c>
      <c r="F23" s="41">
        <v>0</v>
      </c>
      <c r="G23" s="28">
        <f t="shared" si="0"/>
        <v>-100</v>
      </c>
      <c r="H23" s="42" t="s">
        <v>119</v>
      </c>
    </row>
    <row r="24" spans="1:8" ht="13.5" thickBot="1">
      <c r="A24" s="43" t="s">
        <v>91</v>
      </c>
      <c r="B24" s="33">
        <v>0</v>
      </c>
      <c r="C24" s="40">
        <v>0</v>
      </c>
      <c r="D24" s="44">
        <v>0</v>
      </c>
      <c r="E24" s="44">
        <v>0</v>
      </c>
      <c r="F24" s="44">
        <v>0</v>
      </c>
      <c r="G24" s="28" t="s">
        <v>119</v>
      </c>
      <c r="H24" s="45" t="s">
        <v>119</v>
      </c>
    </row>
    <row r="25" spans="1:8" ht="13.5" thickBot="1">
      <c r="A25" s="46" t="s">
        <v>92</v>
      </c>
      <c r="B25" s="47">
        <f>B21+B17+B13+B9</f>
        <v>227965</v>
      </c>
      <c r="C25" s="47">
        <f>C21+C17+C13+C9</f>
        <v>417465.89999999997</v>
      </c>
      <c r="D25" s="47">
        <f>D21+D17+D13+D9</f>
        <v>265262.3</v>
      </c>
      <c r="E25" s="47">
        <f>E21+E17+E13+E9</f>
        <v>509213.9</v>
      </c>
      <c r="F25" s="47">
        <f>F21+F17+F13+F9</f>
        <v>286536</v>
      </c>
      <c r="G25" s="48">
        <f t="shared" si="0"/>
        <v>16.36097646568551</v>
      </c>
      <c r="H25" s="49">
        <f t="shared" si="1"/>
        <v>8.019873159510425</v>
      </c>
    </row>
    <row r="26" spans="1:8" ht="13.5" thickBot="1">
      <c r="A26" s="46" t="s">
        <v>93</v>
      </c>
      <c r="B26" s="50">
        <f>B27+B30+B31+B32+B33+B34+B35</f>
        <v>289930.69999999995</v>
      </c>
      <c r="C26" s="50">
        <f>C27+C30+C31+C32+C33+C34+C35</f>
        <v>403715</v>
      </c>
      <c r="D26" s="50">
        <f>D27+D30+D31+D32+D33+D34+D35</f>
        <v>326795.49999999994</v>
      </c>
      <c r="E26" s="50">
        <f>E27+E30+E31+E32+E33+E34+E35</f>
        <v>463333.39999999997</v>
      </c>
      <c r="F26" s="50">
        <f>F27+F30+F31+F32+F33+F34+F35</f>
        <v>334221.7</v>
      </c>
      <c r="G26" s="48">
        <f t="shared" si="0"/>
        <v>12.715038455741308</v>
      </c>
      <c r="H26" s="49">
        <f t="shared" si="1"/>
        <v>2.2724303119229177</v>
      </c>
    </row>
    <row r="27" spans="1:8" ht="12.75">
      <c r="A27" s="39" t="s">
        <v>94</v>
      </c>
      <c r="B27" s="51">
        <f>B28+B29</f>
        <v>280548.8</v>
      </c>
      <c r="C27" s="51">
        <f>C28+C29</f>
        <v>393560.30000000005</v>
      </c>
      <c r="D27" s="51">
        <f>D28+D29</f>
        <v>306620.89999999997</v>
      </c>
      <c r="E27" s="51">
        <f>E28+E29</f>
        <v>434795.19999999995</v>
      </c>
      <c r="F27" s="51">
        <f>F28+F29</f>
        <v>314364.8</v>
      </c>
      <c r="G27" s="23">
        <f t="shared" si="0"/>
        <v>9.293249516661618</v>
      </c>
      <c r="H27" s="24">
        <f t="shared" si="1"/>
        <v>2.5255616952399578</v>
      </c>
    </row>
    <row r="28" spans="1:8" ht="12.75">
      <c r="A28" s="52" t="s">
        <v>95</v>
      </c>
      <c r="B28" s="53">
        <v>252412.59999999998</v>
      </c>
      <c r="C28" s="54">
        <v>356619.60000000003</v>
      </c>
      <c r="D28" s="53">
        <v>291487.1</v>
      </c>
      <c r="E28" s="53">
        <v>405846.6</v>
      </c>
      <c r="F28" s="53">
        <v>290185.6</v>
      </c>
      <c r="G28" s="55">
        <f t="shared" si="0"/>
        <v>15.480407871873282</v>
      </c>
      <c r="H28" s="56">
        <f t="shared" si="1"/>
        <v>-0.44650346447579636</v>
      </c>
    </row>
    <row r="29" spans="1:8" ht="12.75">
      <c r="A29" s="52" t="s">
        <v>96</v>
      </c>
      <c r="B29" s="53">
        <v>28136.2</v>
      </c>
      <c r="C29" s="54">
        <v>36940.7</v>
      </c>
      <c r="D29" s="53">
        <v>15133.8</v>
      </c>
      <c r="E29" s="53">
        <v>28948.6</v>
      </c>
      <c r="F29" s="53">
        <v>24179.2</v>
      </c>
      <c r="G29" s="55">
        <f t="shared" si="0"/>
        <v>-46.21235276974147</v>
      </c>
      <c r="H29" s="56">
        <f t="shared" si="1"/>
        <v>59.7695225257371</v>
      </c>
    </row>
    <row r="30" spans="1:8" ht="12.75">
      <c r="A30" s="39" t="s">
        <v>97</v>
      </c>
      <c r="B30" s="27">
        <v>3458</v>
      </c>
      <c r="C30" s="40">
        <v>8084.4</v>
      </c>
      <c r="D30" s="27">
        <v>8164</v>
      </c>
      <c r="E30" s="27">
        <v>11104.8</v>
      </c>
      <c r="F30" s="27">
        <v>6345.700000000001</v>
      </c>
      <c r="G30" s="28">
        <f t="shared" si="0"/>
        <v>136.09022556390977</v>
      </c>
      <c r="H30" s="29">
        <f t="shared" si="1"/>
        <v>-22.272170504654582</v>
      </c>
    </row>
    <row r="31" spans="1:8" ht="12.75">
      <c r="A31" s="39" t="s">
        <v>98</v>
      </c>
      <c r="B31" s="27">
        <v>-48.4</v>
      </c>
      <c r="C31" s="40">
        <v>-63.400000000000034</v>
      </c>
      <c r="D31" s="27">
        <v>28.8</v>
      </c>
      <c r="E31" s="27">
        <v>-26.499999999999943</v>
      </c>
      <c r="F31" s="27">
        <v>154.40000000000003</v>
      </c>
      <c r="G31" s="28">
        <f t="shared" si="0"/>
        <v>-159.50413223140495</v>
      </c>
      <c r="H31" s="29">
        <f t="shared" si="1"/>
        <v>436.1111111111112</v>
      </c>
    </row>
    <row r="32" spans="1:8" ht="12.75">
      <c r="A32" s="39" t="s">
        <v>99</v>
      </c>
      <c r="B32" s="27">
        <v>221.3</v>
      </c>
      <c r="C32" s="40">
        <v>-44.7</v>
      </c>
      <c r="D32" s="27">
        <v>913.3</v>
      </c>
      <c r="E32" s="27">
        <v>1129.6</v>
      </c>
      <c r="F32" s="27">
        <v>3249.5999999999995</v>
      </c>
      <c r="G32" s="28">
        <f t="shared" si="0"/>
        <v>312.6976954360596</v>
      </c>
      <c r="H32" s="29">
        <f t="shared" si="1"/>
        <v>255.80860615350917</v>
      </c>
    </row>
    <row r="33" spans="1:8" ht="12.75">
      <c r="A33" s="39" t="s">
        <v>100</v>
      </c>
      <c r="B33" s="27">
        <v>291.2</v>
      </c>
      <c r="C33" s="40">
        <v>136.60000000000002</v>
      </c>
      <c r="D33" s="27">
        <v>863.3</v>
      </c>
      <c r="E33" s="27">
        <v>832.9</v>
      </c>
      <c r="F33" s="27">
        <v>426.9000000000001</v>
      </c>
      <c r="G33" s="28">
        <f t="shared" si="0"/>
        <v>196.46291208791212</v>
      </c>
      <c r="H33" s="29">
        <f t="shared" si="1"/>
        <v>-50.55021429398817</v>
      </c>
    </row>
    <row r="34" spans="1:8" ht="12.75">
      <c r="A34" s="39" t="s">
        <v>101</v>
      </c>
      <c r="B34" s="27"/>
      <c r="C34" s="279">
        <v>0</v>
      </c>
      <c r="D34" s="27"/>
      <c r="E34" s="27">
        <v>10000</v>
      </c>
      <c r="F34" s="27">
        <v>0</v>
      </c>
      <c r="G34" s="28" t="s">
        <v>119</v>
      </c>
      <c r="H34" s="29" t="s">
        <v>119</v>
      </c>
    </row>
    <row r="35" spans="1:8" ht="13.5" thickBot="1">
      <c r="A35" s="39" t="s">
        <v>102</v>
      </c>
      <c r="B35" s="57">
        <v>5459.8</v>
      </c>
      <c r="C35" s="280">
        <v>2041.7999999999993</v>
      </c>
      <c r="D35" s="57">
        <v>10205.2</v>
      </c>
      <c r="E35" s="57">
        <v>5497.4</v>
      </c>
      <c r="F35" s="57">
        <v>9680.300000000001</v>
      </c>
      <c r="G35" s="28">
        <f t="shared" si="0"/>
        <v>86.91527162167111</v>
      </c>
      <c r="H35" s="29">
        <f t="shared" si="1"/>
        <v>-5.143456277192016</v>
      </c>
    </row>
    <row r="36" spans="1:10" ht="13.5" thickBot="1">
      <c r="A36" s="58" t="s">
        <v>103</v>
      </c>
      <c r="B36" s="50">
        <f>B26-B25</f>
        <v>61965.69999999995</v>
      </c>
      <c r="C36" s="50">
        <f>C26-C25</f>
        <v>-13750.899999999965</v>
      </c>
      <c r="D36" s="50">
        <f>D26-D25</f>
        <v>61533.19999999995</v>
      </c>
      <c r="E36" s="50">
        <f>E26-E25</f>
        <v>-45880.50000000006</v>
      </c>
      <c r="F36" s="50">
        <f>F26-F25</f>
        <v>47685.70000000001</v>
      </c>
      <c r="G36" s="48">
        <f t="shared" si="0"/>
        <v>-0.6979667783951413</v>
      </c>
      <c r="H36" s="49">
        <f t="shared" si="1"/>
        <v>-22.50411160154185</v>
      </c>
      <c r="J36" s="276"/>
    </row>
    <row r="37" spans="1:8" ht="13.5" thickBot="1">
      <c r="A37" s="58" t="s">
        <v>104</v>
      </c>
      <c r="B37" s="59">
        <v>-61965.69999999999</v>
      </c>
      <c r="C37" s="59">
        <v>13750.904999999959</v>
      </c>
      <c r="D37" s="59">
        <v>-61533.200000000004</v>
      </c>
      <c r="E37" s="59">
        <v>45880.5</v>
      </c>
      <c r="F37" s="60">
        <v>-47685.70000000002</v>
      </c>
      <c r="G37" s="48">
        <f t="shared" si="0"/>
        <v>-0.6979667783951271</v>
      </c>
      <c r="H37" s="49">
        <f t="shared" si="1"/>
        <v>-22.504111601541908</v>
      </c>
    </row>
    <row r="38" spans="1:8" ht="12.75">
      <c r="A38" s="61" t="s">
        <v>105</v>
      </c>
      <c r="B38" s="51">
        <v>-75948.29999999999</v>
      </c>
      <c r="C38" s="62">
        <v>-1901.795000000042</v>
      </c>
      <c r="D38" s="62">
        <v>-69372.8</v>
      </c>
      <c r="E38" s="62">
        <v>32055.3</v>
      </c>
      <c r="F38" s="51">
        <v>-74624.90000000002</v>
      </c>
      <c r="G38" s="28">
        <f t="shared" si="0"/>
        <v>-8.657863309646146</v>
      </c>
      <c r="H38" s="29">
        <f t="shared" si="1"/>
        <v>7.5708346787213685</v>
      </c>
    </row>
    <row r="39" spans="1:8" ht="12.75">
      <c r="A39" s="63" t="s">
        <v>106</v>
      </c>
      <c r="B39" s="27">
        <v>9932.8</v>
      </c>
      <c r="C39" s="40">
        <v>19982.805</v>
      </c>
      <c r="D39" s="27">
        <v>0</v>
      </c>
      <c r="E39" s="27">
        <v>42423.1</v>
      </c>
      <c r="F39" s="27">
        <v>42582.085</v>
      </c>
      <c r="G39" s="64">
        <f t="shared" si="0"/>
        <v>-100</v>
      </c>
      <c r="H39" s="29" t="s">
        <v>119</v>
      </c>
    </row>
    <row r="40" spans="1:8" ht="12.75">
      <c r="A40" s="26" t="s">
        <v>107</v>
      </c>
      <c r="B40" s="51">
        <v>0</v>
      </c>
      <c r="C40" s="62">
        <v>10000</v>
      </c>
      <c r="D40" s="51">
        <v>0</v>
      </c>
      <c r="E40" s="51">
        <v>10000</v>
      </c>
      <c r="F40" s="51">
        <v>12500</v>
      </c>
      <c r="G40" s="64"/>
      <c r="H40" s="29" t="s">
        <v>119</v>
      </c>
    </row>
    <row r="41" spans="1:8" ht="12.75">
      <c r="A41" s="26" t="s">
        <v>108</v>
      </c>
      <c r="B41" s="51">
        <v>9000</v>
      </c>
      <c r="C41" s="62">
        <v>9000</v>
      </c>
      <c r="D41" s="51">
        <v>0</v>
      </c>
      <c r="E41" s="51">
        <v>30000</v>
      </c>
      <c r="F41" s="51">
        <v>25000</v>
      </c>
      <c r="G41" s="64">
        <f t="shared" si="0"/>
        <v>-100</v>
      </c>
      <c r="H41" s="29" t="s">
        <v>119</v>
      </c>
    </row>
    <row r="42" spans="1:8" ht="12.75">
      <c r="A42" s="26" t="s">
        <v>109</v>
      </c>
      <c r="B42" s="51">
        <v>906.4</v>
      </c>
      <c r="C42" s="62">
        <v>906.4</v>
      </c>
      <c r="D42" s="51">
        <v>0</v>
      </c>
      <c r="E42" s="51">
        <v>0</v>
      </c>
      <c r="F42" s="51">
        <v>0</v>
      </c>
      <c r="G42" s="64" t="s">
        <v>119</v>
      </c>
      <c r="H42" s="29" t="s">
        <v>119</v>
      </c>
    </row>
    <row r="43" spans="1:8" ht="12.75">
      <c r="A43" s="26" t="s">
        <v>110</v>
      </c>
      <c r="B43" s="51">
        <v>0</v>
      </c>
      <c r="C43" s="62">
        <v>0</v>
      </c>
      <c r="D43" s="51">
        <v>0</v>
      </c>
      <c r="E43" s="51">
        <v>2339.4</v>
      </c>
      <c r="F43" s="51">
        <v>5000</v>
      </c>
      <c r="G43" s="64" t="s">
        <v>119</v>
      </c>
      <c r="H43" s="29" t="s">
        <v>119</v>
      </c>
    </row>
    <row r="44" spans="1:8" ht="12.75">
      <c r="A44" s="26" t="s">
        <v>111</v>
      </c>
      <c r="B44" s="65">
        <v>26.405</v>
      </c>
      <c r="C44" s="66">
        <v>76.405</v>
      </c>
      <c r="D44" s="67">
        <v>0</v>
      </c>
      <c r="E44" s="67">
        <v>83.7</v>
      </c>
      <c r="F44" s="51">
        <v>82.085</v>
      </c>
      <c r="G44" s="64" t="s">
        <v>119</v>
      </c>
      <c r="H44" s="29" t="s">
        <v>119</v>
      </c>
    </row>
    <row r="45" spans="1:8" ht="15.75">
      <c r="A45" s="63" t="s">
        <v>112</v>
      </c>
      <c r="B45" s="51">
        <v>-86732.2</v>
      </c>
      <c r="C45" s="62">
        <v>-23316.300000000043</v>
      </c>
      <c r="D45" s="51">
        <v>-69291.3</v>
      </c>
      <c r="E45" s="51">
        <v>-10312.299999999996</v>
      </c>
      <c r="F45" s="51">
        <v>-116955.70000000003</v>
      </c>
      <c r="G45" s="68">
        <f t="shared" si="0"/>
        <v>-20.10890995501093</v>
      </c>
      <c r="H45" s="29">
        <f t="shared" si="1"/>
        <v>68.78843375719609</v>
      </c>
    </row>
    <row r="46" spans="1:8" ht="15">
      <c r="A46" s="69" t="s">
        <v>113</v>
      </c>
      <c r="B46" s="51">
        <v>851.1</v>
      </c>
      <c r="C46" s="62">
        <v>1431.7000000000007</v>
      </c>
      <c r="D46" s="51">
        <v>-81.5</v>
      </c>
      <c r="E46" s="51">
        <v>-55.5</v>
      </c>
      <c r="F46" s="51">
        <v>-251.28499999999622</v>
      </c>
      <c r="G46" s="64" t="s">
        <v>119</v>
      </c>
      <c r="H46" s="29" t="s">
        <v>119</v>
      </c>
    </row>
    <row r="47" spans="1:8" ht="12.75">
      <c r="A47" s="61" t="s">
        <v>114</v>
      </c>
      <c r="B47" s="51">
        <v>296.9</v>
      </c>
      <c r="C47" s="62">
        <v>569.8</v>
      </c>
      <c r="D47" s="51">
        <v>5494.1</v>
      </c>
      <c r="E47" s="51">
        <v>11224</v>
      </c>
      <c r="F47" s="51">
        <v>5309.5</v>
      </c>
      <c r="G47" s="68">
        <f t="shared" si="0"/>
        <v>1750.4883799259012</v>
      </c>
      <c r="H47" s="29">
        <f t="shared" si="1"/>
        <v>-3.3599679656358745</v>
      </c>
    </row>
    <row r="48" spans="1:8" ht="13.5" thickBot="1">
      <c r="A48" s="70" t="s">
        <v>115</v>
      </c>
      <c r="B48" s="71">
        <v>13685.7</v>
      </c>
      <c r="C48" s="72">
        <v>15082.900000000001</v>
      </c>
      <c r="D48" s="71">
        <v>2345.5</v>
      </c>
      <c r="E48" s="71">
        <v>2601.199999999999</v>
      </c>
      <c r="F48" s="71">
        <v>21629.700000000004</v>
      </c>
      <c r="G48" s="73">
        <f t="shared" si="0"/>
        <v>-82.8616731332705</v>
      </c>
      <c r="H48" s="74">
        <f t="shared" si="1"/>
        <v>822.1786399488384</v>
      </c>
    </row>
    <row r="49" spans="1:8" ht="13.5" thickTop="1">
      <c r="A49" s="1898" t="s">
        <v>266</v>
      </c>
      <c r="B49" s="1898"/>
      <c r="C49" s="1898"/>
      <c r="D49" s="1898"/>
      <c r="E49" s="1898"/>
      <c r="F49" s="1898"/>
      <c r="G49" s="1898"/>
      <c r="H49" s="1898"/>
    </row>
    <row r="50" spans="1:8" ht="12.75">
      <c r="A50" s="1883" t="s">
        <v>116</v>
      </c>
      <c r="B50" s="1883"/>
      <c r="C50" s="1883"/>
      <c r="D50" s="1883"/>
      <c r="E50" s="1883"/>
      <c r="F50" s="1883"/>
      <c r="G50" s="1883"/>
      <c r="H50" s="1883"/>
    </row>
    <row r="51" spans="1:8" ht="12.75">
      <c r="A51" s="1884" t="s">
        <v>117</v>
      </c>
      <c r="B51" s="1884"/>
      <c r="C51" s="1884"/>
      <c r="D51" s="1884"/>
      <c r="E51" s="1884"/>
      <c r="F51" s="1884"/>
      <c r="G51" s="1884"/>
      <c r="H51" s="1884"/>
    </row>
    <row r="52" spans="1:8" ht="12.75">
      <c r="A52" s="1885" t="s">
        <v>118</v>
      </c>
      <c r="B52" s="1885"/>
      <c r="C52" s="1885"/>
      <c r="D52" s="1885"/>
      <c r="E52" s="1885"/>
      <c r="F52" s="1885"/>
      <c r="G52" s="1885"/>
      <c r="H52" s="1885"/>
    </row>
    <row r="53" spans="1:8" ht="12.75">
      <c r="A53" s="1886" t="s">
        <v>122</v>
      </c>
      <c r="B53" s="1886"/>
      <c r="C53" s="1886"/>
      <c r="D53" s="1886"/>
      <c r="E53" s="1886"/>
      <c r="F53" s="1886"/>
      <c r="G53" s="1886"/>
      <c r="H53" s="1886"/>
    </row>
    <row r="54" spans="1:8" ht="12.75">
      <c r="A54" s="1886" t="s">
        <v>121</v>
      </c>
      <c r="B54" s="1886"/>
      <c r="C54" s="1886"/>
      <c r="D54" s="1886"/>
      <c r="E54" s="1886"/>
      <c r="F54" s="1886"/>
      <c r="G54" s="1886"/>
      <c r="H54" s="1886"/>
    </row>
  </sheetData>
  <sheetProtection/>
  <mergeCells count="16">
    <mergeCell ref="A49:H49"/>
    <mergeCell ref="A1:H1"/>
    <mergeCell ref="A2:H2"/>
    <mergeCell ref="A3:H3"/>
    <mergeCell ref="B4:D4"/>
    <mergeCell ref="G4:H4"/>
    <mergeCell ref="A50:H50"/>
    <mergeCell ref="A51:H51"/>
    <mergeCell ref="A52:H52"/>
    <mergeCell ref="A53:H53"/>
    <mergeCell ref="A54:H54"/>
    <mergeCell ref="A5:A6"/>
    <mergeCell ref="B5:F5"/>
    <mergeCell ref="G5:H6"/>
    <mergeCell ref="B6:C6"/>
    <mergeCell ref="D6:E6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1.421875" style="78" customWidth="1"/>
    <col min="2" max="2" width="10.8515625" style="78" bestFit="1" customWidth="1"/>
    <col min="3" max="3" width="9.140625" style="78" customWidth="1"/>
    <col min="4" max="4" width="10.8515625" style="78" bestFit="1" customWidth="1"/>
    <col min="5" max="5" width="9.140625" style="78" customWidth="1"/>
    <col min="6" max="6" width="10.8515625" style="78" bestFit="1" customWidth="1"/>
    <col min="7" max="10" width="8.140625" style="78" bestFit="1" customWidth="1"/>
    <col min="11" max="16384" width="9.140625" style="78" customWidth="1"/>
  </cols>
  <sheetData>
    <row r="1" spans="1:10" ht="12.75">
      <c r="A1" s="1780" t="s">
        <v>394</v>
      </c>
      <c r="B1" s="1780"/>
      <c r="C1" s="1780"/>
      <c r="D1" s="1780"/>
      <c r="E1" s="1780"/>
      <c r="F1" s="1780"/>
      <c r="G1" s="1780"/>
      <c r="H1" s="1780"/>
      <c r="I1" s="1780"/>
      <c r="J1" s="1780"/>
    </row>
    <row r="2" spans="1:10" ht="15.75">
      <c r="A2" s="1911" t="s">
        <v>1262</v>
      </c>
      <c r="B2" s="1911"/>
      <c r="C2" s="1911"/>
      <c r="D2" s="1911"/>
      <c r="E2" s="1911"/>
      <c r="F2" s="1911"/>
      <c r="G2" s="1911"/>
      <c r="H2" s="1911"/>
      <c r="I2" s="1911"/>
      <c r="J2" s="1911"/>
    </row>
    <row r="3" spans="1:10" ht="13.5" thickBot="1">
      <c r="A3" s="1532"/>
      <c r="B3" s="1532"/>
      <c r="C3" s="1532"/>
      <c r="D3" s="1532"/>
      <c r="E3" s="1532"/>
      <c r="F3" s="1532"/>
      <c r="G3" s="1532"/>
      <c r="H3" s="1532"/>
      <c r="I3" s="1532"/>
      <c r="J3" s="1532"/>
    </row>
    <row r="4" spans="1:10" ht="13.5">
      <c r="A4" s="1912"/>
      <c r="B4" s="1914" t="s">
        <v>1263</v>
      </c>
      <c r="C4" s="1915"/>
      <c r="D4" s="1915"/>
      <c r="E4" s="1915"/>
      <c r="F4" s="1916"/>
      <c r="G4" s="1904" t="s">
        <v>1264</v>
      </c>
      <c r="H4" s="1917"/>
      <c r="I4" s="1904" t="s">
        <v>1265</v>
      </c>
      <c r="J4" s="1905"/>
    </row>
    <row r="5" spans="1:10" ht="13.5">
      <c r="A5" s="1913"/>
      <c r="B5" s="1908" t="s">
        <v>52</v>
      </c>
      <c r="C5" s="1909"/>
      <c r="D5" s="1908" t="s">
        <v>53</v>
      </c>
      <c r="E5" s="1909"/>
      <c r="F5" s="1533" t="s">
        <v>1266</v>
      </c>
      <c r="G5" s="1906"/>
      <c r="H5" s="1918"/>
      <c r="I5" s="1906"/>
      <c r="J5" s="1907"/>
    </row>
    <row r="6" spans="1:10" ht="13.5">
      <c r="A6" s="1913"/>
      <c r="B6" s="1534" t="s">
        <v>1267</v>
      </c>
      <c r="C6" s="1535" t="s">
        <v>739</v>
      </c>
      <c r="D6" s="1536" t="s">
        <v>1267</v>
      </c>
      <c r="E6" s="1535" t="s">
        <v>739</v>
      </c>
      <c r="F6" s="1537" t="s">
        <v>1267</v>
      </c>
      <c r="G6" s="1533" t="s">
        <v>53</v>
      </c>
      <c r="H6" s="1538" t="s">
        <v>54</v>
      </c>
      <c r="I6" s="1533" t="s">
        <v>53</v>
      </c>
      <c r="J6" s="1539" t="s">
        <v>54</v>
      </c>
    </row>
    <row r="7" spans="1:10" ht="12.75">
      <c r="A7" s="1540" t="s">
        <v>1268</v>
      </c>
      <c r="B7" s="1541">
        <v>72536.338</v>
      </c>
      <c r="C7" s="1541">
        <v>100966.88</v>
      </c>
      <c r="D7" s="1542">
        <v>83379.769</v>
      </c>
      <c r="E7" s="1542">
        <v>112377.395</v>
      </c>
      <c r="F7" s="1542">
        <v>74717.848</v>
      </c>
      <c r="G7" s="1543">
        <v>14.94896392481241</v>
      </c>
      <c r="H7" s="1543">
        <v>-10.38851642776799</v>
      </c>
      <c r="I7" s="1544">
        <v>28.6079143750193</v>
      </c>
      <c r="J7" s="1545">
        <v>25.644267982026694</v>
      </c>
    </row>
    <row r="8" spans="1:10" ht="12.75">
      <c r="A8" s="1546" t="s">
        <v>1269</v>
      </c>
      <c r="B8" s="1547">
        <v>49365.439</v>
      </c>
      <c r="C8" s="1547">
        <v>77927.541</v>
      </c>
      <c r="D8" s="1548">
        <v>56386.663</v>
      </c>
      <c r="E8" s="1549">
        <v>74671.022</v>
      </c>
      <c r="F8" s="1548">
        <v>50504.743</v>
      </c>
      <c r="G8" s="1550">
        <v>14.222954646468356</v>
      </c>
      <c r="H8" s="1551">
        <v>-10.431402901072543</v>
      </c>
      <c r="I8" s="1552">
        <v>19.346477524986533</v>
      </c>
      <c r="J8" s="1553">
        <v>17.333973053605437</v>
      </c>
    </row>
    <row r="9" spans="1:10" ht="12.75">
      <c r="A9" s="1546" t="s">
        <v>1270</v>
      </c>
      <c r="B9" s="1547">
        <v>54216.158</v>
      </c>
      <c r="C9" s="1547">
        <v>67882.009</v>
      </c>
      <c r="D9" s="1548">
        <v>63407.957</v>
      </c>
      <c r="E9" s="1549">
        <v>88459.09</v>
      </c>
      <c r="F9" s="1548">
        <v>75681.515</v>
      </c>
      <c r="G9" s="1550">
        <v>16.953984456073037</v>
      </c>
      <c r="H9" s="1551">
        <v>19.356494958511274</v>
      </c>
      <c r="I9" s="1552">
        <v>21.75551007524266</v>
      </c>
      <c r="J9" s="1553">
        <v>25.97501271644993</v>
      </c>
    </row>
    <row r="10" spans="1:10" ht="12.75">
      <c r="A10" s="1546" t="s">
        <v>1271</v>
      </c>
      <c r="B10" s="1547">
        <v>31590.887</v>
      </c>
      <c r="C10" s="1547">
        <v>45395.355</v>
      </c>
      <c r="D10" s="1548">
        <v>37942.09</v>
      </c>
      <c r="E10" s="1549">
        <v>53524.95</v>
      </c>
      <c r="F10" s="1548">
        <v>41070.527</v>
      </c>
      <c r="G10" s="1550">
        <v>20.104541540729763</v>
      </c>
      <c r="H10" s="1551">
        <v>8.245294341982758</v>
      </c>
      <c r="I10" s="1552">
        <v>13.018074707418245</v>
      </c>
      <c r="J10" s="1553">
        <v>14.096010909616439</v>
      </c>
    </row>
    <row r="11" spans="1:10" ht="12.75">
      <c r="A11" s="1546" t="s">
        <v>1272</v>
      </c>
      <c r="B11" s="1547">
        <v>3635.31</v>
      </c>
      <c r="C11" s="1547">
        <v>7813.653</v>
      </c>
      <c r="D11" s="1548">
        <v>7992.862</v>
      </c>
      <c r="E11" s="1549">
        <v>10650</v>
      </c>
      <c r="F11" s="1548">
        <v>5147.256</v>
      </c>
      <c r="G11" s="1550">
        <v>119.86741158250602</v>
      </c>
      <c r="H11" s="1551">
        <v>-35.60184074240241</v>
      </c>
      <c r="I11" s="1552">
        <v>2.7423812088918775</v>
      </c>
      <c r="J11" s="1553">
        <v>1.766614212926673</v>
      </c>
    </row>
    <row r="12" spans="1:10" ht="12.75">
      <c r="A12" s="1546" t="s">
        <v>1273</v>
      </c>
      <c r="B12" s="1547">
        <v>3409.927</v>
      </c>
      <c r="C12" s="1547">
        <v>4090</v>
      </c>
      <c r="D12" s="1548">
        <v>4608.107</v>
      </c>
      <c r="E12" s="1549">
        <v>6217.373</v>
      </c>
      <c r="F12" s="1548">
        <v>5684.184</v>
      </c>
      <c r="G12" s="1550">
        <v>35.13799562278019</v>
      </c>
      <c r="H12" s="1551">
        <v>23.35182321070236</v>
      </c>
      <c r="I12" s="1552">
        <v>1.5810589555234562</v>
      </c>
      <c r="J12" s="1553">
        <v>1.9508958255214794</v>
      </c>
    </row>
    <row r="13" spans="1:10" ht="12.75">
      <c r="A13" s="1546" t="s">
        <v>1274</v>
      </c>
      <c r="B13" s="1554">
        <v>361.89</v>
      </c>
      <c r="C13" s="1554">
        <v>434.906</v>
      </c>
      <c r="D13" s="1554">
        <v>389.097</v>
      </c>
      <c r="E13" s="1555">
        <v>461.616</v>
      </c>
      <c r="F13" s="1548">
        <v>451.308</v>
      </c>
      <c r="G13" s="1550">
        <v>7.518030340711264</v>
      </c>
      <c r="H13" s="1551">
        <v>15.988558123038732</v>
      </c>
      <c r="I13" s="1552">
        <v>0.1335006536127113</v>
      </c>
      <c r="J13" s="1553">
        <v>0.15489556517249403</v>
      </c>
    </row>
    <row r="14" spans="1:10" ht="12.75">
      <c r="A14" s="1546" t="s">
        <v>1275</v>
      </c>
      <c r="B14" s="1554">
        <v>390.734</v>
      </c>
      <c r="C14" s="1554">
        <v>440.533</v>
      </c>
      <c r="D14" s="1554">
        <v>517.039</v>
      </c>
      <c r="E14" s="1555">
        <v>562.917</v>
      </c>
      <c r="F14" s="1548">
        <v>612.002</v>
      </c>
      <c r="G14" s="1550">
        <v>32.32506001525335</v>
      </c>
      <c r="H14" s="1551">
        <v>18.366699610667663</v>
      </c>
      <c r="I14" s="1552">
        <v>0.1773980381325547</v>
      </c>
      <c r="J14" s="1553">
        <v>0.2100481171986685</v>
      </c>
    </row>
    <row r="15" spans="1:10" ht="12.75">
      <c r="A15" s="1546" t="s">
        <v>1276</v>
      </c>
      <c r="B15" s="1554">
        <v>3837.617</v>
      </c>
      <c r="C15" s="1554">
        <v>6850.123</v>
      </c>
      <c r="D15" s="1554">
        <v>7817.416</v>
      </c>
      <c r="E15" s="1555">
        <v>11016.301</v>
      </c>
      <c r="F15" s="1548">
        <v>6106.7</v>
      </c>
      <c r="G15" s="1550">
        <v>103.70495544500662</v>
      </c>
      <c r="H15" s="1551">
        <v>-21.883394717640716</v>
      </c>
      <c r="I15" s="1552">
        <v>2.6821850221473493</v>
      </c>
      <c r="J15" s="1553">
        <v>2.0959095514346506</v>
      </c>
    </row>
    <row r="16" spans="1:10" ht="12.75">
      <c r="A16" s="1546" t="s">
        <v>1277</v>
      </c>
      <c r="B16" s="1547">
        <v>33068.3</v>
      </c>
      <c r="C16" s="1547">
        <v>45045</v>
      </c>
      <c r="D16" s="1548">
        <v>29016</v>
      </c>
      <c r="E16" s="1548">
        <v>45093.2</v>
      </c>
      <c r="F16" s="1548">
        <v>31386.681</v>
      </c>
      <c r="G16" s="1551">
        <v>-12.254334211314166</v>
      </c>
      <c r="H16" s="1551">
        <v>8.170254342431765</v>
      </c>
      <c r="I16" s="1552">
        <v>9.95549943902531</v>
      </c>
      <c r="J16" s="1553">
        <v>10.772372066047533</v>
      </c>
    </row>
    <row r="17" spans="1:12" ht="13.5" thickBot="1">
      <c r="A17" s="1556" t="s">
        <v>1278</v>
      </c>
      <c r="B17" s="1557">
        <v>252412.59999999998</v>
      </c>
      <c r="C17" s="1557">
        <v>356846</v>
      </c>
      <c r="D17" s="1558">
        <v>291457</v>
      </c>
      <c r="E17" s="1558">
        <v>403033.864</v>
      </c>
      <c r="F17" s="1558">
        <v>291362.764</v>
      </c>
      <c r="G17" s="1551">
        <v>15.468482952118883</v>
      </c>
      <c r="H17" s="1559">
        <v>-0.03233272832698316</v>
      </c>
      <c r="I17" s="1552">
        <v>100</v>
      </c>
      <c r="J17" s="1553">
        <v>100</v>
      </c>
      <c r="L17" s="276"/>
    </row>
    <row r="18" spans="1:10" ht="12.75">
      <c r="A18" s="1560"/>
      <c r="B18" s="1561"/>
      <c r="C18" s="1561"/>
      <c r="D18" s="1562"/>
      <c r="E18" s="1562"/>
      <c r="F18" s="1562"/>
      <c r="G18" s="1563"/>
      <c r="H18" s="1563"/>
      <c r="I18" s="1564"/>
      <c r="J18" s="1564"/>
    </row>
    <row r="19" spans="1:10" ht="12.75">
      <c r="A19" s="1910" t="s">
        <v>1279</v>
      </c>
      <c r="B19" s="1910"/>
      <c r="C19" s="1910"/>
      <c r="D19" s="1910"/>
      <c r="E19" s="1910"/>
      <c r="F19" s="1910"/>
      <c r="G19" s="1910"/>
      <c r="H19" s="1910"/>
      <c r="I19" s="1910"/>
      <c r="J19" s="1910"/>
    </row>
    <row r="20" spans="1:10" ht="15.75">
      <c r="A20" s="736" t="s">
        <v>126</v>
      </c>
      <c r="B20" s="1565"/>
      <c r="C20" s="1565"/>
      <c r="D20" s="1565"/>
      <c r="E20" s="1565"/>
      <c r="F20" s="1565"/>
      <c r="G20" s="1565"/>
      <c r="H20" s="1565"/>
      <c r="I20" s="1565"/>
      <c r="J20" s="1565"/>
    </row>
    <row r="21" spans="1:10" ht="15.75">
      <c r="A21" s="736" t="s">
        <v>1280</v>
      </c>
      <c r="B21" s="1565"/>
      <c r="C21" s="1565"/>
      <c r="D21" s="1565"/>
      <c r="E21" s="1565"/>
      <c r="F21" s="1565"/>
      <c r="G21" s="1566"/>
      <c r="H21" s="1565"/>
      <c r="I21" s="1565"/>
      <c r="J21" s="1565"/>
    </row>
  </sheetData>
  <sheetProtection/>
  <mergeCells count="9">
    <mergeCell ref="I4:J5"/>
    <mergeCell ref="B5:C5"/>
    <mergeCell ref="D5:E5"/>
    <mergeCell ref="A19:J19"/>
    <mergeCell ref="A1:J1"/>
    <mergeCell ref="A2:J2"/>
    <mergeCell ref="A4:A6"/>
    <mergeCell ref="B4:F4"/>
    <mergeCell ref="G4:H5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57421875" style="14" bestFit="1" customWidth="1"/>
    <col min="2" max="2" width="34.57421875" style="14" customWidth="1"/>
    <col min="3" max="3" width="11.7109375" style="125" customWidth="1"/>
    <col min="4" max="4" width="10.00390625" style="126" customWidth="1"/>
    <col min="5" max="5" width="12.28125" style="126" customWidth="1"/>
    <col min="6" max="6" width="12.140625" style="125" customWidth="1"/>
    <col min="7" max="7" width="9.28125" style="14" customWidth="1"/>
    <col min="8" max="8" width="9.57421875" style="14" bestFit="1" customWidth="1"/>
    <col min="9" max="9" width="10.00390625" style="127" customWidth="1"/>
    <col min="10" max="16384" width="9.140625" style="14" customWidth="1"/>
  </cols>
  <sheetData>
    <row r="1" spans="1:9" ht="12.75">
      <c r="A1" s="1919" t="s">
        <v>396</v>
      </c>
      <c r="B1" s="1919"/>
      <c r="C1" s="1919"/>
      <c r="D1" s="1919"/>
      <c r="E1" s="1919"/>
      <c r="F1" s="1919"/>
      <c r="G1" s="1919"/>
      <c r="H1" s="1919"/>
      <c r="I1" s="80"/>
    </row>
    <row r="2" spans="1:9" ht="15.75">
      <c r="A2" s="1920" t="s">
        <v>25</v>
      </c>
      <c r="B2" s="1920"/>
      <c r="C2" s="1920"/>
      <c r="D2" s="1920"/>
      <c r="E2" s="1920"/>
      <c r="F2" s="1920"/>
      <c r="G2" s="1920"/>
      <c r="H2" s="1920"/>
      <c r="I2" s="81"/>
    </row>
    <row r="3" spans="1:9" ht="11.25" customHeight="1">
      <c r="A3" s="1920"/>
      <c r="B3" s="1920"/>
      <c r="C3" s="1920"/>
      <c r="D3" s="1920"/>
      <c r="E3" s="1920"/>
      <c r="F3" s="1920"/>
      <c r="G3" s="1920"/>
      <c r="H3" s="1920"/>
      <c r="I3" s="81"/>
    </row>
    <row r="4" spans="1:9" ht="13.5" thickBot="1">
      <c r="A4" s="1921" t="s">
        <v>55</v>
      </c>
      <c r="B4" s="1921"/>
      <c r="C4" s="1921"/>
      <c r="D4" s="1921"/>
      <c r="E4" s="1921"/>
      <c r="F4" s="1921"/>
      <c r="G4" s="1921"/>
      <c r="H4" s="1921"/>
      <c r="I4" s="82"/>
    </row>
    <row r="5" spans="1:9" ht="27.75" customHeight="1" thickTop="1">
      <c r="A5" s="1922" t="s">
        <v>56</v>
      </c>
      <c r="B5" s="1924" t="s">
        <v>57</v>
      </c>
      <c r="C5" s="76">
        <v>2014</v>
      </c>
      <c r="D5" s="76">
        <v>2015</v>
      </c>
      <c r="E5" s="76">
        <v>2015</v>
      </c>
      <c r="F5" s="76">
        <v>2016</v>
      </c>
      <c r="G5" s="1926" t="s">
        <v>267</v>
      </c>
      <c r="H5" s="1927"/>
      <c r="I5" s="83"/>
    </row>
    <row r="6" spans="1:9" ht="12.75">
      <c r="A6" s="1923"/>
      <c r="B6" s="1925"/>
      <c r="C6" s="278" t="s">
        <v>58</v>
      </c>
      <c r="D6" s="76" t="s">
        <v>268</v>
      </c>
      <c r="E6" s="278" t="s">
        <v>58</v>
      </c>
      <c r="F6" s="76" t="str">
        <f>D6</f>
        <v>Mid-Apr</v>
      </c>
      <c r="G6" s="76">
        <v>2014</v>
      </c>
      <c r="H6" s="75">
        <v>2015</v>
      </c>
      <c r="I6" s="15"/>
    </row>
    <row r="7" spans="1:10" ht="12.75">
      <c r="A7" s="84">
        <v>1</v>
      </c>
      <c r="B7" s="85" t="s">
        <v>59</v>
      </c>
      <c r="C7" s="86">
        <f>SUM(C8:C12)</f>
        <v>136468.107</v>
      </c>
      <c r="D7" s="86">
        <f>SUM(D8:D12)</f>
        <v>124968.107</v>
      </c>
      <c r="E7" s="86">
        <f>SUM(E8:E12)</f>
        <v>119858.10699999999</v>
      </c>
      <c r="F7" s="86">
        <f>SUM(F8:F12)</f>
        <v>117059.10699999999</v>
      </c>
      <c r="G7" s="86">
        <f aca="true" t="shared" si="0" ref="G7:G39">D7-C7</f>
        <v>-11499.999999999985</v>
      </c>
      <c r="H7" s="87">
        <f aca="true" t="shared" si="1" ref="H7:H39">F7-E7</f>
        <v>-2799</v>
      </c>
      <c r="I7" s="88"/>
      <c r="J7" s="89"/>
    </row>
    <row r="8" spans="1:10" ht="12.75">
      <c r="A8" s="90"/>
      <c r="B8" s="91" t="s">
        <v>60</v>
      </c>
      <c r="C8" s="92">
        <v>22048.932</v>
      </c>
      <c r="D8" s="92">
        <v>21468.932</v>
      </c>
      <c r="E8" s="92">
        <v>17968.932</v>
      </c>
      <c r="F8" s="92">
        <v>16019.932</v>
      </c>
      <c r="G8" s="93">
        <f t="shared" si="0"/>
        <v>-580</v>
      </c>
      <c r="H8" s="94">
        <f t="shared" si="1"/>
        <v>-1949</v>
      </c>
      <c r="I8" s="95"/>
      <c r="J8" s="89"/>
    </row>
    <row r="9" spans="1:10" ht="12.75">
      <c r="A9" s="90"/>
      <c r="B9" s="91" t="s">
        <v>61</v>
      </c>
      <c r="C9" s="92">
        <v>113360.25</v>
      </c>
      <c r="D9" s="92">
        <v>102427.975</v>
      </c>
      <c r="E9" s="92">
        <v>100729.15</v>
      </c>
      <c r="F9" s="92">
        <v>93320.025</v>
      </c>
      <c r="G9" s="93">
        <f t="shared" si="0"/>
        <v>-10932.274999999994</v>
      </c>
      <c r="H9" s="94">
        <f t="shared" si="1"/>
        <v>-7409.125</v>
      </c>
      <c r="I9" s="95"/>
      <c r="J9" s="89"/>
    </row>
    <row r="10" spans="1:10" ht="12.75">
      <c r="A10" s="96"/>
      <c r="B10" s="91" t="s">
        <v>62</v>
      </c>
      <c r="C10" s="92">
        <v>721.425</v>
      </c>
      <c r="D10" s="92">
        <v>806.2</v>
      </c>
      <c r="E10" s="93">
        <v>906.95</v>
      </c>
      <c r="F10" s="92">
        <v>1051.9</v>
      </c>
      <c r="G10" s="93">
        <f t="shared" si="0"/>
        <v>84.77500000000009</v>
      </c>
      <c r="H10" s="94">
        <f t="shared" si="1"/>
        <v>144.95000000000005</v>
      </c>
      <c r="I10" s="95"/>
      <c r="J10" s="89"/>
    </row>
    <row r="11" spans="1:10" ht="12.75">
      <c r="A11" s="97"/>
      <c r="B11" s="91" t="s">
        <v>63</v>
      </c>
      <c r="C11" s="92">
        <v>337.5</v>
      </c>
      <c r="D11" s="92">
        <v>265</v>
      </c>
      <c r="E11" s="93">
        <v>253.075</v>
      </c>
      <c r="F11" s="92">
        <v>216.5</v>
      </c>
      <c r="G11" s="93">
        <f t="shared" si="0"/>
        <v>-72.5</v>
      </c>
      <c r="H11" s="94">
        <f t="shared" si="1"/>
        <v>-36.57499999999999</v>
      </c>
      <c r="I11" s="95"/>
      <c r="J11" s="89"/>
    </row>
    <row r="12" spans="1:10" ht="12.75">
      <c r="A12" s="90"/>
      <c r="B12" s="91" t="s">
        <v>64</v>
      </c>
      <c r="C12" s="92">
        <v>0</v>
      </c>
      <c r="D12" s="92">
        <v>0</v>
      </c>
      <c r="E12" s="92">
        <v>0</v>
      </c>
      <c r="F12" s="92">
        <v>6450.75</v>
      </c>
      <c r="G12" s="93">
        <f t="shared" si="0"/>
        <v>0</v>
      </c>
      <c r="H12" s="94">
        <f t="shared" si="1"/>
        <v>6450.75</v>
      </c>
      <c r="I12" s="95"/>
      <c r="J12" s="89"/>
    </row>
    <row r="13" spans="1:10" ht="13.5">
      <c r="A13" s="98">
        <v>2</v>
      </c>
      <c r="B13" s="99" t="s">
        <v>65</v>
      </c>
      <c r="C13" s="100">
        <f>SUM(C14:C18)</f>
        <v>47110.899999999994</v>
      </c>
      <c r="D13" s="100">
        <f>SUM(D14:D18)</f>
        <v>38610.9</v>
      </c>
      <c r="E13" s="100">
        <f>SUM(E14:E18)</f>
        <v>57070</v>
      </c>
      <c r="F13" s="100">
        <f>SUM(F14:F18)</f>
        <v>76820</v>
      </c>
      <c r="G13" s="100">
        <f t="shared" si="0"/>
        <v>-8499.999999999993</v>
      </c>
      <c r="H13" s="101">
        <f t="shared" si="1"/>
        <v>19750</v>
      </c>
      <c r="I13" s="88"/>
      <c r="J13" s="89"/>
    </row>
    <row r="14" spans="1:10" ht="12.75">
      <c r="A14" s="96"/>
      <c r="B14" s="91" t="s">
        <v>60</v>
      </c>
      <c r="C14" s="92">
        <v>0</v>
      </c>
      <c r="D14" s="92">
        <v>0</v>
      </c>
      <c r="E14" s="93">
        <v>28.675</v>
      </c>
      <c r="F14" s="92">
        <v>0</v>
      </c>
      <c r="G14" s="93">
        <f t="shared" si="0"/>
        <v>0</v>
      </c>
      <c r="H14" s="94">
        <f t="shared" si="1"/>
        <v>-28.675</v>
      </c>
      <c r="I14" s="95"/>
      <c r="J14" s="89"/>
    </row>
    <row r="15" spans="1:19" ht="12.75">
      <c r="A15" s="97"/>
      <c r="B15" s="91" t="s">
        <v>61</v>
      </c>
      <c r="C15" s="92">
        <v>23006.775</v>
      </c>
      <c r="D15" s="92">
        <v>18564.275</v>
      </c>
      <c r="E15" s="102">
        <v>35633.925</v>
      </c>
      <c r="F15" s="92">
        <v>49912.85</v>
      </c>
      <c r="G15" s="93">
        <f t="shared" si="0"/>
        <v>-4442.5</v>
      </c>
      <c r="H15" s="94">
        <f t="shared" si="1"/>
        <v>14278.924999999996</v>
      </c>
      <c r="I15" s="95"/>
      <c r="J15" s="89"/>
      <c r="L15" s="80"/>
      <c r="M15" s="80"/>
      <c r="N15" s="80"/>
      <c r="O15" s="80"/>
      <c r="P15" s="80"/>
      <c r="Q15" s="80"/>
      <c r="R15" s="80"/>
      <c r="S15" s="80"/>
    </row>
    <row r="16" spans="1:10" ht="12.75">
      <c r="A16" s="90"/>
      <c r="B16" s="91" t="s">
        <v>62</v>
      </c>
      <c r="C16" s="102">
        <v>2022.925</v>
      </c>
      <c r="D16" s="92">
        <v>1793.925</v>
      </c>
      <c r="E16" s="92">
        <v>2180.875</v>
      </c>
      <c r="F16" s="92">
        <v>4196.8</v>
      </c>
      <c r="G16" s="93">
        <f t="shared" si="0"/>
        <v>-229</v>
      </c>
      <c r="H16" s="94">
        <f t="shared" si="1"/>
        <v>2015.9250000000002</v>
      </c>
      <c r="I16" s="95"/>
      <c r="J16" s="89"/>
    </row>
    <row r="17" spans="1:10" ht="12.75">
      <c r="A17" s="97"/>
      <c r="B17" s="91" t="s">
        <v>63</v>
      </c>
      <c r="C17" s="102">
        <v>2702.475</v>
      </c>
      <c r="D17" s="92">
        <v>2473.975</v>
      </c>
      <c r="E17" s="92">
        <v>2793.875</v>
      </c>
      <c r="F17" s="92">
        <v>3034.025</v>
      </c>
      <c r="G17" s="93">
        <f t="shared" si="0"/>
        <v>-228.5</v>
      </c>
      <c r="H17" s="94">
        <f t="shared" si="1"/>
        <v>240.1500000000001</v>
      </c>
      <c r="I17" s="95"/>
      <c r="J17" s="89"/>
    </row>
    <row r="18" spans="1:10" ht="12.75">
      <c r="A18" s="96"/>
      <c r="B18" s="91" t="s">
        <v>64</v>
      </c>
      <c r="C18" s="92">
        <v>19378.725</v>
      </c>
      <c r="D18" s="92">
        <v>15778.725</v>
      </c>
      <c r="E18" s="102">
        <v>16432.649999999998</v>
      </c>
      <c r="F18" s="92">
        <v>19676.324999999997</v>
      </c>
      <c r="G18" s="93">
        <f t="shared" si="0"/>
        <v>-3599.999999999998</v>
      </c>
      <c r="H18" s="94">
        <f t="shared" si="1"/>
        <v>3243.6749999999993</v>
      </c>
      <c r="I18" s="95"/>
      <c r="J18" s="89"/>
    </row>
    <row r="19" spans="1:10" ht="12.75">
      <c r="A19" s="96">
        <v>3</v>
      </c>
      <c r="B19" s="99" t="s">
        <v>66</v>
      </c>
      <c r="C19" s="100">
        <f>SUM(C20:C24)</f>
        <v>16586.48</v>
      </c>
      <c r="D19" s="100">
        <f>SUM(D20:D24)</f>
        <v>16586.48</v>
      </c>
      <c r="E19" s="100">
        <f>SUM(E20:E24)</f>
        <v>16586.48</v>
      </c>
      <c r="F19" s="100">
        <f>SUM(F20:F24)</f>
        <v>11086.480000000001</v>
      </c>
      <c r="G19" s="100">
        <f t="shared" si="0"/>
        <v>0</v>
      </c>
      <c r="H19" s="101">
        <f t="shared" si="1"/>
        <v>-5499.999999999998</v>
      </c>
      <c r="I19" s="88"/>
      <c r="J19" s="89"/>
    </row>
    <row r="20" spans="1:10" ht="12.75">
      <c r="A20" s="97"/>
      <c r="B20" s="91" t="s">
        <v>60</v>
      </c>
      <c r="C20" s="102">
        <v>18.67</v>
      </c>
      <c r="D20" s="92">
        <v>21.37</v>
      </c>
      <c r="E20" s="92">
        <v>21.37</v>
      </c>
      <c r="F20" s="92">
        <v>26.1</v>
      </c>
      <c r="G20" s="93">
        <f t="shared" si="0"/>
        <v>2.6999999999999993</v>
      </c>
      <c r="H20" s="94">
        <f t="shared" si="1"/>
        <v>4.73</v>
      </c>
      <c r="I20" s="95"/>
      <c r="J20" s="89"/>
    </row>
    <row r="21" spans="1:10" ht="12.75">
      <c r="A21" s="97"/>
      <c r="B21" s="91" t="s">
        <v>61</v>
      </c>
      <c r="C21" s="102">
        <v>0</v>
      </c>
      <c r="D21" s="92">
        <v>0</v>
      </c>
      <c r="E21" s="92">
        <v>0</v>
      </c>
      <c r="F21" s="92">
        <v>0</v>
      </c>
      <c r="G21" s="93">
        <f t="shared" si="0"/>
        <v>0</v>
      </c>
      <c r="H21" s="94">
        <f t="shared" si="1"/>
        <v>0</v>
      </c>
      <c r="I21" s="95"/>
      <c r="J21" s="89"/>
    </row>
    <row r="22" spans="1:10" ht="12.75">
      <c r="A22" s="97"/>
      <c r="B22" s="91" t="s">
        <v>62</v>
      </c>
      <c r="C22" s="92">
        <v>0</v>
      </c>
      <c r="D22" s="92">
        <v>0</v>
      </c>
      <c r="E22" s="102">
        <v>0</v>
      </c>
      <c r="F22" s="92">
        <v>0</v>
      </c>
      <c r="G22" s="93">
        <f t="shared" si="0"/>
        <v>0</v>
      </c>
      <c r="H22" s="94">
        <f t="shared" si="1"/>
        <v>0</v>
      </c>
      <c r="I22" s="95"/>
      <c r="J22" s="89"/>
    </row>
    <row r="23" spans="1:10" ht="12.75">
      <c r="A23" s="90"/>
      <c r="B23" s="91" t="s">
        <v>63</v>
      </c>
      <c r="C23" s="92">
        <v>0</v>
      </c>
      <c r="D23" s="92">
        <v>0</v>
      </c>
      <c r="E23" s="92">
        <v>0</v>
      </c>
      <c r="F23" s="92">
        <v>0</v>
      </c>
      <c r="G23" s="93">
        <f t="shared" si="0"/>
        <v>0</v>
      </c>
      <c r="H23" s="94">
        <f t="shared" si="1"/>
        <v>0</v>
      </c>
      <c r="I23" s="95"/>
      <c r="J23" s="89"/>
    </row>
    <row r="24" spans="1:10" ht="12.75">
      <c r="A24" s="97"/>
      <c r="B24" s="91" t="s">
        <v>64</v>
      </c>
      <c r="C24" s="92">
        <v>16567.81</v>
      </c>
      <c r="D24" s="92">
        <v>16565.11</v>
      </c>
      <c r="E24" s="92">
        <v>16565.11</v>
      </c>
      <c r="F24" s="92">
        <v>11060.380000000001</v>
      </c>
      <c r="G24" s="93">
        <f t="shared" si="0"/>
        <v>-2.7000000000007276</v>
      </c>
      <c r="H24" s="94">
        <f t="shared" si="1"/>
        <v>-5504.73</v>
      </c>
      <c r="I24" s="95"/>
      <c r="J24" s="89"/>
    </row>
    <row r="25" spans="1:10" ht="12.75">
      <c r="A25" s="96">
        <v>4</v>
      </c>
      <c r="B25" s="99" t="s">
        <v>67</v>
      </c>
      <c r="C25" s="100">
        <f>SUM(C26:C30)</f>
        <v>1516.7459999999999</v>
      </c>
      <c r="D25" s="100">
        <f>SUM(D26:D30)</f>
        <v>716.746</v>
      </c>
      <c r="E25" s="100">
        <f>SUM(E26:E30)</f>
        <v>3056.166</v>
      </c>
      <c r="F25" s="100">
        <f>SUM(F26:F30)</f>
        <v>7806.176</v>
      </c>
      <c r="G25" s="100">
        <f t="shared" si="0"/>
        <v>-799.9999999999999</v>
      </c>
      <c r="H25" s="101">
        <f t="shared" si="1"/>
        <v>4750.01</v>
      </c>
      <c r="I25" s="88"/>
      <c r="J25" s="89"/>
    </row>
    <row r="26" spans="1:10" ht="12.75">
      <c r="A26" s="96"/>
      <c r="B26" s="91" t="s">
        <v>68</v>
      </c>
      <c r="C26" s="93">
        <v>1265.358</v>
      </c>
      <c r="D26" s="92">
        <v>507.597</v>
      </c>
      <c r="E26" s="92">
        <v>507.597</v>
      </c>
      <c r="F26" s="92">
        <v>307.551</v>
      </c>
      <c r="G26" s="93">
        <f t="shared" si="0"/>
        <v>-757.761</v>
      </c>
      <c r="H26" s="94">
        <f t="shared" si="1"/>
        <v>-200.046</v>
      </c>
      <c r="I26" s="95"/>
      <c r="J26" s="89"/>
    </row>
    <row r="27" spans="1:10" ht="12.75">
      <c r="A27" s="96"/>
      <c r="B27" s="91" t="s">
        <v>61</v>
      </c>
      <c r="C27" s="103">
        <v>0</v>
      </c>
      <c r="D27" s="92">
        <v>0</v>
      </c>
      <c r="E27" s="93">
        <v>0</v>
      </c>
      <c r="F27" s="92">
        <v>0</v>
      </c>
      <c r="G27" s="93">
        <f t="shared" si="0"/>
        <v>0</v>
      </c>
      <c r="H27" s="94">
        <f t="shared" si="1"/>
        <v>0</v>
      </c>
      <c r="I27" s="95"/>
      <c r="J27" s="89"/>
    </row>
    <row r="28" spans="1:10" ht="12.75">
      <c r="A28" s="104"/>
      <c r="B28" s="91" t="s">
        <v>62</v>
      </c>
      <c r="C28" s="102">
        <v>0</v>
      </c>
      <c r="D28" s="92">
        <v>0</v>
      </c>
      <c r="E28" s="93">
        <v>0</v>
      </c>
      <c r="F28" s="92">
        <v>0</v>
      </c>
      <c r="G28" s="93">
        <f t="shared" si="0"/>
        <v>0</v>
      </c>
      <c r="H28" s="94">
        <f t="shared" si="1"/>
        <v>0</v>
      </c>
      <c r="I28" s="95"/>
      <c r="J28" s="89"/>
    </row>
    <row r="29" spans="1:10" ht="12.75">
      <c r="A29" s="105"/>
      <c r="B29" s="91" t="s">
        <v>63</v>
      </c>
      <c r="C29" s="92">
        <v>6.349</v>
      </c>
      <c r="D29" s="92">
        <v>0</v>
      </c>
      <c r="E29" s="102">
        <v>0</v>
      </c>
      <c r="F29" s="92">
        <v>0</v>
      </c>
      <c r="G29" s="93">
        <f t="shared" si="0"/>
        <v>-6.349</v>
      </c>
      <c r="H29" s="94">
        <f t="shared" si="1"/>
        <v>0</v>
      </c>
      <c r="I29" s="95"/>
      <c r="J29" s="89"/>
    </row>
    <row r="30" spans="1:10" ht="12.75">
      <c r="A30" s="104"/>
      <c r="B30" s="91" t="s">
        <v>64</v>
      </c>
      <c r="C30" s="92">
        <v>245.039</v>
      </c>
      <c r="D30" s="92">
        <v>209.149</v>
      </c>
      <c r="E30" s="102">
        <v>2548.569</v>
      </c>
      <c r="F30" s="92">
        <v>7498.625</v>
      </c>
      <c r="G30" s="93">
        <f t="shared" si="0"/>
        <v>-35.889999999999986</v>
      </c>
      <c r="H30" s="94">
        <f t="shared" si="1"/>
        <v>4950.0560000000005</v>
      </c>
      <c r="I30" s="95"/>
      <c r="J30" s="89"/>
    </row>
    <row r="31" spans="1:10" ht="13.5">
      <c r="A31" s="106">
        <v>5</v>
      </c>
      <c r="B31" s="107" t="s">
        <v>69</v>
      </c>
      <c r="C31" s="108">
        <f>SUM(C32:C33)</f>
        <v>135.31</v>
      </c>
      <c r="D31" s="108">
        <f>SUM(D32:D33)</f>
        <v>135.31</v>
      </c>
      <c r="E31" s="108">
        <f>SUM(E32:E33)</f>
        <v>215.02499999999998</v>
      </c>
      <c r="F31" s="108">
        <f>SUM(F32:F33)</f>
        <v>297.10999999999996</v>
      </c>
      <c r="G31" s="100">
        <f t="shared" si="0"/>
        <v>0</v>
      </c>
      <c r="H31" s="101">
        <f t="shared" si="1"/>
        <v>82.08499999999998</v>
      </c>
      <c r="I31" s="88"/>
      <c r="J31" s="89"/>
    </row>
    <row r="32" spans="1:10" ht="12.75">
      <c r="A32" s="105"/>
      <c r="B32" s="109" t="s">
        <v>70</v>
      </c>
      <c r="C32" s="110">
        <v>0.04</v>
      </c>
      <c r="D32" s="92">
        <v>0.05</v>
      </c>
      <c r="E32" s="110">
        <v>0.015</v>
      </c>
      <c r="F32" s="111">
        <v>0.025</v>
      </c>
      <c r="G32" s="112">
        <f t="shared" si="0"/>
        <v>0.010000000000000002</v>
      </c>
      <c r="H32" s="113">
        <f t="shared" si="1"/>
        <v>0.010000000000000002</v>
      </c>
      <c r="I32" s="114"/>
      <c r="J32" s="89"/>
    </row>
    <row r="33" spans="1:10" ht="12.75">
      <c r="A33" s="105"/>
      <c r="B33" s="109" t="s">
        <v>71</v>
      </c>
      <c r="C33" s="115">
        <v>135.27</v>
      </c>
      <c r="D33" s="92">
        <v>135.26</v>
      </c>
      <c r="E33" s="115">
        <v>215.01</v>
      </c>
      <c r="F33" s="111">
        <v>297.085</v>
      </c>
      <c r="G33" s="93">
        <f t="shared" si="0"/>
        <v>-0.010000000000019327</v>
      </c>
      <c r="H33" s="94">
        <f t="shared" si="1"/>
        <v>82.07499999999999</v>
      </c>
      <c r="I33" s="95"/>
      <c r="J33" s="89"/>
    </row>
    <row r="34" spans="1:10" ht="12.75">
      <c r="A34" s="116">
        <v>6</v>
      </c>
      <c r="B34" s="117" t="s">
        <v>72</v>
      </c>
      <c r="C34" s="100">
        <f>SUM(C35:C39)</f>
        <v>201817.543</v>
      </c>
      <c r="D34" s="100">
        <f>SUM(D35:D39)</f>
        <v>181017.543</v>
      </c>
      <c r="E34" s="100">
        <f>SUM(E35:E39)</f>
        <v>196785.77800000005</v>
      </c>
      <c r="F34" s="100">
        <f>SUM(F35:F39)</f>
        <v>213068.87300000002</v>
      </c>
      <c r="G34" s="100">
        <f t="shared" si="0"/>
        <v>-20800</v>
      </c>
      <c r="H34" s="101">
        <f>F34-E34</f>
        <v>16283.094999999972</v>
      </c>
      <c r="I34" s="88"/>
      <c r="J34" s="89"/>
    </row>
    <row r="35" spans="1:10" ht="12.75">
      <c r="A35" s="118"/>
      <c r="B35" s="119" t="s">
        <v>60</v>
      </c>
      <c r="C35" s="93">
        <f>C8+C14+C20+C26+C32</f>
        <v>23333</v>
      </c>
      <c r="D35" s="93">
        <f>D8+D14+D20+D26+D32</f>
        <v>21997.949</v>
      </c>
      <c r="E35" s="93">
        <f>E8+E14+E20+E26+E32</f>
        <v>18526.589</v>
      </c>
      <c r="F35" s="93">
        <f>F8+F14+F20+F26+F32</f>
        <v>16353.608</v>
      </c>
      <c r="G35" s="93">
        <f t="shared" si="0"/>
        <v>-1335.0509999999995</v>
      </c>
      <c r="H35" s="94">
        <f t="shared" si="1"/>
        <v>-2172.9809999999998</v>
      </c>
      <c r="I35" s="95"/>
      <c r="J35" s="89"/>
    </row>
    <row r="36" spans="1:10" ht="12.75">
      <c r="A36" s="118"/>
      <c r="B36" s="119" t="s">
        <v>61</v>
      </c>
      <c r="C36" s="93">
        <f aca="true" t="shared" si="2" ref="C36:F38">C9+C15+C21+C27</f>
        <v>136367.025</v>
      </c>
      <c r="D36" s="93">
        <f t="shared" si="2"/>
        <v>120992.25</v>
      </c>
      <c r="E36" s="93">
        <f t="shared" si="2"/>
        <v>136363.075</v>
      </c>
      <c r="F36" s="93">
        <f t="shared" si="2"/>
        <v>143232.875</v>
      </c>
      <c r="G36" s="93">
        <f t="shared" si="0"/>
        <v>-15374.774999999994</v>
      </c>
      <c r="H36" s="94">
        <f t="shared" si="1"/>
        <v>6869.799999999988</v>
      </c>
      <c r="I36" s="95"/>
      <c r="J36" s="89"/>
    </row>
    <row r="37" spans="1:10" ht="12.75">
      <c r="A37" s="118"/>
      <c r="B37" s="119" t="s">
        <v>62</v>
      </c>
      <c r="C37" s="93">
        <f t="shared" si="2"/>
        <v>2744.35</v>
      </c>
      <c r="D37" s="93">
        <f t="shared" si="2"/>
        <v>2600.125</v>
      </c>
      <c r="E37" s="93">
        <f t="shared" si="2"/>
        <v>3087.825</v>
      </c>
      <c r="F37" s="93">
        <f t="shared" si="2"/>
        <v>5248.700000000001</v>
      </c>
      <c r="G37" s="93">
        <f t="shared" si="0"/>
        <v>-144.2249999999999</v>
      </c>
      <c r="H37" s="94">
        <f t="shared" si="1"/>
        <v>2160.875000000001</v>
      </c>
      <c r="I37" s="95"/>
      <c r="J37" s="89"/>
    </row>
    <row r="38" spans="1:10" ht="12.75">
      <c r="A38" s="118"/>
      <c r="B38" s="119" t="s">
        <v>63</v>
      </c>
      <c r="C38" s="93">
        <f t="shared" si="2"/>
        <v>3046.324</v>
      </c>
      <c r="D38" s="93">
        <f t="shared" si="2"/>
        <v>2738.975</v>
      </c>
      <c r="E38" s="93">
        <f t="shared" si="2"/>
        <v>3046.95</v>
      </c>
      <c r="F38" s="93">
        <f t="shared" si="2"/>
        <v>3250.525</v>
      </c>
      <c r="G38" s="93">
        <f t="shared" si="0"/>
        <v>-307.34900000000016</v>
      </c>
      <c r="H38" s="94">
        <f t="shared" si="1"/>
        <v>203.57500000000027</v>
      </c>
      <c r="I38" s="95"/>
      <c r="J38" s="89"/>
    </row>
    <row r="39" spans="1:10" ht="12.75">
      <c r="A39" s="118"/>
      <c r="B39" s="119" t="s">
        <v>64</v>
      </c>
      <c r="C39" s="93">
        <f>C12+C18+C24+C30+C33</f>
        <v>36326.844</v>
      </c>
      <c r="D39" s="93">
        <f>D12+D18+D24+D30+D33</f>
        <v>32688.244</v>
      </c>
      <c r="E39" s="93">
        <f>E12+E18+E24+E30+E33</f>
        <v>35761.339</v>
      </c>
      <c r="F39" s="93">
        <f>F12+F18+F24+F30+F33</f>
        <v>44983.165</v>
      </c>
      <c r="G39" s="93">
        <f t="shared" si="0"/>
        <v>-3638.5999999999985</v>
      </c>
      <c r="H39" s="94">
        <f t="shared" si="1"/>
        <v>9221.826000000001</v>
      </c>
      <c r="I39" s="95"/>
      <c r="J39" s="89"/>
    </row>
    <row r="40" spans="1:10" ht="13.5" thickBot="1">
      <c r="A40" s="120">
        <v>7</v>
      </c>
      <c r="B40" s="121" t="s">
        <v>73</v>
      </c>
      <c r="C40" s="122">
        <v>-23500.8</v>
      </c>
      <c r="D40" s="123">
        <v>-92792.1</v>
      </c>
      <c r="E40" s="122">
        <v>-33813.1</v>
      </c>
      <c r="F40" s="123">
        <v>-150768.8</v>
      </c>
      <c r="G40" s="122">
        <f>D40-C40</f>
        <v>-69291.3</v>
      </c>
      <c r="H40" s="124">
        <f>F40-E40</f>
        <v>-116955.69999999998</v>
      </c>
      <c r="I40" s="88"/>
      <c r="J40" s="89"/>
    </row>
    <row r="41" ht="13.5" thickTop="1"/>
    <row r="42" ht="12.75">
      <c r="J42" s="127"/>
    </row>
    <row r="43" spans="3:10" ht="12.75">
      <c r="C43" s="128"/>
      <c r="D43" s="128"/>
      <c r="E43" s="128"/>
      <c r="F43" s="128"/>
      <c r="G43" s="128"/>
      <c r="H43" s="128"/>
      <c r="I43" s="129"/>
      <c r="J43" s="127"/>
    </row>
    <row r="46" spans="4:6" ht="12.75">
      <c r="D46" s="130"/>
      <c r="E46" s="130"/>
      <c r="F46" s="131"/>
    </row>
  </sheetData>
  <sheetProtection/>
  <mergeCells count="7">
    <mergeCell ref="A1:H1"/>
    <mergeCell ref="A2:H2"/>
    <mergeCell ref="A3:H3"/>
    <mergeCell ref="A4:H4"/>
    <mergeCell ref="A5:A6"/>
    <mergeCell ref="B5:B6"/>
    <mergeCell ref="G5:H5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130" zoomScaleNormal="130" zoomScalePageLayoutView="0" workbookViewId="0" topLeftCell="A1">
      <selection activeCell="A2" sqref="A2:J2"/>
    </sheetView>
  </sheetViews>
  <sheetFormatPr defaultColWidth="9.140625" defaultRowHeight="15"/>
  <cols>
    <col min="1" max="1" width="40.28125" style="339" customWidth="1"/>
    <col min="2" max="8" width="8.00390625" style="339" bestFit="1" customWidth="1"/>
    <col min="9" max="9" width="9.28125" style="339" bestFit="1" customWidth="1"/>
    <col min="10" max="10" width="8.8515625" style="339" customWidth="1"/>
    <col min="11" max="16384" width="9.140625" style="339" customWidth="1"/>
  </cols>
  <sheetData>
    <row r="1" spans="1:10" ht="12.75">
      <c r="A1" s="1673" t="s">
        <v>1394</v>
      </c>
      <c r="B1" s="1673"/>
      <c r="C1" s="1673"/>
      <c r="D1" s="1673"/>
      <c r="E1" s="1673"/>
      <c r="F1" s="1673"/>
      <c r="G1" s="1673"/>
      <c r="H1" s="1673"/>
      <c r="I1" s="1673"/>
      <c r="J1" s="1673"/>
    </row>
    <row r="2" spans="1:10" ht="15.75">
      <c r="A2" s="1672" t="s">
        <v>1387</v>
      </c>
      <c r="B2" s="1672"/>
      <c r="C2" s="1672"/>
      <c r="D2" s="1672"/>
      <c r="E2" s="1672"/>
      <c r="F2" s="1672"/>
      <c r="G2" s="1672"/>
      <c r="H2" s="1672"/>
      <c r="I2" s="1672"/>
      <c r="J2" s="1672"/>
    </row>
    <row r="3" spans="1:10" ht="12.75">
      <c r="A3" s="1677" t="s">
        <v>1321</v>
      </c>
      <c r="B3" s="1677"/>
      <c r="C3" s="1677"/>
      <c r="D3" s="1677"/>
      <c r="E3" s="1677"/>
      <c r="F3" s="1677"/>
      <c r="G3" s="1677"/>
      <c r="H3" s="1677"/>
      <c r="I3" s="1677"/>
      <c r="J3" s="1677"/>
    </row>
    <row r="4" spans="1:10" ht="15" thickBot="1">
      <c r="A4" s="1568"/>
      <c r="B4" s="1599"/>
      <c r="D4" s="1570"/>
      <c r="F4" s="1571"/>
      <c r="I4" s="1571"/>
      <c r="J4" s="1571" t="s">
        <v>1294</v>
      </c>
    </row>
    <row r="5" spans="1:10" ht="12.75">
      <c r="A5" s="1600" t="s">
        <v>1295</v>
      </c>
      <c r="B5" s="1601" t="s">
        <v>997</v>
      </c>
      <c r="C5" s="1592" t="s">
        <v>998</v>
      </c>
      <c r="D5" s="1416" t="s">
        <v>999</v>
      </c>
      <c r="E5" s="1416" t="s">
        <v>1000</v>
      </c>
      <c r="F5" s="1416" t="s">
        <v>732</v>
      </c>
      <c r="G5" s="1416" t="s">
        <v>733</v>
      </c>
      <c r="H5" s="1416" t="s">
        <v>52</v>
      </c>
      <c r="I5" s="1416" t="s">
        <v>1322</v>
      </c>
      <c r="J5" s="1593" t="s">
        <v>1323</v>
      </c>
    </row>
    <row r="6" spans="1:10" ht="12.75">
      <c r="A6" s="1602" t="s">
        <v>1297</v>
      </c>
      <c r="B6" s="1577">
        <v>192514</v>
      </c>
      <c r="C6" s="1577">
        <v>198256.90000868565</v>
      </c>
      <c r="D6" s="1577">
        <v>202196.06635495822</v>
      </c>
      <c r="E6" s="1577">
        <v>211270.62581296876</v>
      </c>
      <c r="F6" s="1577">
        <v>220949.62323357887</v>
      </c>
      <c r="G6" s="1577">
        <v>223310.1740841892</v>
      </c>
      <c r="H6" s="1577">
        <v>233448.2326774373</v>
      </c>
      <c r="I6" s="1577">
        <v>235094.50961427862</v>
      </c>
      <c r="J6" s="1578">
        <v>237764.5546007781</v>
      </c>
    </row>
    <row r="7" spans="1:10" ht="12.75">
      <c r="A7" s="1602" t="s">
        <v>1298</v>
      </c>
      <c r="B7" s="1577">
        <v>3045</v>
      </c>
      <c r="C7" s="1577">
        <v>3206.712868601609</v>
      </c>
      <c r="D7" s="1577">
        <v>3320.566822818511</v>
      </c>
      <c r="E7" s="1577">
        <v>3515.816152000239</v>
      </c>
      <c r="F7" s="1577">
        <v>3780.6287</v>
      </c>
      <c r="G7" s="1577">
        <v>3883.2319</v>
      </c>
      <c r="H7" s="1577">
        <v>4073.6507</v>
      </c>
      <c r="I7" s="1577">
        <v>4362.47253463</v>
      </c>
      <c r="J7" s="1578">
        <v>4875.499304702488</v>
      </c>
    </row>
    <row r="8" spans="1:10" ht="12.75">
      <c r="A8" s="1602" t="s">
        <v>1299</v>
      </c>
      <c r="B8" s="1577">
        <v>2513</v>
      </c>
      <c r="C8" s="1577">
        <v>2531</v>
      </c>
      <c r="D8" s="1577">
        <v>2585.1634000000004</v>
      </c>
      <c r="E8" s="1577">
        <v>2637.1251843400005</v>
      </c>
      <c r="F8" s="1577">
        <v>2769.6726850982545</v>
      </c>
      <c r="G8" s="1577">
        <v>2824.6390753206756</v>
      </c>
      <c r="H8" s="1577">
        <v>3159.3588057461757</v>
      </c>
      <c r="I8" s="1577">
        <v>3233.2878018006363</v>
      </c>
      <c r="J8" s="1578">
        <v>3021.830779562875</v>
      </c>
    </row>
    <row r="9" spans="1:10" ht="12.75">
      <c r="A9" s="1602" t="s">
        <v>1300</v>
      </c>
      <c r="B9" s="1577">
        <v>39545.36423915567</v>
      </c>
      <c r="C9" s="1577">
        <v>39131.83375126383</v>
      </c>
      <c r="D9" s="1577">
        <v>40291.11074964331</v>
      </c>
      <c r="E9" s="1577">
        <v>41922.90073500387</v>
      </c>
      <c r="F9" s="1577">
        <v>43444.70203168451</v>
      </c>
      <c r="G9" s="1577">
        <v>45058.933380373775</v>
      </c>
      <c r="H9" s="1577">
        <v>47888.409101994344</v>
      </c>
      <c r="I9" s="1577">
        <v>48067.70330567221</v>
      </c>
      <c r="J9" s="1578">
        <v>43329.381384612265</v>
      </c>
    </row>
    <row r="10" spans="1:10" ht="12.75">
      <c r="A10" s="1602" t="s">
        <v>1301</v>
      </c>
      <c r="B10" s="1577">
        <v>13204</v>
      </c>
      <c r="C10" s="1577">
        <v>12749.903322824115</v>
      </c>
      <c r="D10" s="1577">
        <v>12988.950139387418</v>
      </c>
      <c r="E10" s="1577">
        <v>13564</v>
      </c>
      <c r="F10" s="1577">
        <v>14690.165</v>
      </c>
      <c r="G10" s="1577">
        <v>14730.642420382172</v>
      </c>
      <c r="H10" s="1577">
        <v>15212.687779845191</v>
      </c>
      <c r="I10" s="1577">
        <v>15366.173041870412</v>
      </c>
      <c r="J10" s="1578">
        <v>15111.151556521434</v>
      </c>
    </row>
    <row r="11" spans="1:10" ht="12.75">
      <c r="A11" s="1602" t="s">
        <v>1302</v>
      </c>
      <c r="B11" s="1577">
        <v>33043</v>
      </c>
      <c r="C11" s="1577">
        <v>33371.01000314632</v>
      </c>
      <c r="D11" s="1577">
        <v>35429.62243617648</v>
      </c>
      <c r="E11" s="1577">
        <v>37125.63873958798</v>
      </c>
      <c r="F11" s="1577">
        <v>37207</v>
      </c>
      <c r="G11" s="1577">
        <v>38119.216431111236</v>
      </c>
      <c r="H11" s="1577">
        <v>41579.67524359432</v>
      </c>
      <c r="I11" s="1577">
        <v>42766.405989100705</v>
      </c>
      <c r="J11" s="1578">
        <v>41064.40682480184</v>
      </c>
    </row>
    <row r="12" spans="1:10" ht="12.75">
      <c r="A12" s="1602" t="s">
        <v>1303</v>
      </c>
      <c r="B12" s="1577">
        <v>66962.21028161533</v>
      </c>
      <c r="C12" s="1577">
        <v>70480.55352311728</v>
      </c>
      <c r="D12" s="1577">
        <v>75237</v>
      </c>
      <c r="E12" s="1577">
        <v>76297.8417</v>
      </c>
      <c r="F12" s="1577">
        <v>78966.82977633215</v>
      </c>
      <c r="G12" s="1577">
        <v>84693.26531808486</v>
      </c>
      <c r="H12" s="1577">
        <v>93918.04925514924</v>
      </c>
      <c r="I12" s="1577">
        <v>95900.8468292698</v>
      </c>
      <c r="J12" s="1578">
        <v>94821.34076905221</v>
      </c>
    </row>
    <row r="13" spans="1:10" ht="12.75">
      <c r="A13" s="1602" t="s">
        <v>1304</v>
      </c>
      <c r="B13" s="1577">
        <v>8851.050526318402</v>
      </c>
      <c r="C13" s="1577">
        <v>9055.860643240549</v>
      </c>
      <c r="D13" s="1577">
        <v>9646.11077879856</v>
      </c>
      <c r="E13" s="1577">
        <v>10244.16964708407</v>
      </c>
      <c r="F13" s="1577">
        <v>11000.484604008103</v>
      </c>
      <c r="G13" s="1577">
        <v>11605.17312433279</v>
      </c>
      <c r="H13" s="1577">
        <v>12391.15268073975</v>
      </c>
      <c r="I13" s="1577">
        <v>12803.530241954768</v>
      </c>
      <c r="J13" s="1578">
        <v>12183.153480325565</v>
      </c>
    </row>
    <row r="14" spans="1:10" ht="25.5">
      <c r="A14" s="1602" t="s">
        <v>1305</v>
      </c>
      <c r="B14" s="1577">
        <v>48225.82680338672</v>
      </c>
      <c r="C14" s="1577">
        <v>51585</v>
      </c>
      <c r="D14" s="1577">
        <v>54656.504405488115</v>
      </c>
      <c r="E14" s="1577">
        <v>57504</v>
      </c>
      <c r="F14" s="1577">
        <v>62160.048506495994</v>
      </c>
      <c r="G14" s="1577">
        <v>66915.39913252636</v>
      </c>
      <c r="H14" s="1577">
        <v>70420.44647539985</v>
      </c>
      <c r="I14" s="1577">
        <v>74806.506521629</v>
      </c>
      <c r="J14" s="1578">
        <v>76714.87361561539</v>
      </c>
    </row>
    <row r="15" spans="1:10" ht="12.75">
      <c r="A15" s="1602" t="s">
        <v>1306</v>
      </c>
      <c r="B15" s="1577">
        <v>24142.333717247337</v>
      </c>
      <c r="C15" s="1577">
        <v>24632</v>
      </c>
      <c r="D15" s="1577">
        <v>25327</v>
      </c>
      <c r="E15" s="1577">
        <v>26163</v>
      </c>
      <c r="F15" s="1577">
        <v>27070.8561</v>
      </c>
      <c r="G15" s="1577">
        <v>26824.984697550623</v>
      </c>
      <c r="H15" s="1577">
        <v>27817.509131359995</v>
      </c>
      <c r="I15" s="1577">
        <v>28626.49793191821</v>
      </c>
      <c r="J15" s="1578">
        <v>29571.501568397725</v>
      </c>
    </row>
    <row r="16" spans="1:10" ht="25.5">
      <c r="A16" s="1602" t="s">
        <v>1307</v>
      </c>
      <c r="B16" s="1577">
        <v>45544.01324678928</v>
      </c>
      <c r="C16" s="1577">
        <v>46421</v>
      </c>
      <c r="D16" s="1577">
        <v>47818</v>
      </c>
      <c r="E16" s="1577">
        <v>48894</v>
      </c>
      <c r="F16" s="1577">
        <v>50346.1518</v>
      </c>
      <c r="G16" s="1577">
        <v>52960.57762028372</v>
      </c>
      <c r="H16" s="1577">
        <v>54889.19848859639</v>
      </c>
      <c r="I16" s="1577">
        <v>55313.3562025251</v>
      </c>
      <c r="J16" s="1578">
        <v>57373.111088859805</v>
      </c>
    </row>
    <row r="17" spans="1:10" ht="12.75">
      <c r="A17" s="1602" t="s">
        <v>1308</v>
      </c>
      <c r="B17" s="1577">
        <v>9319</v>
      </c>
      <c r="C17" s="1577">
        <v>10011.502369032845</v>
      </c>
      <c r="D17" s="1577">
        <v>10405.429998760577</v>
      </c>
      <c r="E17" s="1577">
        <v>10806.143108012848</v>
      </c>
      <c r="F17" s="1577">
        <v>11202.713356108803</v>
      </c>
      <c r="G17" s="1577">
        <v>11822.216527558525</v>
      </c>
      <c r="H17" s="1577">
        <v>12418.408645185727</v>
      </c>
      <c r="I17" s="1577">
        <v>13091</v>
      </c>
      <c r="J17" s="1578">
        <v>13848</v>
      </c>
    </row>
    <row r="18" spans="1:10" ht="12.75">
      <c r="A18" s="1602" t="s">
        <v>166</v>
      </c>
      <c r="B18" s="1577">
        <v>32716</v>
      </c>
      <c r="C18" s="1577">
        <v>36233</v>
      </c>
      <c r="D18" s="1577">
        <v>38637.62937413647</v>
      </c>
      <c r="E18" s="1577">
        <v>39799.269701269885</v>
      </c>
      <c r="F18" s="1577">
        <v>42018.835173240004</v>
      </c>
      <c r="G18" s="1577">
        <v>44504.76385950304</v>
      </c>
      <c r="H18" s="1577">
        <v>46645.979153595734</v>
      </c>
      <c r="I18" s="1577">
        <v>48391.64428364615</v>
      </c>
      <c r="J18" s="1578">
        <v>51626.72248729646</v>
      </c>
    </row>
    <row r="19" spans="1:10" ht="12.75">
      <c r="A19" s="1602" t="s">
        <v>1324</v>
      </c>
      <c r="B19" s="1577">
        <v>7474</v>
      </c>
      <c r="C19" s="1577">
        <v>8191</v>
      </c>
      <c r="D19" s="1577">
        <v>8581.306606732545</v>
      </c>
      <c r="E19" s="1577">
        <v>9011.762108739464</v>
      </c>
      <c r="F19" s="1577">
        <v>9591.084245217136</v>
      </c>
      <c r="G19" s="1577">
        <v>10020.654502751875</v>
      </c>
      <c r="H19" s="1577">
        <v>10471.636042737813</v>
      </c>
      <c r="I19" s="1577">
        <v>11570.603877678623</v>
      </c>
      <c r="J19" s="1578">
        <v>12594.81059172298</v>
      </c>
    </row>
    <row r="20" spans="1:10" ht="25.5">
      <c r="A20" s="1602" t="s">
        <v>1310</v>
      </c>
      <c r="B20" s="1577">
        <v>18204</v>
      </c>
      <c r="C20" s="1577">
        <v>20520</v>
      </c>
      <c r="D20" s="1577">
        <v>22965.98</v>
      </c>
      <c r="E20" s="1577">
        <v>24598.91859295</v>
      </c>
      <c r="F20" s="1577">
        <v>26162.824754781806</v>
      </c>
      <c r="G20" s="1577">
        <v>27415.63161816453</v>
      </c>
      <c r="H20" s="1577">
        <v>28722.10928679972</v>
      </c>
      <c r="I20" s="1577">
        <v>29977.716399748668</v>
      </c>
      <c r="J20" s="1578">
        <v>31655.653124248518</v>
      </c>
    </row>
    <row r="21" spans="1:10" ht="12.75">
      <c r="A21" s="1603" t="s">
        <v>1325</v>
      </c>
      <c r="B21" s="1577">
        <v>195559</v>
      </c>
      <c r="C21" s="1577">
        <v>201463.61287728726</v>
      </c>
      <c r="D21" s="1577">
        <v>205516.63317777673</v>
      </c>
      <c r="E21" s="1577">
        <v>214786.441964969</v>
      </c>
      <c r="F21" s="1577">
        <v>224730.25193357887</v>
      </c>
      <c r="G21" s="1577">
        <v>227193.40598418922</v>
      </c>
      <c r="H21" s="1577">
        <v>237521.8833774373</v>
      </c>
      <c r="I21" s="1577">
        <v>239456.98214890863</v>
      </c>
      <c r="J21" s="1578">
        <v>242640.05390548057</v>
      </c>
    </row>
    <row r="22" spans="1:10" ht="12.75">
      <c r="A22" s="1603" t="s">
        <v>1326</v>
      </c>
      <c r="B22" s="1577">
        <v>349743.7988145128</v>
      </c>
      <c r="C22" s="1577">
        <v>364913.6636126249</v>
      </c>
      <c r="D22" s="1577">
        <v>384569.80788912345</v>
      </c>
      <c r="E22" s="1577">
        <v>398568.7695169881</v>
      </c>
      <c r="F22" s="1577">
        <v>416631.36803296674</v>
      </c>
      <c r="G22" s="1577">
        <v>437496.0977079441</v>
      </c>
      <c r="H22" s="1577">
        <v>465534.6200907444</v>
      </c>
      <c r="I22" s="1577">
        <v>479915.2724268142</v>
      </c>
      <c r="J22" s="1578">
        <v>482915.9372710171</v>
      </c>
    </row>
    <row r="23" spans="1:10" ht="13.5">
      <c r="A23" s="1604" t="s">
        <v>1311</v>
      </c>
      <c r="B23" s="1580">
        <v>545302.7988145128</v>
      </c>
      <c r="C23" s="1580">
        <v>566377.2764899122</v>
      </c>
      <c r="D23" s="1580">
        <v>590086.4410669002</v>
      </c>
      <c r="E23" s="1580">
        <v>613355.2114819571</v>
      </c>
      <c r="F23" s="1580">
        <v>641361.6199665456</v>
      </c>
      <c r="G23" s="1580">
        <v>664689.5036921334</v>
      </c>
      <c r="H23" s="1580">
        <v>703056.5034681817</v>
      </c>
      <c r="I23" s="1580">
        <v>719372.2545757229</v>
      </c>
      <c r="J23" s="1581">
        <v>725555.9911764977</v>
      </c>
    </row>
    <row r="24" spans="1:10" ht="25.5">
      <c r="A24" s="1605" t="s">
        <v>1312</v>
      </c>
      <c r="B24" s="1577">
        <v>23042.85017868516</v>
      </c>
      <c r="C24" s="1577">
        <v>23724.918543974243</v>
      </c>
      <c r="D24" s="1577">
        <v>24327.29422580575</v>
      </c>
      <c r="E24" s="1577">
        <v>25821.35500068361</v>
      </c>
      <c r="F24" s="1577">
        <v>26725.102425707533</v>
      </c>
      <c r="G24" s="1577">
        <v>26918.56544216723</v>
      </c>
      <c r="H24" s="1577">
        <v>28829.83742569199</v>
      </c>
      <c r="I24" s="1577">
        <v>29523.913282349506</v>
      </c>
      <c r="J24" s="1578">
        <v>30365.211628523648</v>
      </c>
    </row>
    <row r="25" spans="1:10" ht="27">
      <c r="A25" s="1606" t="s">
        <v>1313</v>
      </c>
      <c r="B25" s="1580">
        <v>522259.94863582763</v>
      </c>
      <c r="C25" s="1580">
        <v>542652.3579459379</v>
      </c>
      <c r="D25" s="1580">
        <v>565759.1468410944</v>
      </c>
      <c r="E25" s="1580">
        <v>587533.8564812735</v>
      </c>
      <c r="F25" s="1580">
        <v>614636.5175408381</v>
      </c>
      <c r="G25" s="1580">
        <v>637770.9382499661</v>
      </c>
      <c r="H25" s="1580">
        <v>674226.6660424897</v>
      </c>
      <c r="I25" s="1580">
        <v>689848.3412933734</v>
      </c>
      <c r="J25" s="1581">
        <v>695190.779547974</v>
      </c>
    </row>
    <row r="26" spans="1:10" ht="12.75">
      <c r="A26" s="1605" t="s">
        <v>1314</v>
      </c>
      <c r="B26" s="1577">
        <v>42256.948605796235</v>
      </c>
      <c r="C26" s="1577">
        <v>47454.84281728855</v>
      </c>
      <c r="D26" s="1577">
        <v>52770</v>
      </c>
      <c r="E26" s="1577">
        <v>52160.2239</v>
      </c>
      <c r="F26" s="1577">
        <v>55642.83931679616</v>
      </c>
      <c r="G26" s="1577">
        <v>60183.295005046726</v>
      </c>
      <c r="H26" s="1577">
        <v>65527.69196808489</v>
      </c>
      <c r="I26" s="1577">
        <v>70066.33649687035</v>
      </c>
      <c r="J26" s="1578">
        <v>68984.0918633397</v>
      </c>
    </row>
    <row r="27" spans="1:10" ht="14.25" thickBot="1">
      <c r="A27" s="1607" t="s">
        <v>1315</v>
      </c>
      <c r="B27" s="1586">
        <v>564516.8972416238</v>
      </c>
      <c r="C27" s="1586">
        <v>590107.2007632265</v>
      </c>
      <c r="D27" s="1586">
        <v>618529.1468410944</v>
      </c>
      <c r="E27" s="1586">
        <v>639694.0803812735</v>
      </c>
      <c r="F27" s="1586">
        <v>670279.3568576343</v>
      </c>
      <c r="G27" s="1586">
        <v>697954.2332550129</v>
      </c>
      <c r="H27" s="1586">
        <v>739754.3580105746</v>
      </c>
      <c r="I27" s="1586">
        <v>759914.6777902438</v>
      </c>
      <c r="J27" s="1587">
        <v>764174.8714113137</v>
      </c>
    </row>
    <row r="28" spans="1:10" ht="13.5">
      <c r="A28" s="1608"/>
      <c r="B28" s="1609"/>
      <c r="C28" s="1609"/>
      <c r="D28" s="1609"/>
      <c r="E28" s="1609"/>
      <c r="F28" s="1610"/>
      <c r="G28" s="1610"/>
      <c r="H28" s="1611"/>
      <c r="I28" s="1611"/>
      <c r="J28" s="1610"/>
    </row>
    <row r="29" spans="9:10" ht="14.25" thickBot="1">
      <c r="I29" s="1678" t="s">
        <v>1317</v>
      </c>
      <c r="J29" s="1678"/>
    </row>
    <row r="30" spans="1:10" ht="12.75">
      <c r="A30" s="1572" t="s">
        <v>1295</v>
      </c>
      <c r="B30" s="1612" t="s">
        <v>997</v>
      </c>
      <c r="C30" s="1573" t="s">
        <v>998</v>
      </c>
      <c r="D30" s="1574" t="s">
        <v>999</v>
      </c>
      <c r="E30" s="1574" t="s">
        <v>1000</v>
      </c>
      <c r="F30" s="1574" t="s">
        <v>732</v>
      </c>
      <c r="G30" s="1574" t="s">
        <v>733</v>
      </c>
      <c r="H30" s="1613" t="s">
        <v>52</v>
      </c>
      <c r="I30" s="1614" t="s">
        <v>1296</v>
      </c>
      <c r="J30" s="1575" t="s">
        <v>1266</v>
      </c>
    </row>
    <row r="31" spans="1:10" ht="12.75">
      <c r="A31" s="1615" t="s">
        <v>1297</v>
      </c>
      <c r="B31" s="1423">
        <v>5.801338770485501</v>
      </c>
      <c r="C31" s="1423">
        <v>2.9831077265475017</v>
      </c>
      <c r="D31" s="1423">
        <v>1.9868999999999915</v>
      </c>
      <c r="E31" s="1423">
        <v>4.4879999999999995</v>
      </c>
      <c r="F31" s="1423">
        <v>4.581326619999999</v>
      </c>
      <c r="G31" s="1423">
        <v>1.068366090000012</v>
      </c>
      <c r="H31" s="1423">
        <v>4.539900000000003</v>
      </c>
      <c r="I31" s="1423">
        <v>0.7052000000000049</v>
      </c>
      <c r="J31" s="1594">
        <v>1.1357325999999972</v>
      </c>
    </row>
    <row r="32" spans="1:10" ht="12.75">
      <c r="A32" s="1615" t="s">
        <v>1298</v>
      </c>
      <c r="B32" s="1423">
        <v>7.293868921775896</v>
      </c>
      <c r="C32" s="1423">
        <v>5.310767441760561</v>
      </c>
      <c r="D32" s="1423">
        <v>3.5504879570509047</v>
      </c>
      <c r="E32" s="1423">
        <v>5.8799999999999955</v>
      </c>
      <c r="F32" s="1423">
        <v>7.532036276956717</v>
      </c>
      <c r="G32" s="1423">
        <v>2.713918983898097</v>
      </c>
      <c r="H32" s="1423">
        <v>4.903616495321856</v>
      </c>
      <c r="I32" s="1423">
        <v>7.090000000000003</v>
      </c>
      <c r="J32" s="1594">
        <v>11.759999999999991</v>
      </c>
    </row>
    <row r="33" spans="1:10" ht="12.75">
      <c r="A33" s="1615" t="s">
        <v>1299</v>
      </c>
      <c r="B33" s="1423">
        <v>5.455308434746115</v>
      </c>
      <c r="C33" s="1423">
        <v>0.7162753680859595</v>
      </c>
      <c r="D33" s="1423">
        <v>2.140000000000015</v>
      </c>
      <c r="E33" s="1423">
        <v>2.010000000000005</v>
      </c>
      <c r="F33" s="1423">
        <v>5.026211935078351</v>
      </c>
      <c r="G33" s="1423">
        <v>1.9845807238580306</v>
      </c>
      <c r="H33" s="1423">
        <v>11.850000000000009</v>
      </c>
      <c r="I33" s="1423">
        <v>2.3400000000000034</v>
      </c>
      <c r="J33" s="1594">
        <v>-6.540000000000006</v>
      </c>
    </row>
    <row r="34" spans="1:10" ht="12.75">
      <c r="A34" s="1615" t="s">
        <v>1300</v>
      </c>
      <c r="B34" s="1423">
        <v>-0.8664504796679182</v>
      </c>
      <c r="C34" s="1423">
        <v>-1.0457116677215623</v>
      </c>
      <c r="D34" s="1423">
        <v>2.9624908603779403</v>
      </c>
      <c r="E34" s="1423">
        <v>4.049999999999997</v>
      </c>
      <c r="F34" s="1423">
        <v>3.6299999999999955</v>
      </c>
      <c r="G34" s="1423">
        <v>3.715599999999995</v>
      </c>
      <c r="H34" s="1423">
        <v>6.279499999999999</v>
      </c>
      <c r="I34" s="1423">
        <v>0.3743999999999943</v>
      </c>
      <c r="J34" s="1594">
        <v>-9.857600000000005</v>
      </c>
    </row>
    <row r="35" spans="1:10" ht="12.75">
      <c r="A35" s="1615" t="s">
        <v>1301</v>
      </c>
      <c r="B35" s="1423">
        <v>1.0639112131649426</v>
      </c>
      <c r="C35" s="1423">
        <v>-3.4390841955156475</v>
      </c>
      <c r="D35" s="1423">
        <v>1.8748912090601948</v>
      </c>
      <c r="E35" s="1423">
        <v>4.427223558806446</v>
      </c>
      <c r="F35" s="1423">
        <v>8.302602477145385</v>
      </c>
      <c r="G35" s="1423">
        <v>0.27554095125663025</v>
      </c>
      <c r="H35" s="1423">
        <v>3.272398757002165</v>
      </c>
      <c r="I35" s="1423">
        <v>1.0089292848603009</v>
      </c>
      <c r="J35" s="1594">
        <v>-1.6596291389800513</v>
      </c>
    </row>
    <row r="36" spans="1:10" ht="12.75">
      <c r="A36" s="1615" t="s">
        <v>1302</v>
      </c>
      <c r="B36" s="1423">
        <v>5.055161669793023</v>
      </c>
      <c r="C36" s="1423">
        <v>0.9926762193091463</v>
      </c>
      <c r="D36" s="1423">
        <v>6.168864630815989</v>
      </c>
      <c r="E36" s="1423">
        <v>4.787000782937298</v>
      </c>
      <c r="F36" s="1423">
        <v>0.2191511396819834</v>
      </c>
      <c r="G36" s="1423">
        <v>2.4517333596130584</v>
      </c>
      <c r="H36" s="1423">
        <v>9.077990411310793</v>
      </c>
      <c r="I36" s="1423">
        <v>2.8541125887923187</v>
      </c>
      <c r="J36" s="1594">
        <v>-3.9797572999999886</v>
      </c>
    </row>
    <row r="37" spans="1:10" ht="12.75">
      <c r="A37" s="1615" t="s">
        <v>1303</v>
      </c>
      <c r="B37" s="1423">
        <v>4.152870009307307</v>
      </c>
      <c r="C37" s="1423">
        <v>5.254222085419897</v>
      </c>
      <c r="D37" s="1423">
        <v>6.7485941002472885</v>
      </c>
      <c r="E37" s="1423">
        <v>1.4099999999999966</v>
      </c>
      <c r="F37" s="1423">
        <v>3.498117399999984</v>
      </c>
      <c r="G37" s="1423">
        <v>7.251697399999998</v>
      </c>
      <c r="H37" s="1423">
        <v>10.891992299999998</v>
      </c>
      <c r="I37" s="1423">
        <v>2.1111997000000002</v>
      </c>
      <c r="J37" s="1594">
        <v>-1.1256480999999923</v>
      </c>
    </row>
    <row r="38" spans="1:10" ht="12.75">
      <c r="A38" s="1615" t="s">
        <v>1304</v>
      </c>
      <c r="B38" s="1423">
        <v>6.921849560056941</v>
      </c>
      <c r="C38" s="1423">
        <v>2.3139639335822153</v>
      </c>
      <c r="D38" s="1423">
        <v>6.517880064757662</v>
      </c>
      <c r="E38" s="1423">
        <v>6.200000000000003</v>
      </c>
      <c r="F38" s="1423">
        <v>7.382881999999995</v>
      </c>
      <c r="G38" s="1423">
        <v>5.49692619999999</v>
      </c>
      <c r="H38" s="1423">
        <v>6.772665500000002</v>
      </c>
      <c r="I38" s="1423">
        <v>3.328000000000003</v>
      </c>
      <c r="J38" s="1594">
        <v>-4.845357100000001</v>
      </c>
    </row>
    <row r="39" spans="1:10" ht="25.5">
      <c r="A39" s="1615" t="s">
        <v>1305</v>
      </c>
      <c r="B39" s="1423">
        <v>9.36974071968936</v>
      </c>
      <c r="C39" s="1423">
        <v>6.9655066989486585</v>
      </c>
      <c r="D39" s="1423">
        <v>5.954258806800652</v>
      </c>
      <c r="E39" s="1423">
        <v>5.209801880827868</v>
      </c>
      <c r="F39" s="1423">
        <v>8.096912399999994</v>
      </c>
      <c r="G39" s="1423">
        <v>7.650171999999998</v>
      </c>
      <c r="H39" s="1423">
        <v>5.238028</v>
      </c>
      <c r="I39" s="1423">
        <v>6.22838999999999</v>
      </c>
      <c r="J39" s="1594">
        <v>2.5510710000000074</v>
      </c>
    </row>
    <row r="40" spans="1:10" ht="12.75">
      <c r="A40" s="1615" t="s">
        <v>1306</v>
      </c>
      <c r="B40" s="1423">
        <v>9.226501910362117</v>
      </c>
      <c r="C40" s="1423">
        <v>2.028247511146148</v>
      </c>
      <c r="D40" s="1423">
        <v>2.8215329652484513</v>
      </c>
      <c r="E40" s="1423">
        <v>3.3008252063015675</v>
      </c>
      <c r="F40" s="1423">
        <v>3.469999999999999</v>
      </c>
      <c r="G40" s="1423">
        <v>-0.9082512999999892</v>
      </c>
      <c r="H40" s="1423">
        <v>3.6999999999999886</v>
      </c>
      <c r="I40" s="1423">
        <v>2.908200000000008</v>
      </c>
      <c r="J40" s="1594">
        <v>3.3011499999999927</v>
      </c>
    </row>
    <row r="41" spans="1:10" ht="25.5">
      <c r="A41" s="1615" t="s">
        <v>1307</v>
      </c>
      <c r="B41" s="1423">
        <v>10.436501568354231</v>
      </c>
      <c r="C41" s="1423">
        <v>1.9255807529709585</v>
      </c>
      <c r="D41" s="1423">
        <v>3.0094138428728314</v>
      </c>
      <c r="E41" s="1423">
        <v>2.25019866995693</v>
      </c>
      <c r="F41" s="1423">
        <v>2.969999999999999</v>
      </c>
      <c r="G41" s="1423">
        <v>5.192901000000006</v>
      </c>
      <c r="H41" s="1423">
        <v>3.641615999999999</v>
      </c>
      <c r="I41" s="1423">
        <v>0.7727526099999977</v>
      </c>
      <c r="J41" s="1594">
        <v>3.723793000000015</v>
      </c>
    </row>
    <row r="42" spans="1:10" ht="12.75">
      <c r="A42" s="1615" t="s">
        <v>1308</v>
      </c>
      <c r="B42" s="1423">
        <v>0.6154178363204466</v>
      </c>
      <c r="C42" s="1423">
        <v>7.431080255744661</v>
      </c>
      <c r="D42" s="1423">
        <v>3.934750402159537</v>
      </c>
      <c r="E42" s="1423">
        <v>3.850999999999999</v>
      </c>
      <c r="F42" s="1423">
        <v>3.6698593025470387</v>
      </c>
      <c r="G42" s="1423">
        <v>5.529938611808788</v>
      </c>
      <c r="H42" s="1423">
        <v>5.042980867736873</v>
      </c>
      <c r="I42" s="1423">
        <v>5.416083284350748</v>
      </c>
      <c r="J42" s="1594">
        <v>5.782598731953257</v>
      </c>
    </row>
    <row r="43" spans="1:10" ht="12.75">
      <c r="A43" s="1615" t="s">
        <v>166</v>
      </c>
      <c r="B43" s="1423">
        <v>6.435031557030385</v>
      </c>
      <c r="C43" s="1423">
        <v>10.750091698251623</v>
      </c>
      <c r="D43" s="1423">
        <v>6.636572666178537</v>
      </c>
      <c r="E43" s="1423">
        <v>3.0065000000000026</v>
      </c>
      <c r="F43" s="1423">
        <v>5.576899999999995</v>
      </c>
      <c r="G43" s="1423">
        <v>5.9162246549999935</v>
      </c>
      <c r="H43" s="1423">
        <v>4.811204708000005</v>
      </c>
      <c r="I43" s="1423">
        <v>3.742369999999994</v>
      </c>
      <c r="J43" s="1594">
        <v>6.685199999999995</v>
      </c>
    </row>
    <row r="44" spans="1:10" ht="12.75">
      <c r="A44" s="1615" t="s">
        <v>1324</v>
      </c>
      <c r="B44" s="1423">
        <v>8.507549361207907</v>
      </c>
      <c r="C44" s="1423">
        <v>9.5932566229596</v>
      </c>
      <c r="D44" s="1423">
        <v>4.765066618636865</v>
      </c>
      <c r="E44" s="1423">
        <v>5.016199999999998</v>
      </c>
      <c r="F44" s="1423">
        <v>6.428511200000003</v>
      </c>
      <c r="G44" s="1423">
        <v>4.478849799999992</v>
      </c>
      <c r="H44" s="1423">
        <v>4.500519799999992</v>
      </c>
      <c r="I44" s="1423">
        <v>10.494709999999998</v>
      </c>
      <c r="J44" s="1594">
        <v>8.851800000000011</v>
      </c>
    </row>
    <row r="45" spans="1:10" ht="25.5">
      <c r="A45" s="1615" t="s">
        <v>1310</v>
      </c>
      <c r="B45" s="1423">
        <v>9.379318632458094</v>
      </c>
      <c r="C45" s="1423">
        <v>12.722478576137107</v>
      </c>
      <c r="D45" s="1423">
        <v>11.919980506822611</v>
      </c>
      <c r="E45" s="1423">
        <v>7.110250000000008</v>
      </c>
      <c r="F45" s="1423">
        <v>6.357621600000002</v>
      </c>
      <c r="G45" s="1423">
        <v>4.788499999999999</v>
      </c>
      <c r="H45" s="1423">
        <v>4.765448000000006</v>
      </c>
      <c r="I45" s="1423">
        <v>4.371569999999991</v>
      </c>
      <c r="J45" s="1594">
        <v>5.597279999999998</v>
      </c>
    </row>
    <row r="46" spans="1:10" ht="12.75">
      <c r="A46" s="1616" t="s">
        <v>1325</v>
      </c>
      <c r="B46" s="1423">
        <v>5.8242602653737094</v>
      </c>
      <c r="C46" s="1423">
        <v>3.0193511304962897</v>
      </c>
      <c r="D46" s="1423">
        <v>2.011787757900578</v>
      </c>
      <c r="E46" s="1423">
        <v>4.510490778220216</v>
      </c>
      <c r="F46" s="1423">
        <v>4.629626468802741</v>
      </c>
      <c r="G46" s="1423">
        <v>1.096049165351502</v>
      </c>
      <c r="H46" s="1423">
        <v>4.546116709904368</v>
      </c>
      <c r="I46" s="1423">
        <v>0.8147033628881815</v>
      </c>
      <c r="J46" s="1594">
        <v>1.3292875104357904</v>
      </c>
    </row>
    <row r="47" spans="1:10" ht="12.75">
      <c r="A47" s="1616" t="s">
        <v>1326</v>
      </c>
      <c r="B47" s="1423">
        <v>5.876900586941375</v>
      </c>
      <c r="C47" s="1423">
        <v>4.3374220928381675</v>
      </c>
      <c r="D47" s="1423">
        <v>5.386519123976825</v>
      </c>
      <c r="E47" s="1423">
        <v>3.6401613805056456</v>
      </c>
      <c r="F47" s="1423">
        <v>4.531864987281395</v>
      </c>
      <c r="G47" s="1423">
        <v>5.007959379891531</v>
      </c>
      <c r="H47" s="1423">
        <v>6.408862280074047</v>
      </c>
      <c r="I47" s="1423">
        <v>3.089061847487656</v>
      </c>
      <c r="J47" s="1594">
        <v>0.6252488755003043</v>
      </c>
    </row>
    <row r="48" spans="1:10" ht="13.5">
      <c r="A48" s="1617" t="s">
        <v>1311</v>
      </c>
      <c r="B48" s="1423">
        <v>5.858016450686577</v>
      </c>
      <c r="C48" s="1423">
        <v>3.864729416613173</v>
      </c>
      <c r="D48" s="1423">
        <v>4.186108016890103</v>
      </c>
      <c r="E48" s="1423">
        <v>3.9432816610708983</v>
      </c>
      <c r="F48" s="1423">
        <v>4.566099376072927</v>
      </c>
      <c r="G48" s="1423">
        <v>3.637243483138988</v>
      </c>
      <c r="H48" s="1423">
        <v>5.772168743892038</v>
      </c>
      <c r="I48" s="1423">
        <v>2.320688454918681</v>
      </c>
      <c r="J48" s="1594">
        <v>0.8596017654895434</v>
      </c>
    </row>
    <row r="49" spans="1:10" ht="25.5">
      <c r="A49" s="1618" t="s">
        <v>1312</v>
      </c>
      <c r="B49" s="1423">
        <v>7.295819420214002</v>
      </c>
      <c r="C49" s="1423">
        <v>2.960000000000008</v>
      </c>
      <c r="D49" s="1423">
        <v>2.5390000000000015</v>
      </c>
      <c r="E49" s="1423">
        <v>6.1414999999999935</v>
      </c>
      <c r="F49" s="1423">
        <v>3.499999999999986</v>
      </c>
      <c r="G49" s="1423">
        <v>0.7239000000000004</v>
      </c>
      <c r="H49" s="1423">
        <v>7.100200000000001</v>
      </c>
      <c r="I49" s="1423">
        <v>2.407491400000012</v>
      </c>
      <c r="J49" s="1594">
        <v>2.849548900000002</v>
      </c>
    </row>
    <row r="50" spans="1:10" ht="27">
      <c r="A50" s="1619" t="s">
        <v>1313</v>
      </c>
      <c r="B50" s="1423">
        <v>5.795465616754797</v>
      </c>
      <c r="C50" s="1423">
        <v>3.9046473625588902</v>
      </c>
      <c r="D50" s="1423">
        <v>4.258120057309057</v>
      </c>
      <c r="E50" s="1423">
        <v>3.848759628855831</v>
      </c>
      <c r="F50" s="1423">
        <v>4.61295306825069</v>
      </c>
      <c r="G50" s="1423">
        <v>3.763919007235188</v>
      </c>
      <c r="H50" s="1423">
        <v>5.716116179981086</v>
      </c>
      <c r="I50" s="1423">
        <v>2.3169767731938435</v>
      </c>
      <c r="J50" s="1594">
        <v>0.7744366311853668</v>
      </c>
    </row>
    <row r="51" spans="1:10" ht="12.75">
      <c r="A51" s="1618" t="s">
        <v>1314</v>
      </c>
      <c r="B51" s="1423">
        <v>10.079806755775351</v>
      </c>
      <c r="C51" s="1423">
        <v>12.300685172472043</v>
      </c>
      <c r="D51" s="1423">
        <v>11.200452613816395</v>
      </c>
      <c r="E51" s="1423">
        <v>-1.1555355315520188</v>
      </c>
      <c r="F51" s="1423">
        <v>6.676764700000007</v>
      </c>
      <c r="G51" s="1423">
        <v>8.159999999999997</v>
      </c>
      <c r="H51" s="1423">
        <v>8.880200000000002</v>
      </c>
      <c r="I51" s="1423">
        <v>6.926300000000012</v>
      </c>
      <c r="J51" s="1594">
        <v>-1.5446000000000026</v>
      </c>
    </row>
    <row r="52" spans="1:10" ht="14.25" thickBot="1">
      <c r="A52" s="1620" t="s">
        <v>1315</v>
      </c>
      <c r="B52" s="1596">
        <v>6.104588916086911</v>
      </c>
      <c r="C52" s="1596">
        <v>4.5331333121547885</v>
      </c>
      <c r="D52" s="1596">
        <v>4.816403873924571</v>
      </c>
      <c r="E52" s="1596">
        <v>3.421816683703753</v>
      </c>
      <c r="F52" s="1596">
        <v>4.781234876854128</v>
      </c>
      <c r="G52" s="1596">
        <v>4.128857037627171</v>
      </c>
      <c r="H52" s="1596">
        <v>5.988949241072831</v>
      </c>
      <c r="I52" s="1596">
        <v>2.7252721881742445</v>
      </c>
      <c r="J52" s="1597">
        <v>0.5606147302560345</v>
      </c>
    </row>
    <row r="53" ht="12.75">
      <c r="A53" s="1588" t="s">
        <v>1316</v>
      </c>
    </row>
    <row r="54" ht="12.75"/>
    <row r="55" ht="12.75">
      <c r="A55" s="1598" t="s">
        <v>1320</v>
      </c>
    </row>
    <row r="59" ht="12.75"/>
    <row r="60" ht="12.75"/>
    <row r="61" ht="12.75"/>
  </sheetData>
  <sheetProtection/>
  <mergeCells count="4">
    <mergeCell ref="A2:J2"/>
    <mergeCell ref="A3:J3"/>
    <mergeCell ref="I29:J29"/>
    <mergeCell ref="A1:J1"/>
  </mergeCells>
  <printOptions horizontalCentered="1"/>
  <pageMargins left="0.7" right="0.7" top="0.75" bottom="0.75" header="0.3" footer="0.3"/>
  <pageSetup fitToHeight="1" fitToWidth="1" horizontalDpi="600" verticalDpi="600" orientation="portrait" scale="7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09" bestFit="1" customWidth="1"/>
    <col min="2" max="2" width="10.57421875" style="409" bestFit="1" customWidth="1"/>
    <col min="3" max="3" width="11.421875" style="409" bestFit="1" customWidth="1"/>
    <col min="4" max="5" width="10.7109375" style="409" bestFit="1" customWidth="1"/>
    <col min="6" max="6" width="9.28125" style="409" bestFit="1" customWidth="1"/>
    <col min="7" max="7" width="2.421875" style="409" bestFit="1" customWidth="1"/>
    <col min="8" max="8" width="7.7109375" style="409" bestFit="1" customWidth="1"/>
    <col min="9" max="9" width="10.7109375" style="409" customWidth="1"/>
    <col min="10" max="10" width="2.140625" style="409" customWidth="1"/>
    <col min="11" max="11" width="7.7109375" style="409" bestFit="1" customWidth="1"/>
    <col min="12" max="16384" width="11.00390625" style="339" customWidth="1"/>
  </cols>
  <sheetData>
    <row r="1" spans="1:11" ht="12.75">
      <c r="A1" s="1928" t="s">
        <v>397</v>
      </c>
      <c r="B1" s="1928"/>
      <c r="C1" s="1928"/>
      <c r="D1" s="1928"/>
      <c r="E1" s="1928"/>
      <c r="F1" s="1928"/>
      <c r="G1" s="1928"/>
      <c r="H1" s="1928"/>
      <c r="I1" s="1928"/>
      <c r="J1" s="1928"/>
      <c r="K1" s="1928"/>
    </row>
    <row r="2" spans="1:11" ht="16.5" customHeight="1">
      <c r="A2" s="1929" t="s">
        <v>27</v>
      </c>
      <c r="B2" s="1929"/>
      <c r="C2" s="1929"/>
      <c r="D2" s="1929"/>
      <c r="E2" s="1929"/>
      <c r="F2" s="1929"/>
      <c r="G2" s="1929"/>
      <c r="H2" s="1929"/>
      <c r="I2" s="1929"/>
      <c r="J2" s="1929"/>
      <c r="K2" s="1929"/>
    </row>
    <row r="3" spans="1:11" ht="16.5" customHeight="1" thickBot="1">
      <c r="A3" s="340" t="s">
        <v>33</v>
      </c>
      <c r="B3" s="340"/>
      <c r="C3" s="340"/>
      <c r="D3" s="340"/>
      <c r="E3" s="341"/>
      <c r="F3" s="340"/>
      <c r="G3" s="340"/>
      <c r="H3" s="340"/>
      <c r="I3" s="1930" t="s">
        <v>76</v>
      </c>
      <c r="J3" s="1930"/>
      <c r="K3" s="1930"/>
    </row>
    <row r="4" spans="1:11" ht="16.5" customHeight="1" thickTop="1">
      <c r="A4" s="342"/>
      <c r="B4" s="343">
        <v>2014</v>
      </c>
      <c r="C4" s="344">
        <v>2015</v>
      </c>
      <c r="D4" s="344">
        <v>2015</v>
      </c>
      <c r="E4" s="345">
        <v>2016</v>
      </c>
      <c r="F4" s="1931" t="s">
        <v>273</v>
      </c>
      <c r="G4" s="1931"/>
      <c r="H4" s="1931"/>
      <c r="I4" s="1931"/>
      <c r="J4" s="1931"/>
      <c r="K4" s="1932"/>
    </row>
    <row r="5" spans="1:11" ht="12.75">
      <c r="A5" s="346" t="s">
        <v>274</v>
      </c>
      <c r="B5" s="347" t="s">
        <v>275</v>
      </c>
      <c r="C5" s="347" t="s">
        <v>276</v>
      </c>
      <c r="D5" s="347" t="s">
        <v>277</v>
      </c>
      <c r="E5" s="348" t="s">
        <v>278</v>
      </c>
      <c r="F5" s="1933" t="s">
        <v>53</v>
      </c>
      <c r="G5" s="1934"/>
      <c r="H5" s="1935"/>
      <c r="I5" s="1934" t="s">
        <v>54</v>
      </c>
      <c r="J5" s="1934"/>
      <c r="K5" s="1936"/>
    </row>
    <row r="6" spans="1:11" ht="12.75">
      <c r="A6" s="350" t="s">
        <v>33</v>
      </c>
      <c r="B6" s="351"/>
      <c r="C6" s="352"/>
      <c r="D6" s="352"/>
      <c r="E6" s="353"/>
      <c r="F6" s="352" t="s">
        <v>78</v>
      </c>
      <c r="G6" s="354" t="s">
        <v>33</v>
      </c>
      <c r="H6" s="355" t="s">
        <v>279</v>
      </c>
      <c r="I6" s="352" t="s">
        <v>78</v>
      </c>
      <c r="J6" s="354" t="s">
        <v>33</v>
      </c>
      <c r="K6" s="356" t="s">
        <v>279</v>
      </c>
    </row>
    <row r="7" spans="1:11" ht="16.5" customHeight="1">
      <c r="A7" s="357" t="s">
        <v>280</v>
      </c>
      <c r="B7" s="358">
        <v>599219.7117261993</v>
      </c>
      <c r="C7" s="358">
        <v>651130.7588859149</v>
      </c>
      <c r="D7" s="358">
        <v>747287.4137133706</v>
      </c>
      <c r="E7" s="359">
        <v>928209.6686021023</v>
      </c>
      <c r="F7" s="360">
        <v>49400.43708505567</v>
      </c>
      <c r="G7" s="361" t="s">
        <v>281</v>
      </c>
      <c r="H7" s="359">
        <v>8.244127507545706</v>
      </c>
      <c r="I7" s="358">
        <v>163810.63155535926</v>
      </c>
      <c r="J7" s="362" t="s">
        <v>282</v>
      </c>
      <c r="K7" s="363">
        <v>21.920699927403092</v>
      </c>
    </row>
    <row r="8" spans="1:11" ht="16.5" customHeight="1">
      <c r="A8" s="364" t="s">
        <v>283</v>
      </c>
      <c r="B8" s="365">
        <v>686759.0177883125</v>
      </c>
      <c r="C8" s="365">
        <v>747684.3205598571</v>
      </c>
      <c r="D8" s="365">
        <v>847679.0045905733</v>
      </c>
      <c r="E8" s="366">
        <v>1036842.3043356157</v>
      </c>
      <c r="F8" s="367">
        <v>60925.30277154455</v>
      </c>
      <c r="G8" s="368"/>
      <c r="H8" s="366">
        <v>8.871423773618979</v>
      </c>
      <c r="I8" s="365">
        <v>189163.29974504246</v>
      </c>
      <c r="J8" s="366"/>
      <c r="K8" s="369">
        <v>22.31544000979567</v>
      </c>
    </row>
    <row r="9" spans="1:11" ht="16.5" customHeight="1">
      <c r="A9" s="364" t="s">
        <v>284</v>
      </c>
      <c r="B9" s="365">
        <v>87539.30606211328</v>
      </c>
      <c r="C9" s="365">
        <v>96553.56167394212</v>
      </c>
      <c r="D9" s="365">
        <v>100391.5908772026</v>
      </c>
      <c r="E9" s="366">
        <v>108632.63573351345</v>
      </c>
      <c r="F9" s="367">
        <v>9014.255611828848</v>
      </c>
      <c r="G9" s="368"/>
      <c r="H9" s="366">
        <v>10.297380705111836</v>
      </c>
      <c r="I9" s="365">
        <v>8241.044856310851</v>
      </c>
      <c r="J9" s="366"/>
      <c r="K9" s="369">
        <v>8.208899554536561</v>
      </c>
    </row>
    <row r="10" spans="1:11" ht="16.5" customHeight="1">
      <c r="A10" s="370" t="s">
        <v>285</v>
      </c>
      <c r="B10" s="365">
        <v>80052.68665923328</v>
      </c>
      <c r="C10" s="365">
        <v>90199.74658551213</v>
      </c>
      <c r="D10" s="365">
        <v>94395.6224746026</v>
      </c>
      <c r="E10" s="366">
        <v>103150.56468913345</v>
      </c>
      <c r="F10" s="367">
        <v>10147.059926278846</v>
      </c>
      <c r="G10" s="368"/>
      <c r="H10" s="366">
        <v>12.675477051098424</v>
      </c>
      <c r="I10" s="365">
        <v>8754.942214530849</v>
      </c>
      <c r="J10" s="366"/>
      <c r="K10" s="369">
        <v>9.274733282135399</v>
      </c>
    </row>
    <row r="11" spans="1:11" s="371" customFormat="1" ht="16.5" customHeight="1">
      <c r="A11" s="370" t="s">
        <v>286</v>
      </c>
      <c r="B11" s="365">
        <v>7486.619402879999</v>
      </c>
      <c r="C11" s="365">
        <v>6353.815088429999</v>
      </c>
      <c r="D11" s="365">
        <v>5995.9684025999995</v>
      </c>
      <c r="E11" s="366">
        <v>5482.07104438</v>
      </c>
      <c r="F11" s="367">
        <v>-1132.8043144499998</v>
      </c>
      <c r="G11" s="368"/>
      <c r="H11" s="366">
        <v>-15.131052528384515</v>
      </c>
      <c r="I11" s="365">
        <v>-513.8973582199997</v>
      </c>
      <c r="J11" s="366"/>
      <c r="K11" s="369">
        <v>-8.570714915661682</v>
      </c>
    </row>
    <row r="12" spans="1:11" ht="16.5" customHeight="1">
      <c r="A12" s="357" t="s">
        <v>287</v>
      </c>
      <c r="B12" s="358">
        <v>966747.4467863806</v>
      </c>
      <c r="C12" s="358">
        <v>1064774.5676210981</v>
      </c>
      <c r="D12" s="358">
        <v>1130514.1191695295</v>
      </c>
      <c r="E12" s="359">
        <v>1193220.7192725362</v>
      </c>
      <c r="F12" s="360">
        <v>100537.73090937758</v>
      </c>
      <c r="G12" s="361" t="s">
        <v>281</v>
      </c>
      <c r="H12" s="359">
        <v>10.399585873599221</v>
      </c>
      <c r="I12" s="358">
        <v>79818.22343637925</v>
      </c>
      <c r="J12" s="372" t="s">
        <v>282</v>
      </c>
      <c r="K12" s="363">
        <v>7.06034733073598</v>
      </c>
    </row>
    <row r="13" spans="1:11" ht="16.5" customHeight="1">
      <c r="A13" s="364" t="s">
        <v>288</v>
      </c>
      <c r="B13" s="365">
        <v>1314304.964722467</v>
      </c>
      <c r="C13" s="365">
        <v>1407800.8840671212</v>
      </c>
      <c r="D13" s="365">
        <v>1527345.6162738341</v>
      </c>
      <c r="E13" s="366">
        <v>1616792.2144954938</v>
      </c>
      <c r="F13" s="367">
        <v>93495.9193446543</v>
      </c>
      <c r="G13" s="368"/>
      <c r="H13" s="366">
        <v>7.113715755033858</v>
      </c>
      <c r="I13" s="373">
        <v>89446.59822165966</v>
      </c>
      <c r="J13" s="374"/>
      <c r="K13" s="375">
        <v>5.856343008982912</v>
      </c>
    </row>
    <row r="14" spans="1:11" ht="16.5" customHeight="1">
      <c r="A14" s="364" t="s">
        <v>289</v>
      </c>
      <c r="B14" s="365">
        <v>141989.49496771995</v>
      </c>
      <c r="C14" s="365">
        <v>55537.222799589974</v>
      </c>
      <c r="D14" s="365">
        <v>127211.42502261003</v>
      </c>
      <c r="E14" s="366">
        <v>17316.9053830099</v>
      </c>
      <c r="F14" s="367">
        <v>-86452.27216812997</v>
      </c>
      <c r="G14" s="368"/>
      <c r="H14" s="366">
        <v>-60.8863861286246</v>
      </c>
      <c r="I14" s="365">
        <v>-109894.51963960013</v>
      </c>
      <c r="J14" s="366"/>
      <c r="K14" s="369">
        <v>-86.3873033574366</v>
      </c>
    </row>
    <row r="15" spans="1:11" ht="16.5" customHeight="1">
      <c r="A15" s="370" t="s">
        <v>290</v>
      </c>
      <c r="B15" s="365">
        <v>165490.34271409997</v>
      </c>
      <c r="C15" s="365">
        <v>148329.29947425</v>
      </c>
      <c r="D15" s="365">
        <v>161024.52447424998</v>
      </c>
      <c r="E15" s="366">
        <v>168085.68847425</v>
      </c>
      <c r="F15" s="367">
        <v>-17161.04323984997</v>
      </c>
      <c r="G15" s="368"/>
      <c r="H15" s="366">
        <v>-10.369815518176354</v>
      </c>
      <c r="I15" s="365">
        <v>7061.164000000019</v>
      </c>
      <c r="J15" s="366"/>
      <c r="K15" s="369">
        <v>4.385148177307113</v>
      </c>
    </row>
    <row r="16" spans="1:11" ht="16.5" customHeight="1">
      <c r="A16" s="370" t="s">
        <v>291</v>
      </c>
      <c r="B16" s="365">
        <v>23500.847746380023</v>
      </c>
      <c r="C16" s="365">
        <v>92792.07667466003</v>
      </c>
      <c r="D16" s="365">
        <v>33813.099451639944</v>
      </c>
      <c r="E16" s="366">
        <v>150768.7830912401</v>
      </c>
      <c r="F16" s="367">
        <v>69291.22892828</v>
      </c>
      <c r="G16" s="368"/>
      <c r="H16" s="366">
        <v>294.8456569570064</v>
      </c>
      <c r="I16" s="365">
        <v>116955.68363960015</v>
      </c>
      <c r="J16" s="366"/>
      <c r="K16" s="369">
        <v>345.8886808258205</v>
      </c>
    </row>
    <row r="17" spans="1:11" ht="16.5" customHeight="1">
      <c r="A17" s="364" t="s">
        <v>292</v>
      </c>
      <c r="B17" s="365">
        <v>10417.33065354</v>
      </c>
      <c r="C17" s="365">
        <v>10968.553074520003</v>
      </c>
      <c r="D17" s="365">
        <v>10100.7670851545</v>
      </c>
      <c r="E17" s="366">
        <v>9297.385049125902</v>
      </c>
      <c r="F17" s="367">
        <v>551.2224209800024</v>
      </c>
      <c r="G17" s="368"/>
      <c r="H17" s="366">
        <v>5.291397953204902</v>
      </c>
      <c r="I17" s="365">
        <v>-803.382036028599</v>
      </c>
      <c r="J17" s="366"/>
      <c r="K17" s="369">
        <v>-7.953673510691693</v>
      </c>
    </row>
    <row r="18" spans="1:11" ht="16.5" customHeight="1">
      <c r="A18" s="370" t="s">
        <v>293</v>
      </c>
      <c r="B18" s="365">
        <v>11073.529709095701</v>
      </c>
      <c r="C18" s="365">
        <v>24847.1258972045</v>
      </c>
      <c r="D18" s="365">
        <v>16088.55381306152</v>
      </c>
      <c r="E18" s="366">
        <v>19213.44376285099</v>
      </c>
      <c r="F18" s="367">
        <v>13773.596188108799</v>
      </c>
      <c r="G18" s="368"/>
      <c r="H18" s="366">
        <v>124.38306980650702</v>
      </c>
      <c r="I18" s="365">
        <v>3124.889949789471</v>
      </c>
      <c r="J18" s="366"/>
      <c r="K18" s="369">
        <v>19.423063042823173</v>
      </c>
    </row>
    <row r="19" spans="1:11" ht="16.5" customHeight="1">
      <c r="A19" s="370" t="s">
        <v>294</v>
      </c>
      <c r="B19" s="365">
        <v>1487.62224685</v>
      </c>
      <c r="C19" s="365">
        <v>2668.38354558</v>
      </c>
      <c r="D19" s="365">
        <v>3260.6839702900006</v>
      </c>
      <c r="E19" s="366">
        <v>3413.9646599000007</v>
      </c>
      <c r="F19" s="367">
        <v>1180.76129873</v>
      </c>
      <c r="G19" s="368"/>
      <c r="H19" s="366">
        <v>79.37238779738809</v>
      </c>
      <c r="I19" s="365">
        <v>153.28068961000008</v>
      </c>
      <c r="J19" s="366"/>
      <c r="K19" s="369">
        <v>4.700875368684304</v>
      </c>
    </row>
    <row r="20" spans="1:11" ht="16.5" customHeight="1">
      <c r="A20" s="370" t="s">
        <v>295</v>
      </c>
      <c r="B20" s="365">
        <v>9585.907462245701</v>
      </c>
      <c r="C20" s="365">
        <v>22178.7423516245</v>
      </c>
      <c r="D20" s="365">
        <v>12827.869842771519</v>
      </c>
      <c r="E20" s="366">
        <v>15799.47910295099</v>
      </c>
      <c r="F20" s="367">
        <v>12592.834889378799</v>
      </c>
      <c r="G20" s="368"/>
      <c r="H20" s="366">
        <v>131.36820837230013</v>
      </c>
      <c r="I20" s="365">
        <v>2971.6092601794717</v>
      </c>
      <c r="J20" s="366"/>
      <c r="K20" s="369">
        <v>23.16525889802326</v>
      </c>
    </row>
    <row r="21" spans="1:11" ht="16.5" customHeight="1">
      <c r="A21" s="364" t="s">
        <v>296</v>
      </c>
      <c r="B21" s="365">
        <v>1150824.6093921112</v>
      </c>
      <c r="C21" s="365">
        <v>1316447.9822958068</v>
      </c>
      <c r="D21" s="365">
        <v>1373944.8703530082</v>
      </c>
      <c r="E21" s="366">
        <v>1570964.480300507</v>
      </c>
      <c r="F21" s="367">
        <v>165623.37290369556</v>
      </c>
      <c r="G21" s="376"/>
      <c r="H21" s="366">
        <v>14.391712825048222</v>
      </c>
      <c r="I21" s="365">
        <v>197019.6099474989</v>
      </c>
      <c r="J21" s="377"/>
      <c r="K21" s="369">
        <v>14.339702720159256</v>
      </c>
    </row>
    <row r="22" spans="1:11" ht="16.5" customHeight="1">
      <c r="A22" s="364" t="s">
        <v>297</v>
      </c>
      <c r="B22" s="365">
        <v>347557.5179360863</v>
      </c>
      <c r="C22" s="365">
        <v>343026.316446023</v>
      </c>
      <c r="D22" s="365">
        <v>396831.49710430467</v>
      </c>
      <c r="E22" s="365">
        <v>423571.4952229576</v>
      </c>
      <c r="F22" s="367">
        <v>-7041.8115647232735</v>
      </c>
      <c r="G22" s="378" t="s">
        <v>281</v>
      </c>
      <c r="H22" s="366">
        <v>-2.0260852380751033</v>
      </c>
      <c r="I22" s="365">
        <v>9628.374785280404</v>
      </c>
      <c r="J22" s="379" t="s">
        <v>282</v>
      </c>
      <c r="K22" s="369">
        <v>2.426313146899639</v>
      </c>
    </row>
    <row r="23" spans="1:11" ht="16.5" customHeight="1">
      <c r="A23" s="357" t="s">
        <v>298</v>
      </c>
      <c r="B23" s="358">
        <v>1565967.1585125797</v>
      </c>
      <c r="C23" s="358">
        <v>1715905.326507013</v>
      </c>
      <c r="D23" s="358">
        <v>1877801.5328829</v>
      </c>
      <c r="E23" s="359">
        <v>2121430.3878746387</v>
      </c>
      <c r="F23" s="360">
        <v>149938.16799443332</v>
      </c>
      <c r="G23" s="380"/>
      <c r="H23" s="359">
        <v>9.574796455939138</v>
      </c>
      <c r="I23" s="358">
        <v>243628.85499173868</v>
      </c>
      <c r="J23" s="359"/>
      <c r="K23" s="363">
        <v>12.97415359000729</v>
      </c>
    </row>
    <row r="24" spans="1:11" ht="16.5" customHeight="1">
      <c r="A24" s="364" t="s">
        <v>299</v>
      </c>
      <c r="B24" s="365">
        <v>1130173.7065940998</v>
      </c>
      <c r="C24" s="365">
        <v>1232194.420310954</v>
      </c>
      <c r="D24" s="365">
        <v>1376048.568764397</v>
      </c>
      <c r="E24" s="366">
        <v>1583649.7195882713</v>
      </c>
      <c r="F24" s="367">
        <v>102020.71371685434</v>
      </c>
      <c r="G24" s="368"/>
      <c r="H24" s="366">
        <v>9.0269940914043</v>
      </c>
      <c r="I24" s="365">
        <v>207601.1508238744</v>
      </c>
      <c r="J24" s="366"/>
      <c r="K24" s="381">
        <v>15.086760419385985</v>
      </c>
    </row>
    <row r="25" spans="1:11" ht="16.5" customHeight="1">
      <c r="A25" s="364" t="s">
        <v>300</v>
      </c>
      <c r="B25" s="365">
        <v>354830.0274856184</v>
      </c>
      <c r="C25" s="365">
        <v>372048.4007870597</v>
      </c>
      <c r="D25" s="365">
        <v>424744.6343087903</v>
      </c>
      <c r="E25" s="366">
        <v>489742.94738614187</v>
      </c>
      <c r="F25" s="367">
        <v>17218.373301441257</v>
      </c>
      <c r="G25" s="368"/>
      <c r="H25" s="366">
        <v>4.852569390322845</v>
      </c>
      <c r="I25" s="365">
        <v>64998.313077351544</v>
      </c>
      <c r="J25" s="366"/>
      <c r="K25" s="381">
        <v>15.302915640859544</v>
      </c>
    </row>
    <row r="26" spans="1:11" ht="16.5" customHeight="1">
      <c r="A26" s="370" t="s">
        <v>301</v>
      </c>
      <c r="B26" s="365">
        <v>227537.39173336106</v>
      </c>
      <c r="C26" s="365">
        <v>255122.25410689096</v>
      </c>
      <c r="D26" s="365">
        <v>270080.36128978006</v>
      </c>
      <c r="E26" s="366">
        <v>317781.09141528</v>
      </c>
      <c r="F26" s="367">
        <v>27584.862373529904</v>
      </c>
      <c r="G26" s="368"/>
      <c r="H26" s="366">
        <v>12.123221666289966</v>
      </c>
      <c r="I26" s="365">
        <v>47700.73012549995</v>
      </c>
      <c r="J26" s="366"/>
      <c r="K26" s="369">
        <v>17.66168035976519</v>
      </c>
    </row>
    <row r="27" spans="1:11" ht="16.5" customHeight="1">
      <c r="A27" s="370" t="s">
        <v>302</v>
      </c>
      <c r="B27" s="365">
        <v>127292.64643086921</v>
      </c>
      <c r="C27" s="365">
        <v>116926.16623119781</v>
      </c>
      <c r="D27" s="365">
        <v>154664.23425830094</v>
      </c>
      <c r="E27" s="366">
        <v>171961.84993828833</v>
      </c>
      <c r="F27" s="367">
        <v>-10366.480199671394</v>
      </c>
      <c r="G27" s="368"/>
      <c r="H27" s="366">
        <v>-8.143817015620993</v>
      </c>
      <c r="I27" s="365">
        <v>17297.615679987386</v>
      </c>
      <c r="J27" s="366"/>
      <c r="K27" s="369">
        <v>11.183979129330615</v>
      </c>
    </row>
    <row r="28" spans="1:11" ht="16.5" customHeight="1">
      <c r="A28" s="370" t="s">
        <v>303</v>
      </c>
      <c r="B28" s="365">
        <v>775343.6791084813</v>
      </c>
      <c r="C28" s="365">
        <v>860146.0195238943</v>
      </c>
      <c r="D28" s="365">
        <v>951303.9344556065</v>
      </c>
      <c r="E28" s="366">
        <v>1093906.7722021295</v>
      </c>
      <c r="F28" s="367">
        <v>84802.34041541303</v>
      </c>
      <c r="G28" s="368"/>
      <c r="H28" s="366">
        <v>10.937387212973979</v>
      </c>
      <c r="I28" s="365">
        <v>142602.83774652297</v>
      </c>
      <c r="J28" s="366"/>
      <c r="K28" s="369">
        <v>14.990249969703836</v>
      </c>
    </row>
    <row r="29" spans="1:11" ht="16.5" customHeight="1">
      <c r="A29" s="382" t="s">
        <v>304</v>
      </c>
      <c r="B29" s="383">
        <v>435793.45191848004</v>
      </c>
      <c r="C29" s="383">
        <v>483710.9061960591</v>
      </c>
      <c r="D29" s="383">
        <v>501752.96411850315</v>
      </c>
      <c r="E29" s="384">
        <v>537780.6682863673</v>
      </c>
      <c r="F29" s="385">
        <v>47917.45427757903</v>
      </c>
      <c r="G29" s="384"/>
      <c r="H29" s="384">
        <v>10.995450727089521</v>
      </c>
      <c r="I29" s="383">
        <v>36027.70416786417</v>
      </c>
      <c r="J29" s="384"/>
      <c r="K29" s="386">
        <v>7.180366982217809</v>
      </c>
    </row>
    <row r="30" spans="1:11" ht="16.5" customHeight="1" thickBot="1">
      <c r="A30" s="387" t="s">
        <v>305</v>
      </c>
      <c r="B30" s="388">
        <v>1646019.845171813</v>
      </c>
      <c r="C30" s="388">
        <v>1806105.0730925251</v>
      </c>
      <c r="D30" s="388">
        <v>1972197.1553575026</v>
      </c>
      <c r="E30" s="389">
        <v>2224580.952563772</v>
      </c>
      <c r="F30" s="390">
        <v>160085.2279207122</v>
      </c>
      <c r="G30" s="389"/>
      <c r="H30" s="389">
        <v>9.725595252711086</v>
      </c>
      <c r="I30" s="388">
        <v>252383.79720626934</v>
      </c>
      <c r="J30" s="389"/>
      <c r="K30" s="391">
        <v>12.797087579234411</v>
      </c>
    </row>
    <row r="31" spans="1:11" ht="19.5" customHeight="1" thickTop="1">
      <c r="A31" s="392" t="s">
        <v>306</v>
      </c>
      <c r="B31" s="393">
        <v>2510.610074659995</v>
      </c>
      <c r="C31" s="340" t="s">
        <v>307</v>
      </c>
      <c r="D31" s="394"/>
      <c r="E31" s="394"/>
      <c r="F31" s="394"/>
      <c r="G31" s="395"/>
      <c r="H31" s="396"/>
      <c r="I31" s="394"/>
      <c r="J31" s="397"/>
      <c r="K31" s="397"/>
    </row>
    <row r="32" spans="1:11" ht="15" customHeight="1">
      <c r="A32" s="398" t="s">
        <v>308</v>
      </c>
      <c r="B32" s="393">
        <v>17111.6233333725</v>
      </c>
      <c r="C32" s="340" t="s">
        <v>307</v>
      </c>
      <c r="D32" s="394"/>
      <c r="E32" s="394"/>
      <c r="F32" s="394"/>
      <c r="G32" s="395"/>
      <c r="H32" s="396"/>
      <c r="I32" s="394"/>
      <c r="J32" s="397"/>
      <c r="K32" s="397"/>
    </row>
    <row r="33" spans="1:11" ht="16.5" customHeight="1">
      <c r="A33" s="399" t="s">
        <v>309</v>
      </c>
      <c r="B33" s="340"/>
      <c r="C33" s="340"/>
      <c r="D33" s="394"/>
      <c r="E33" s="394"/>
      <c r="F33" s="394"/>
      <c r="G33" s="395"/>
      <c r="H33" s="396"/>
      <c r="I33" s="394"/>
      <c r="J33" s="397"/>
      <c r="K33" s="397"/>
    </row>
    <row r="34" spans="1:11" ht="16.5" customHeight="1">
      <c r="A34" s="400" t="s">
        <v>310</v>
      </c>
      <c r="B34" s="340"/>
      <c r="C34" s="340"/>
      <c r="D34" s="394"/>
      <c r="E34" s="394"/>
      <c r="F34" s="394"/>
      <c r="G34" s="395"/>
      <c r="H34" s="396"/>
      <c r="I34" s="394"/>
      <c r="J34" s="397"/>
      <c r="K34" s="397"/>
    </row>
    <row r="35" spans="1:11" ht="16.5" customHeight="1">
      <c r="A35" s="401" t="s">
        <v>311</v>
      </c>
      <c r="B35" s="402">
        <v>0.8127227640265928</v>
      </c>
      <c r="C35" s="403">
        <v>0.8827440883952626</v>
      </c>
      <c r="D35" s="403">
        <v>0.812288962773125</v>
      </c>
      <c r="E35" s="403">
        <v>0.9568693600020698</v>
      </c>
      <c r="F35" s="404">
        <v>0.07002132436866981</v>
      </c>
      <c r="G35" s="405"/>
      <c r="H35" s="404">
        <v>8.615646991571</v>
      </c>
      <c r="I35" s="404">
        <v>0.14458039722894478</v>
      </c>
      <c r="J35" s="404"/>
      <c r="K35" s="404">
        <v>17.799133541757424</v>
      </c>
    </row>
    <row r="36" spans="1:11" ht="16.5" customHeight="1">
      <c r="A36" s="401" t="s">
        <v>312</v>
      </c>
      <c r="B36" s="402">
        <v>2.5886137798486195</v>
      </c>
      <c r="C36" s="403">
        <v>2.9235775183607626</v>
      </c>
      <c r="D36" s="403">
        <v>2.63157901091805</v>
      </c>
      <c r="E36" s="403">
        <v>3.0941658307436524</v>
      </c>
      <c r="F36" s="404">
        <v>0.3349637385121431</v>
      </c>
      <c r="G36" s="405"/>
      <c r="H36" s="404">
        <v>12.939888565830456</v>
      </c>
      <c r="I36" s="404">
        <v>0.46258681982560246</v>
      </c>
      <c r="J36" s="404"/>
      <c r="K36" s="404">
        <v>17.578298728877037</v>
      </c>
    </row>
    <row r="37" spans="1:11" ht="16.5" customHeight="1">
      <c r="A37" s="401" t="s">
        <v>313</v>
      </c>
      <c r="B37" s="406">
        <v>3.5867797504617815</v>
      </c>
      <c r="C37" s="407">
        <v>4.071258685740042</v>
      </c>
      <c r="D37" s="407">
        <v>3.5911400315190933</v>
      </c>
      <c r="E37" s="407">
        <v>4.144892230441926</v>
      </c>
      <c r="F37" s="404">
        <v>0.48447893527826036</v>
      </c>
      <c r="G37" s="405"/>
      <c r="H37" s="404">
        <v>13.507351133447374</v>
      </c>
      <c r="I37" s="404">
        <v>0.5537521989228322</v>
      </c>
      <c r="J37" s="404"/>
      <c r="K37" s="404">
        <v>15.41995561472407</v>
      </c>
    </row>
    <row r="38" spans="1:11" ht="16.5" customHeight="1">
      <c r="A38" s="408"/>
      <c r="B38" s="340"/>
      <c r="C38" s="340"/>
      <c r="D38" s="340"/>
      <c r="E38" s="340"/>
      <c r="F38" s="340"/>
      <c r="G38" s="340"/>
      <c r="H38" s="340"/>
      <c r="I38" s="340"/>
      <c r="J38" s="340"/>
      <c r="K38" s="340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09" bestFit="1" customWidth="1"/>
    <col min="2" max="2" width="10.57421875" style="409" bestFit="1" customWidth="1"/>
    <col min="3" max="3" width="11.421875" style="409" bestFit="1" customWidth="1"/>
    <col min="4" max="5" width="10.7109375" style="409" bestFit="1" customWidth="1"/>
    <col min="6" max="6" width="9.28125" style="409" bestFit="1" customWidth="1"/>
    <col min="7" max="7" width="2.421875" style="409" bestFit="1" customWidth="1"/>
    <col min="8" max="8" width="7.7109375" style="409" bestFit="1" customWidth="1"/>
    <col min="9" max="9" width="10.7109375" style="409" customWidth="1"/>
    <col min="10" max="10" width="2.140625" style="409" customWidth="1"/>
    <col min="11" max="11" width="7.7109375" style="409" bestFit="1" customWidth="1"/>
    <col min="12" max="16384" width="11.00390625" style="339" customWidth="1"/>
  </cols>
  <sheetData>
    <row r="1" spans="1:11" ht="12.75">
      <c r="A1" s="1928" t="s">
        <v>398</v>
      </c>
      <c r="B1" s="1928"/>
      <c r="C1" s="1928"/>
      <c r="D1" s="1928"/>
      <c r="E1" s="1928"/>
      <c r="F1" s="1928"/>
      <c r="G1" s="1928"/>
      <c r="H1" s="1928"/>
      <c r="I1" s="1928"/>
      <c r="J1" s="1928"/>
      <c r="K1" s="1928"/>
    </row>
    <row r="2" spans="1:11" ht="16.5" customHeight="1">
      <c r="A2" s="1929" t="s">
        <v>28</v>
      </c>
      <c r="B2" s="1929"/>
      <c r="C2" s="1929"/>
      <c r="D2" s="1929"/>
      <c r="E2" s="1929"/>
      <c r="F2" s="1929"/>
      <c r="G2" s="1929"/>
      <c r="H2" s="1929"/>
      <c r="I2" s="1929"/>
      <c r="J2" s="1929"/>
      <c r="K2" s="1929"/>
    </row>
    <row r="3" spans="5:11" ht="16.5" customHeight="1" thickBot="1">
      <c r="E3" s="410"/>
      <c r="I3" s="1930" t="s">
        <v>76</v>
      </c>
      <c r="J3" s="1930"/>
      <c r="K3" s="1930"/>
    </row>
    <row r="4" spans="1:11" ht="13.5" thickTop="1">
      <c r="A4" s="342"/>
      <c r="B4" s="411">
        <v>2014</v>
      </c>
      <c r="C4" s="411">
        <v>2015</v>
      </c>
      <c r="D4" s="411">
        <v>2015</v>
      </c>
      <c r="E4" s="412">
        <v>2016</v>
      </c>
      <c r="F4" s="1937" t="s">
        <v>273</v>
      </c>
      <c r="G4" s="1938"/>
      <c r="H4" s="1938"/>
      <c r="I4" s="1938"/>
      <c r="J4" s="1938"/>
      <c r="K4" s="1939"/>
    </row>
    <row r="5" spans="1:11" ht="12.75">
      <c r="A5" s="413" t="s">
        <v>315</v>
      </c>
      <c r="B5" s="414" t="s">
        <v>275</v>
      </c>
      <c r="C5" s="347" t="s">
        <v>276</v>
      </c>
      <c r="D5" s="347" t="s">
        <v>277</v>
      </c>
      <c r="E5" s="348" t="s">
        <v>278</v>
      </c>
      <c r="F5" s="1933" t="s">
        <v>53</v>
      </c>
      <c r="G5" s="1934"/>
      <c r="H5" s="1935"/>
      <c r="I5" s="1933" t="s">
        <v>54</v>
      </c>
      <c r="J5" s="1934"/>
      <c r="K5" s="1936"/>
    </row>
    <row r="6" spans="1:11" ht="12.75">
      <c r="A6" s="413"/>
      <c r="B6" s="415"/>
      <c r="C6" s="415"/>
      <c r="D6" s="416"/>
      <c r="E6" s="417"/>
      <c r="F6" s="418" t="s">
        <v>78</v>
      </c>
      <c r="G6" s="419" t="s">
        <v>33</v>
      </c>
      <c r="H6" s="420" t="s">
        <v>279</v>
      </c>
      <c r="I6" s="415" t="s">
        <v>78</v>
      </c>
      <c r="J6" s="419" t="s">
        <v>33</v>
      </c>
      <c r="K6" s="421" t="s">
        <v>279</v>
      </c>
    </row>
    <row r="7" spans="1:11" ht="16.5" customHeight="1">
      <c r="A7" s="357" t="s">
        <v>316</v>
      </c>
      <c r="B7" s="358">
        <v>593752.93291056</v>
      </c>
      <c r="C7" s="358">
        <v>631406.81284426</v>
      </c>
      <c r="D7" s="358">
        <v>726683.8906569998</v>
      </c>
      <c r="E7" s="359">
        <v>891133.3913588199</v>
      </c>
      <c r="F7" s="360">
        <v>37653.879933699965</v>
      </c>
      <c r="G7" s="422"/>
      <c r="H7" s="359">
        <v>6.341674768513853</v>
      </c>
      <c r="I7" s="358">
        <v>164449.50070182013</v>
      </c>
      <c r="J7" s="423"/>
      <c r="K7" s="363">
        <v>22.63012883815826</v>
      </c>
    </row>
    <row r="8" spans="1:11" ht="16.5" customHeight="1">
      <c r="A8" s="370" t="s">
        <v>317</v>
      </c>
      <c r="B8" s="365">
        <v>15882.78523922</v>
      </c>
      <c r="C8" s="365">
        <v>18820.01660734</v>
      </c>
      <c r="D8" s="365">
        <v>19527.07339061</v>
      </c>
      <c r="E8" s="366">
        <v>25838.220128150002</v>
      </c>
      <c r="F8" s="367">
        <v>2937.2313681199994</v>
      </c>
      <c r="G8" s="424"/>
      <c r="H8" s="366">
        <v>18.493175623044856</v>
      </c>
      <c r="I8" s="365">
        <v>6311.1467375400025</v>
      </c>
      <c r="J8" s="366"/>
      <c r="K8" s="369">
        <v>32.31998267889365</v>
      </c>
    </row>
    <row r="9" spans="1:11" ht="16.5" customHeight="1">
      <c r="A9" s="370" t="s">
        <v>318</v>
      </c>
      <c r="B9" s="365">
        <v>5469.26712</v>
      </c>
      <c r="C9" s="365">
        <v>4443.61391</v>
      </c>
      <c r="D9" s="365">
        <v>4095.8827999999994</v>
      </c>
      <c r="E9" s="366">
        <v>178.64041999999998</v>
      </c>
      <c r="F9" s="367">
        <v>-1025.6532100000004</v>
      </c>
      <c r="G9" s="424"/>
      <c r="H9" s="366">
        <v>-18.75302828507671</v>
      </c>
      <c r="I9" s="365">
        <v>-3917.2423799999992</v>
      </c>
      <c r="J9" s="366"/>
      <c r="K9" s="369">
        <v>-95.63853682532127</v>
      </c>
    </row>
    <row r="10" spans="1:11" ht="16.5" customHeight="1">
      <c r="A10" s="370" t="s">
        <v>319</v>
      </c>
      <c r="B10" s="365">
        <v>0</v>
      </c>
      <c r="C10" s="365">
        <v>0</v>
      </c>
      <c r="D10" s="365">
        <v>0</v>
      </c>
      <c r="E10" s="365">
        <v>3215.52756</v>
      </c>
      <c r="F10" s="367">
        <v>0</v>
      </c>
      <c r="G10" s="424"/>
      <c r="H10" s="366"/>
      <c r="I10" s="365">
        <v>3215.52756</v>
      </c>
      <c r="J10" s="366"/>
      <c r="K10" s="369"/>
    </row>
    <row r="11" spans="1:11" ht="16.5" customHeight="1">
      <c r="A11" s="370" t="s">
        <v>320</v>
      </c>
      <c r="B11" s="365">
        <v>572400.8805513401</v>
      </c>
      <c r="C11" s="365">
        <v>608143.18232692</v>
      </c>
      <c r="D11" s="365">
        <v>703060.9344663898</v>
      </c>
      <c r="E11" s="366">
        <v>861901.0032506699</v>
      </c>
      <c r="F11" s="367">
        <v>35742.30177557992</v>
      </c>
      <c r="G11" s="424"/>
      <c r="H11" s="366">
        <v>6.244277916056439</v>
      </c>
      <c r="I11" s="365">
        <v>158840.0687842801</v>
      </c>
      <c r="J11" s="366"/>
      <c r="K11" s="369">
        <v>22.59264609899521</v>
      </c>
    </row>
    <row r="12" spans="1:11" ht="16.5" customHeight="1">
      <c r="A12" s="357" t="s">
        <v>321</v>
      </c>
      <c r="B12" s="358">
        <v>23332.6427141</v>
      </c>
      <c r="C12" s="358">
        <v>21997.94947425</v>
      </c>
      <c r="D12" s="358">
        <v>18526.62447425</v>
      </c>
      <c r="E12" s="359">
        <v>16353.588474249998</v>
      </c>
      <c r="F12" s="360">
        <v>-1334.6932398499994</v>
      </c>
      <c r="G12" s="422"/>
      <c r="H12" s="359">
        <v>-5.720283193825445</v>
      </c>
      <c r="I12" s="358">
        <v>-2173.036</v>
      </c>
      <c r="J12" s="359"/>
      <c r="K12" s="363">
        <v>-11.729260249325423</v>
      </c>
    </row>
    <row r="13" spans="1:11" ht="16.5" customHeight="1">
      <c r="A13" s="370" t="s">
        <v>322</v>
      </c>
      <c r="B13" s="365">
        <v>22048.5747141</v>
      </c>
      <c r="C13" s="365">
        <v>21468.93247425</v>
      </c>
      <c r="D13" s="365">
        <v>17968.91247425</v>
      </c>
      <c r="E13" s="366">
        <v>16019.93247425</v>
      </c>
      <c r="F13" s="367">
        <v>-579.6422398499999</v>
      </c>
      <c r="G13" s="424"/>
      <c r="H13" s="366">
        <v>-2.6289329236293915</v>
      </c>
      <c r="I13" s="365">
        <v>-1948.9799999999996</v>
      </c>
      <c r="J13" s="366"/>
      <c r="K13" s="369">
        <v>-10.846399317671269</v>
      </c>
    </row>
    <row r="14" spans="1:11" ht="16.5" customHeight="1">
      <c r="A14" s="370" t="s">
        <v>323</v>
      </c>
      <c r="B14" s="365">
        <v>0</v>
      </c>
      <c r="C14" s="365">
        <v>0</v>
      </c>
      <c r="D14" s="365">
        <v>28.7</v>
      </c>
      <c r="E14" s="366">
        <v>0</v>
      </c>
      <c r="F14" s="367">
        <v>0</v>
      </c>
      <c r="G14" s="424"/>
      <c r="H14" s="366"/>
      <c r="I14" s="365">
        <v>-28.7</v>
      </c>
      <c r="J14" s="366"/>
      <c r="K14" s="369"/>
    </row>
    <row r="15" spans="1:11" ht="16.5" customHeight="1">
      <c r="A15" s="370" t="s">
        <v>324</v>
      </c>
      <c r="B15" s="365">
        <v>1284.068</v>
      </c>
      <c r="C15" s="365">
        <v>529.017</v>
      </c>
      <c r="D15" s="365">
        <v>529.012</v>
      </c>
      <c r="E15" s="366">
        <v>333.65599999999995</v>
      </c>
      <c r="F15" s="367">
        <v>-755.0509999999999</v>
      </c>
      <c r="G15" s="424"/>
      <c r="H15" s="366">
        <v>-58.80148091845603</v>
      </c>
      <c r="I15" s="365">
        <v>-195.356</v>
      </c>
      <c r="J15" s="366"/>
      <c r="K15" s="369">
        <v>-36.92846287040748</v>
      </c>
    </row>
    <row r="16" spans="1:11" ht="16.5" customHeight="1">
      <c r="A16" s="370" t="s">
        <v>325</v>
      </c>
      <c r="B16" s="365">
        <v>0</v>
      </c>
      <c r="C16" s="365">
        <v>0</v>
      </c>
      <c r="D16" s="365">
        <v>0</v>
      </c>
      <c r="E16" s="366">
        <v>0</v>
      </c>
      <c r="F16" s="367">
        <v>0</v>
      </c>
      <c r="G16" s="424"/>
      <c r="H16" s="366"/>
      <c r="I16" s="365">
        <v>0</v>
      </c>
      <c r="J16" s="366"/>
      <c r="K16" s="369"/>
    </row>
    <row r="17" spans="1:11" ht="16.5" customHeight="1">
      <c r="A17" s="425" t="s">
        <v>326</v>
      </c>
      <c r="B17" s="358">
        <v>31</v>
      </c>
      <c r="C17" s="358">
        <v>31</v>
      </c>
      <c r="D17" s="358">
        <v>31</v>
      </c>
      <c r="E17" s="359">
        <v>31</v>
      </c>
      <c r="F17" s="360">
        <v>0</v>
      </c>
      <c r="G17" s="422"/>
      <c r="H17" s="359">
        <v>0</v>
      </c>
      <c r="I17" s="358">
        <v>0</v>
      </c>
      <c r="J17" s="359"/>
      <c r="K17" s="363">
        <v>0</v>
      </c>
    </row>
    <row r="18" spans="1:11" ht="16.5" customHeight="1">
      <c r="A18" s="357" t="s">
        <v>327</v>
      </c>
      <c r="B18" s="358">
        <v>506.99356987000004</v>
      </c>
      <c r="C18" s="358">
        <v>1807.8865608199999</v>
      </c>
      <c r="D18" s="358">
        <v>2423.7671835200003</v>
      </c>
      <c r="E18" s="359">
        <v>2423.7671835200003</v>
      </c>
      <c r="F18" s="360">
        <v>1300.8929909499998</v>
      </c>
      <c r="G18" s="422"/>
      <c r="H18" s="359">
        <v>256.5896429975564</v>
      </c>
      <c r="I18" s="358">
        <v>0</v>
      </c>
      <c r="J18" s="359"/>
      <c r="K18" s="363">
        <v>0</v>
      </c>
    </row>
    <row r="19" spans="1:11" ht="16.5" customHeight="1">
      <c r="A19" s="370" t="s">
        <v>328</v>
      </c>
      <c r="B19" s="365">
        <v>490.99356987000004</v>
      </c>
      <c r="C19" s="365">
        <v>1791.8865608199999</v>
      </c>
      <c r="D19" s="365">
        <v>2407.7671835200003</v>
      </c>
      <c r="E19" s="366">
        <v>2407.7671835200003</v>
      </c>
      <c r="F19" s="367">
        <v>1300.8929909499998</v>
      </c>
      <c r="G19" s="424"/>
      <c r="H19" s="366">
        <v>264.951125794669</v>
      </c>
      <c r="I19" s="365">
        <v>0</v>
      </c>
      <c r="J19" s="366"/>
      <c r="K19" s="369">
        <v>0</v>
      </c>
    </row>
    <row r="20" spans="1:11" ht="16.5" customHeight="1">
      <c r="A20" s="370" t="s">
        <v>329</v>
      </c>
      <c r="B20" s="365">
        <v>16</v>
      </c>
      <c r="C20" s="365">
        <v>16</v>
      </c>
      <c r="D20" s="365">
        <v>16</v>
      </c>
      <c r="E20" s="366">
        <v>16</v>
      </c>
      <c r="F20" s="367">
        <v>0</v>
      </c>
      <c r="G20" s="424"/>
      <c r="H20" s="366">
        <v>0</v>
      </c>
      <c r="I20" s="365">
        <v>0</v>
      </c>
      <c r="J20" s="366"/>
      <c r="K20" s="369">
        <v>0</v>
      </c>
    </row>
    <row r="21" spans="1:11" ht="16.5" customHeight="1">
      <c r="A21" s="357" t="s">
        <v>330</v>
      </c>
      <c r="B21" s="358">
        <v>1932.98868759</v>
      </c>
      <c r="C21" s="358">
        <v>2730.3164288400003</v>
      </c>
      <c r="D21" s="358">
        <v>3261.50328125</v>
      </c>
      <c r="E21" s="359">
        <v>4473.82002503</v>
      </c>
      <c r="F21" s="360">
        <v>797.3277412500004</v>
      </c>
      <c r="G21" s="422"/>
      <c r="H21" s="359">
        <v>41.24844322002153</v>
      </c>
      <c r="I21" s="358">
        <v>1212.3167437799998</v>
      </c>
      <c r="J21" s="359"/>
      <c r="K21" s="363">
        <v>37.17048977842416</v>
      </c>
    </row>
    <row r="22" spans="1:11" ht="16.5" customHeight="1">
      <c r="A22" s="370" t="s">
        <v>331</v>
      </c>
      <c r="B22" s="365">
        <v>1932.98868759</v>
      </c>
      <c r="C22" s="365">
        <v>2510.3164288400003</v>
      </c>
      <c r="D22" s="365">
        <v>3261.50328125</v>
      </c>
      <c r="E22" s="366">
        <v>2273.82002503</v>
      </c>
      <c r="F22" s="367">
        <v>577.3277412500004</v>
      </c>
      <c r="G22" s="424"/>
      <c r="H22" s="366">
        <v>29.86710398030304</v>
      </c>
      <c r="I22" s="365">
        <v>-987.6832562199997</v>
      </c>
      <c r="J22" s="366"/>
      <c r="K22" s="369">
        <v>-30.283067991931052</v>
      </c>
    </row>
    <row r="23" spans="1:11" ht="16.5" customHeight="1">
      <c r="A23" s="370" t="s">
        <v>332</v>
      </c>
      <c r="B23" s="365">
        <v>0</v>
      </c>
      <c r="C23" s="365">
        <v>220</v>
      </c>
      <c r="D23" s="365">
        <v>0</v>
      </c>
      <c r="E23" s="366">
        <v>2200</v>
      </c>
      <c r="F23" s="367">
        <v>220</v>
      </c>
      <c r="G23" s="424"/>
      <c r="H23" s="366"/>
      <c r="I23" s="365">
        <v>2200</v>
      </c>
      <c r="J23" s="366"/>
      <c r="K23" s="369"/>
    </row>
    <row r="24" spans="1:11" ht="16.5" customHeight="1">
      <c r="A24" s="357" t="s">
        <v>333</v>
      </c>
      <c r="B24" s="358">
        <v>4125.40551419</v>
      </c>
      <c r="C24" s="358">
        <v>4867.339621010001</v>
      </c>
      <c r="D24" s="358">
        <v>4695.79921251</v>
      </c>
      <c r="E24" s="359">
        <v>4545.02974971</v>
      </c>
      <c r="F24" s="360">
        <v>741.934106820001</v>
      </c>
      <c r="G24" s="422"/>
      <c r="H24" s="359">
        <v>17.984513383423728</v>
      </c>
      <c r="I24" s="358">
        <v>-150.76946279999993</v>
      </c>
      <c r="J24" s="359"/>
      <c r="K24" s="363">
        <v>-3.210730612125355</v>
      </c>
    </row>
    <row r="25" spans="1:11" ht="16.5" customHeight="1">
      <c r="A25" s="357" t="s">
        <v>334</v>
      </c>
      <c r="B25" s="358">
        <v>31598.61606679</v>
      </c>
      <c r="C25" s="358">
        <v>34486.89583802</v>
      </c>
      <c r="D25" s="358">
        <v>31359.275666210004</v>
      </c>
      <c r="E25" s="359">
        <v>34414.680619349994</v>
      </c>
      <c r="F25" s="360">
        <v>2888.279771229998</v>
      </c>
      <c r="G25" s="422"/>
      <c r="H25" s="359">
        <v>9.140526170909007</v>
      </c>
      <c r="I25" s="358">
        <v>3055.4049531399905</v>
      </c>
      <c r="J25" s="359"/>
      <c r="K25" s="363">
        <v>9.743225531297032</v>
      </c>
    </row>
    <row r="26" spans="1:11" ht="16.5" customHeight="1">
      <c r="A26" s="426" t="s">
        <v>335</v>
      </c>
      <c r="B26" s="427">
        <v>655280.5794631</v>
      </c>
      <c r="C26" s="427">
        <v>697328.2007672001</v>
      </c>
      <c r="D26" s="427">
        <v>786981.8604747398</v>
      </c>
      <c r="E26" s="428">
        <v>953375.27741068</v>
      </c>
      <c r="F26" s="429">
        <v>42047.62130410015</v>
      </c>
      <c r="G26" s="430"/>
      <c r="H26" s="428">
        <v>6.4167354598776</v>
      </c>
      <c r="I26" s="427">
        <v>166393.41693594016</v>
      </c>
      <c r="J26" s="428"/>
      <c r="K26" s="431">
        <v>21.143234081096203</v>
      </c>
    </row>
    <row r="27" spans="1:11" ht="16.5" customHeight="1">
      <c r="A27" s="357" t="s">
        <v>336</v>
      </c>
      <c r="B27" s="358">
        <v>436594.17847192</v>
      </c>
      <c r="C27" s="358">
        <v>421468.01737682</v>
      </c>
      <c r="D27" s="358">
        <v>522898.4435030701</v>
      </c>
      <c r="E27" s="359">
        <v>511817.98462549003</v>
      </c>
      <c r="F27" s="360">
        <v>-15126.161095100048</v>
      </c>
      <c r="G27" s="422"/>
      <c r="H27" s="359">
        <v>-3.4645814903079155</v>
      </c>
      <c r="I27" s="358">
        <v>-11080.458877580066</v>
      </c>
      <c r="J27" s="359"/>
      <c r="K27" s="363">
        <v>-2.1190460624339207</v>
      </c>
    </row>
    <row r="28" spans="1:11" ht="16.5" customHeight="1">
      <c r="A28" s="370" t="s">
        <v>337</v>
      </c>
      <c r="B28" s="365">
        <v>227537.39173336106</v>
      </c>
      <c r="C28" s="365">
        <v>255122.25410689096</v>
      </c>
      <c r="D28" s="365">
        <v>270080.36128978006</v>
      </c>
      <c r="E28" s="366">
        <v>317781.09141528</v>
      </c>
      <c r="F28" s="367">
        <v>27584.862373529904</v>
      </c>
      <c r="G28" s="424"/>
      <c r="H28" s="366">
        <v>12.123221666289966</v>
      </c>
      <c r="I28" s="365">
        <v>47700.73012549995</v>
      </c>
      <c r="J28" s="366"/>
      <c r="K28" s="369">
        <v>17.66168035976519</v>
      </c>
    </row>
    <row r="29" spans="1:11" ht="16.5" customHeight="1">
      <c r="A29" s="370" t="s">
        <v>338</v>
      </c>
      <c r="B29" s="365">
        <v>41129.87280457899</v>
      </c>
      <c r="C29" s="365">
        <v>36919.483404998995</v>
      </c>
      <c r="D29" s="365">
        <v>47292.02360718001</v>
      </c>
      <c r="E29" s="366">
        <v>43590.158781449994</v>
      </c>
      <c r="F29" s="367">
        <v>-4210.389399579995</v>
      </c>
      <c r="G29" s="424"/>
      <c r="H29" s="366">
        <v>-10.23681599888452</v>
      </c>
      <c r="I29" s="365">
        <v>-3701.8648257300156</v>
      </c>
      <c r="J29" s="366"/>
      <c r="K29" s="369">
        <v>-7.827672709627905</v>
      </c>
    </row>
    <row r="30" spans="1:11" ht="16.5" customHeight="1">
      <c r="A30" s="370" t="s">
        <v>339</v>
      </c>
      <c r="B30" s="365">
        <v>143481.39134852</v>
      </c>
      <c r="C30" s="365">
        <v>107803.46089165998</v>
      </c>
      <c r="D30" s="365">
        <v>174939.83073156</v>
      </c>
      <c r="E30" s="366">
        <v>119325.13208082</v>
      </c>
      <c r="F30" s="367">
        <v>-35677.93045686002</v>
      </c>
      <c r="G30" s="424"/>
      <c r="H30" s="366">
        <v>-24.865893842775336</v>
      </c>
      <c r="I30" s="365">
        <v>-55614.698650740014</v>
      </c>
      <c r="J30" s="366"/>
      <c r="K30" s="369">
        <v>-31.790758238516375</v>
      </c>
    </row>
    <row r="31" spans="1:11" ht="16.5" customHeight="1">
      <c r="A31" s="370" t="s">
        <v>340</v>
      </c>
      <c r="B31" s="365">
        <v>8221.41105572</v>
      </c>
      <c r="C31" s="365">
        <v>8406.52240155</v>
      </c>
      <c r="D31" s="365">
        <v>11483.83710593</v>
      </c>
      <c r="E31" s="366">
        <v>12758.34043047</v>
      </c>
      <c r="F31" s="367">
        <v>185.11134583000057</v>
      </c>
      <c r="G31" s="424"/>
      <c r="H31" s="366">
        <v>2.2515763361717624</v>
      </c>
      <c r="I31" s="365">
        <v>1274.503324539999</v>
      </c>
      <c r="J31" s="366"/>
      <c r="K31" s="369">
        <v>11.09823583166182</v>
      </c>
    </row>
    <row r="32" spans="1:11" ht="16.5" customHeight="1">
      <c r="A32" s="370" t="s">
        <v>341</v>
      </c>
      <c r="B32" s="365">
        <v>4511.1489249</v>
      </c>
      <c r="C32" s="365">
        <v>3977.4594406399997</v>
      </c>
      <c r="D32" s="365">
        <v>5815.50033796</v>
      </c>
      <c r="E32" s="366">
        <v>4795.669477390001</v>
      </c>
      <c r="F32" s="367">
        <v>-533.68948426</v>
      </c>
      <c r="G32" s="424"/>
      <c r="H32" s="366">
        <v>-11.830455902579862</v>
      </c>
      <c r="I32" s="365">
        <v>-1019.8308605699995</v>
      </c>
      <c r="J32" s="366"/>
      <c r="K32" s="369">
        <v>-17.5364250933522</v>
      </c>
    </row>
    <row r="33" spans="1:11" ht="16.5" customHeight="1">
      <c r="A33" s="370" t="s">
        <v>342</v>
      </c>
      <c r="B33" s="365">
        <v>11712.96260484</v>
      </c>
      <c r="C33" s="365">
        <v>9238.837131080001</v>
      </c>
      <c r="D33" s="365">
        <v>13286.890430659998</v>
      </c>
      <c r="E33" s="366">
        <v>13567.59244008</v>
      </c>
      <c r="F33" s="367">
        <v>-2474.1254737599993</v>
      </c>
      <c r="G33" s="424"/>
      <c r="H33" s="366">
        <v>-21.122969117460062</v>
      </c>
      <c r="I33" s="365">
        <v>280.70200942000156</v>
      </c>
      <c r="J33" s="366"/>
      <c r="K33" s="369">
        <v>2.1126237992620993</v>
      </c>
    </row>
    <row r="34" spans="1:11" ht="16.5" customHeight="1">
      <c r="A34" s="357" t="s">
        <v>343</v>
      </c>
      <c r="B34" s="358">
        <v>23500.847746380023</v>
      </c>
      <c r="C34" s="358">
        <v>92792.07667466003</v>
      </c>
      <c r="D34" s="358">
        <v>33813.099451639944</v>
      </c>
      <c r="E34" s="359">
        <v>150768.7830912401</v>
      </c>
      <c r="F34" s="360">
        <v>69291.22892828</v>
      </c>
      <c r="G34" s="422"/>
      <c r="H34" s="359">
        <v>294.8456569570064</v>
      </c>
      <c r="I34" s="358">
        <v>116955.68363960015</v>
      </c>
      <c r="J34" s="359"/>
      <c r="K34" s="363">
        <v>345.8886808258205</v>
      </c>
    </row>
    <row r="35" spans="1:11" ht="16.5" customHeight="1">
      <c r="A35" s="357" t="s">
        <v>344</v>
      </c>
      <c r="B35" s="358">
        <v>0</v>
      </c>
      <c r="C35" s="358">
        <v>20000</v>
      </c>
      <c r="D35" s="358">
        <v>60000</v>
      </c>
      <c r="E35" s="359">
        <v>99100</v>
      </c>
      <c r="F35" s="360">
        <v>20000</v>
      </c>
      <c r="G35" s="422"/>
      <c r="H35" s="359"/>
      <c r="I35" s="358">
        <v>39100</v>
      </c>
      <c r="J35" s="359"/>
      <c r="K35" s="363">
        <v>65.16666666666666</v>
      </c>
    </row>
    <row r="36" spans="1:11" ht="16.5" customHeight="1">
      <c r="A36" s="357" t="s">
        <v>345</v>
      </c>
      <c r="B36" s="358">
        <v>20000</v>
      </c>
      <c r="C36" s="358">
        <v>1000</v>
      </c>
      <c r="D36" s="358">
        <v>5000</v>
      </c>
      <c r="E36" s="359">
        <v>500</v>
      </c>
      <c r="F36" s="360">
        <v>-19000</v>
      </c>
      <c r="G36" s="422"/>
      <c r="H36" s="359">
        <v>-95</v>
      </c>
      <c r="I36" s="358">
        <v>-4500</v>
      </c>
      <c r="J36" s="359"/>
      <c r="K36" s="363">
        <v>-90</v>
      </c>
    </row>
    <row r="37" spans="1:11" ht="16.5" customHeight="1">
      <c r="A37" s="357" t="s">
        <v>346</v>
      </c>
      <c r="B37" s="358">
        <v>7482.5004028799995</v>
      </c>
      <c r="C37" s="358">
        <v>6353.815088429999</v>
      </c>
      <c r="D37" s="358">
        <v>5995.9684025999995</v>
      </c>
      <c r="E37" s="359">
        <v>5482.07104438</v>
      </c>
      <c r="F37" s="360">
        <v>-1128.68531445</v>
      </c>
      <c r="G37" s="422"/>
      <c r="H37" s="359">
        <v>-15.084333493862175</v>
      </c>
      <c r="I37" s="358">
        <v>-513.8973582199997</v>
      </c>
      <c r="J37" s="359"/>
      <c r="K37" s="363">
        <v>-8.570714915661682</v>
      </c>
    </row>
    <row r="38" spans="1:11" ht="16.5" customHeight="1">
      <c r="A38" s="370" t="s">
        <v>347</v>
      </c>
      <c r="B38" s="365">
        <v>28.992662880000115</v>
      </c>
      <c r="C38" s="365">
        <v>84.48806843000031</v>
      </c>
      <c r="D38" s="365">
        <v>8.809602600000382</v>
      </c>
      <c r="E38" s="366">
        <v>76.32186438000011</v>
      </c>
      <c r="F38" s="367">
        <v>55.4954055500002</v>
      </c>
      <c r="G38" s="424"/>
      <c r="H38" s="366">
        <v>191.41189541538236</v>
      </c>
      <c r="I38" s="365">
        <v>67.51226177999973</v>
      </c>
      <c r="J38" s="366"/>
      <c r="K38" s="369">
        <v>766.3485499334193</v>
      </c>
    </row>
    <row r="39" spans="1:11" ht="16.5" customHeight="1">
      <c r="A39" s="370" t="s">
        <v>348</v>
      </c>
      <c r="B39" s="365">
        <v>0</v>
      </c>
      <c r="C39" s="365">
        <v>0</v>
      </c>
      <c r="D39" s="365">
        <v>0</v>
      </c>
      <c r="E39" s="366">
        <v>0</v>
      </c>
      <c r="F39" s="367">
        <v>0</v>
      </c>
      <c r="G39" s="424"/>
      <c r="H39" s="366"/>
      <c r="I39" s="365">
        <v>0</v>
      </c>
      <c r="J39" s="366"/>
      <c r="K39" s="369"/>
    </row>
    <row r="40" spans="1:11" ht="16.5" customHeight="1">
      <c r="A40" s="370" t="s">
        <v>349</v>
      </c>
      <c r="B40" s="365">
        <v>0</v>
      </c>
      <c r="C40" s="365">
        <v>0</v>
      </c>
      <c r="D40" s="365">
        <v>0</v>
      </c>
      <c r="E40" s="366">
        <v>0</v>
      </c>
      <c r="F40" s="367">
        <v>0</v>
      </c>
      <c r="G40" s="424"/>
      <c r="H40" s="366"/>
      <c r="I40" s="365">
        <v>0</v>
      </c>
      <c r="J40" s="366"/>
      <c r="K40" s="369"/>
    </row>
    <row r="41" spans="1:11" ht="16.5" customHeight="1">
      <c r="A41" s="370" t="s">
        <v>350</v>
      </c>
      <c r="B41" s="365">
        <v>0</v>
      </c>
      <c r="C41" s="365">
        <v>0</v>
      </c>
      <c r="D41" s="365">
        <v>0</v>
      </c>
      <c r="E41" s="366">
        <v>0</v>
      </c>
      <c r="F41" s="367">
        <v>0</v>
      </c>
      <c r="G41" s="424"/>
      <c r="H41" s="366"/>
      <c r="I41" s="365">
        <v>0</v>
      </c>
      <c r="J41" s="366"/>
      <c r="K41" s="369"/>
    </row>
    <row r="42" spans="1:11" ht="16.5" customHeight="1">
      <c r="A42" s="370" t="s">
        <v>351</v>
      </c>
      <c r="B42" s="365">
        <v>0</v>
      </c>
      <c r="C42" s="365">
        <v>0</v>
      </c>
      <c r="D42" s="365">
        <v>0</v>
      </c>
      <c r="E42" s="366">
        <v>0</v>
      </c>
      <c r="F42" s="367">
        <v>0</v>
      </c>
      <c r="G42" s="424"/>
      <c r="H42" s="366"/>
      <c r="I42" s="365">
        <v>0</v>
      </c>
      <c r="J42" s="376"/>
      <c r="K42" s="369"/>
    </row>
    <row r="43" spans="1:11" ht="16.5" customHeight="1">
      <c r="A43" s="370" t="s">
        <v>352</v>
      </c>
      <c r="B43" s="365">
        <v>3224.02026</v>
      </c>
      <c r="C43" s="365">
        <v>2380.65354</v>
      </c>
      <c r="D43" s="365">
        <v>1961.8459999999998</v>
      </c>
      <c r="E43" s="366">
        <v>1552.22012</v>
      </c>
      <c r="F43" s="367">
        <v>-843.36672</v>
      </c>
      <c r="G43" s="424"/>
      <c r="H43" s="366">
        <v>-26.158852984379198</v>
      </c>
      <c r="I43" s="365">
        <v>-409.6258799999998</v>
      </c>
      <c r="J43" s="376"/>
      <c r="K43" s="369">
        <v>-20.87961440398481</v>
      </c>
    </row>
    <row r="44" spans="1:11" ht="16.5" customHeight="1">
      <c r="A44" s="370" t="s">
        <v>353</v>
      </c>
      <c r="B44" s="365">
        <v>4229.48748</v>
      </c>
      <c r="C44" s="365">
        <v>3888.6734799999995</v>
      </c>
      <c r="D44" s="365">
        <v>4025.3127999999997</v>
      </c>
      <c r="E44" s="366">
        <v>3853.5290599999994</v>
      </c>
      <c r="F44" s="367">
        <v>-340.8140000000003</v>
      </c>
      <c r="G44" s="424"/>
      <c r="H44" s="366">
        <v>-8.058044895784874</v>
      </c>
      <c r="I44" s="365">
        <v>-171.7837400000003</v>
      </c>
      <c r="J44" s="376"/>
      <c r="K44" s="369">
        <v>-4.267587353708271</v>
      </c>
    </row>
    <row r="45" spans="1:11" ht="16.5" customHeight="1">
      <c r="A45" s="370" t="s">
        <v>354</v>
      </c>
      <c r="B45" s="365">
        <v>0</v>
      </c>
      <c r="C45" s="365">
        <v>0</v>
      </c>
      <c r="D45" s="365">
        <v>0</v>
      </c>
      <c r="E45" s="366">
        <v>0</v>
      </c>
      <c r="F45" s="367">
        <v>0</v>
      </c>
      <c r="G45" s="424"/>
      <c r="H45" s="366"/>
      <c r="I45" s="365">
        <v>0</v>
      </c>
      <c r="J45" s="366"/>
      <c r="K45" s="369"/>
    </row>
    <row r="46" spans="1:11" ht="16.5" customHeight="1">
      <c r="A46" s="357" t="s">
        <v>355</v>
      </c>
      <c r="B46" s="358">
        <v>110775.1334171</v>
      </c>
      <c r="C46" s="358">
        <v>116980.19049609</v>
      </c>
      <c r="D46" s="358">
        <v>118248.21110223001</v>
      </c>
      <c r="E46" s="359">
        <v>137323.12949529</v>
      </c>
      <c r="F46" s="360">
        <v>6205.057078989994</v>
      </c>
      <c r="G46" s="422"/>
      <c r="H46" s="359">
        <v>5.601489149759073</v>
      </c>
      <c r="I46" s="358">
        <v>19074.918393059983</v>
      </c>
      <c r="J46" s="432"/>
      <c r="K46" s="363">
        <v>16.131253247094794</v>
      </c>
    </row>
    <row r="47" spans="1:11" ht="16.5" customHeight="1" thickBot="1">
      <c r="A47" s="387" t="s">
        <v>356</v>
      </c>
      <c r="B47" s="388">
        <v>56927.91942485</v>
      </c>
      <c r="C47" s="388">
        <v>38734.12113127001</v>
      </c>
      <c r="D47" s="388">
        <v>41026.11271979989</v>
      </c>
      <c r="E47" s="389">
        <v>48383.30385884998</v>
      </c>
      <c r="F47" s="390">
        <v>-18193.79829357999</v>
      </c>
      <c r="G47" s="433"/>
      <c r="H47" s="389">
        <v>-31.959359269395833</v>
      </c>
      <c r="I47" s="388">
        <v>7357.19113905009</v>
      </c>
      <c r="J47" s="434"/>
      <c r="K47" s="391">
        <v>17.9329472165648</v>
      </c>
    </row>
    <row r="48" spans="1:11" ht="16.5" customHeight="1" thickTop="1">
      <c r="A48" s="399" t="s">
        <v>309</v>
      </c>
      <c r="B48" s="340"/>
      <c r="C48" s="340"/>
      <c r="D48" s="394"/>
      <c r="E48" s="394"/>
      <c r="F48" s="394"/>
      <c r="G48" s="394"/>
      <c r="H48" s="394"/>
      <c r="I48" s="394"/>
      <c r="J48" s="394"/>
      <c r="K48" s="394"/>
    </row>
    <row r="49" spans="1:11" ht="16.5" customHeight="1">
      <c r="A49" s="435" t="s">
        <v>310</v>
      </c>
      <c r="B49" s="340"/>
      <c r="C49" s="340"/>
      <c r="D49" s="394"/>
      <c r="E49" s="394"/>
      <c r="F49" s="394"/>
      <c r="G49" s="394"/>
      <c r="H49" s="394"/>
      <c r="I49" s="394"/>
      <c r="J49" s="394"/>
      <c r="K49" s="394"/>
    </row>
    <row r="50" spans="1:12" ht="16.5" customHeight="1">
      <c r="A50" s="401" t="s">
        <v>357</v>
      </c>
      <c r="B50" s="404">
        <v>586270.43250768</v>
      </c>
      <c r="C50" s="404">
        <v>625052.9977558301</v>
      </c>
      <c r="D50" s="404">
        <v>720687.9222543997</v>
      </c>
      <c r="E50" s="404">
        <v>885651.32031444</v>
      </c>
      <c r="F50" s="404">
        <v>36351.72765995003</v>
      </c>
      <c r="G50" s="436" t="s">
        <v>281</v>
      </c>
      <c r="H50" s="404">
        <v>6.200505030496116</v>
      </c>
      <c r="I50" s="404">
        <v>148008.07961089018</v>
      </c>
      <c r="J50" s="436" t="s">
        <v>282</v>
      </c>
      <c r="K50" s="404">
        <v>20.53705564371092</v>
      </c>
      <c r="L50" s="437"/>
    </row>
    <row r="51" spans="1:11" ht="16.5" customHeight="1">
      <c r="A51" s="401" t="s">
        <v>358</v>
      </c>
      <c r="B51" s="404">
        <v>-149676.25403579004</v>
      </c>
      <c r="C51" s="404">
        <v>-203585.00037908007</v>
      </c>
      <c r="D51" s="404">
        <v>-197789.45345592985</v>
      </c>
      <c r="E51" s="404">
        <v>-373833.33039352007</v>
      </c>
      <c r="F51" s="404">
        <v>-51477.90875509003</v>
      </c>
      <c r="G51" s="436" t="s">
        <v>281</v>
      </c>
      <c r="H51" s="404">
        <v>34.39283611599527</v>
      </c>
      <c r="I51" s="404">
        <v>-159088.5584884402</v>
      </c>
      <c r="J51" s="436" t="s">
        <v>282</v>
      </c>
      <c r="K51" s="404">
        <v>80.43328686576672</v>
      </c>
    </row>
    <row r="52" spans="1:11" ht="16.5" customHeight="1">
      <c r="A52" s="401" t="s">
        <v>359</v>
      </c>
      <c r="B52" s="404">
        <v>156104.43677516</v>
      </c>
      <c r="C52" s="404">
        <v>142227.41578934</v>
      </c>
      <c r="D52" s="404">
        <v>192915.04815581988</v>
      </c>
      <c r="E52" s="404">
        <v>250891.75273478997</v>
      </c>
      <c r="F52" s="404">
        <v>-16307.858574019978</v>
      </c>
      <c r="G52" s="436" t="s">
        <v>281</v>
      </c>
      <c r="H52" s="404">
        <v>-10.446761739071182</v>
      </c>
      <c r="I52" s="404">
        <v>41021.38612982009</v>
      </c>
      <c r="J52" s="436" t="s">
        <v>282</v>
      </c>
      <c r="K52" s="404">
        <v>21.263963864906284</v>
      </c>
    </row>
    <row r="53" spans="1:11" ht="16.5" customHeight="1">
      <c r="A53" s="438" t="s">
        <v>360</v>
      </c>
      <c r="B53" s="439">
        <v>2430.837588199996</v>
      </c>
      <c r="C53" s="440" t="s">
        <v>307</v>
      </c>
      <c r="D53" s="404"/>
      <c r="E53" s="404"/>
      <c r="F53" s="404"/>
      <c r="G53" s="404"/>
      <c r="H53" s="404"/>
      <c r="I53" s="404"/>
      <c r="J53" s="404"/>
      <c r="K53" s="404"/>
    </row>
    <row r="54" spans="1:11" ht="16.5" customHeight="1">
      <c r="A54" s="438" t="s">
        <v>361</v>
      </c>
      <c r="B54" s="439">
        <v>16955.318449150003</v>
      </c>
      <c r="C54" s="401" t="s">
        <v>307</v>
      </c>
      <c r="D54" s="404"/>
      <c r="E54" s="404"/>
      <c r="F54" s="404"/>
      <c r="G54" s="404"/>
      <c r="H54" s="404"/>
      <c r="I54" s="404"/>
      <c r="J54" s="404"/>
      <c r="K54" s="404"/>
    </row>
    <row r="55" spans="1:11" ht="16.5" customHeight="1">
      <c r="A55" s="441"/>
      <c r="B55" s="340"/>
      <c r="C55" s="340"/>
      <c r="D55" s="340"/>
      <c r="E55" s="340"/>
      <c r="F55" s="340"/>
      <c r="G55" s="340"/>
      <c r="H55" s="340"/>
      <c r="I55" s="340"/>
      <c r="J55" s="340"/>
      <c r="K55" s="340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09" bestFit="1" customWidth="1"/>
    <col min="2" max="2" width="10.57421875" style="409" bestFit="1" customWidth="1"/>
    <col min="3" max="3" width="11.421875" style="409" bestFit="1" customWidth="1"/>
    <col min="4" max="5" width="10.7109375" style="409" bestFit="1" customWidth="1"/>
    <col min="6" max="6" width="9.28125" style="409" bestFit="1" customWidth="1"/>
    <col min="7" max="7" width="2.421875" style="409" bestFit="1" customWidth="1"/>
    <col min="8" max="8" width="7.7109375" style="409" bestFit="1" customWidth="1"/>
    <col min="9" max="9" width="10.7109375" style="409" customWidth="1"/>
    <col min="10" max="10" width="2.140625" style="409" customWidth="1"/>
    <col min="11" max="11" width="7.7109375" style="409" bestFit="1" customWidth="1"/>
    <col min="12" max="16384" width="11.00390625" style="339" customWidth="1"/>
  </cols>
  <sheetData>
    <row r="1" spans="1:11" ht="12.75">
      <c r="A1" s="1928" t="s">
        <v>422</v>
      </c>
      <c r="B1" s="1928"/>
      <c r="C1" s="1928"/>
      <c r="D1" s="1928"/>
      <c r="E1" s="1928"/>
      <c r="F1" s="1928"/>
      <c r="G1" s="1928"/>
      <c r="H1" s="1928"/>
      <c r="I1" s="1928"/>
      <c r="J1" s="1928"/>
      <c r="K1" s="1928"/>
    </row>
    <row r="2" spans="1:11" ht="16.5" customHeight="1">
      <c r="A2" s="1929" t="s">
        <v>29</v>
      </c>
      <c r="B2" s="1929"/>
      <c r="C2" s="1929"/>
      <c r="D2" s="1929"/>
      <c r="E2" s="1929"/>
      <c r="F2" s="1929"/>
      <c r="G2" s="1929"/>
      <c r="H2" s="1929"/>
      <c r="I2" s="1929"/>
      <c r="J2" s="1929"/>
      <c r="K2" s="1929"/>
    </row>
    <row r="3" spans="2:11" ht="16.5" customHeight="1" thickBot="1">
      <c r="B3" s="340"/>
      <c r="C3" s="340"/>
      <c r="D3" s="340"/>
      <c r="E3" s="340"/>
      <c r="I3" s="1930" t="s">
        <v>76</v>
      </c>
      <c r="J3" s="1930"/>
      <c r="K3" s="1930"/>
    </row>
    <row r="4" spans="1:11" ht="13.5" thickTop="1">
      <c r="A4" s="342"/>
      <c r="B4" s="411">
        <v>2014</v>
      </c>
      <c r="C4" s="411">
        <v>2015</v>
      </c>
      <c r="D4" s="411">
        <v>2015</v>
      </c>
      <c r="E4" s="412">
        <v>2016</v>
      </c>
      <c r="F4" s="1940" t="s">
        <v>273</v>
      </c>
      <c r="G4" s="1941"/>
      <c r="H4" s="1941"/>
      <c r="I4" s="1941"/>
      <c r="J4" s="1941"/>
      <c r="K4" s="1942"/>
    </row>
    <row r="5" spans="1:11" ht="12.75">
      <c r="A5" s="413" t="s">
        <v>315</v>
      </c>
      <c r="B5" s="442" t="s">
        <v>275</v>
      </c>
      <c r="C5" s="442" t="s">
        <v>276</v>
      </c>
      <c r="D5" s="442" t="s">
        <v>277</v>
      </c>
      <c r="E5" s="443" t="s">
        <v>278</v>
      </c>
      <c r="F5" s="1933" t="s">
        <v>53</v>
      </c>
      <c r="G5" s="1934"/>
      <c r="H5" s="1935"/>
      <c r="I5" s="444"/>
      <c r="J5" s="349" t="s">
        <v>54</v>
      </c>
      <c r="K5" s="445"/>
    </row>
    <row r="6" spans="1:11" ht="12.75">
      <c r="A6" s="413"/>
      <c r="B6" s="442"/>
      <c r="C6" s="442"/>
      <c r="D6" s="442"/>
      <c r="E6" s="443"/>
      <c r="F6" s="418" t="s">
        <v>78</v>
      </c>
      <c r="G6" s="419" t="s">
        <v>33</v>
      </c>
      <c r="H6" s="420" t="s">
        <v>279</v>
      </c>
      <c r="I6" s="415" t="s">
        <v>78</v>
      </c>
      <c r="J6" s="419" t="s">
        <v>33</v>
      </c>
      <c r="K6" s="421" t="s">
        <v>279</v>
      </c>
    </row>
    <row r="7" spans="1:11" ht="16.5" customHeight="1">
      <c r="A7" s="357" t="s">
        <v>363</v>
      </c>
      <c r="B7" s="358">
        <v>1406769.5015122239</v>
      </c>
      <c r="C7" s="358">
        <v>1541744.0014055835</v>
      </c>
      <c r="D7" s="358">
        <v>1688829.864876353</v>
      </c>
      <c r="E7" s="359">
        <v>1893232.2626758383</v>
      </c>
      <c r="F7" s="360">
        <v>134974.4998933596</v>
      </c>
      <c r="G7" s="422"/>
      <c r="H7" s="359">
        <v>9.594642174732048</v>
      </c>
      <c r="I7" s="358">
        <v>204402.39779948536</v>
      </c>
      <c r="J7" s="423"/>
      <c r="K7" s="363">
        <v>12.103196541615553</v>
      </c>
    </row>
    <row r="8" spans="1:11" ht="16.5" customHeight="1">
      <c r="A8" s="364" t="s">
        <v>364</v>
      </c>
      <c r="B8" s="365">
        <v>129689.17799381667</v>
      </c>
      <c r="C8" s="365">
        <v>122965.99123939904</v>
      </c>
      <c r="D8" s="365">
        <v>159289.9815738324</v>
      </c>
      <c r="E8" s="366">
        <v>177600.43613406707</v>
      </c>
      <c r="F8" s="367">
        <v>-6723.186754417635</v>
      </c>
      <c r="G8" s="424"/>
      <c r="H8" s="366">
        <v>-5.184076927943967</v>
      </c>
      <c r="I8" s="365">
        <v>18310.454560234677</v>
      </c>
      <c r="J8" s="366"/>
      <c r="K8" s="369">
        <v>11.495044684745356</v>
      </c>
    </row>
    <row r="9" spans="1:11" ht="16.5" customHeight="1">
      <c r="A9" s="364" t="s">
        <v>365</v>
      </c>
      <c r="B9" s="365">
        <v>115579.68382602921</v>
      </c>
      <c r="C9" s="365">
        <v>107687.32910011781</v>
      </c>
      <c r="D9" s="365">
        <v>141377.34382764096</v>
      </c>
      <c r="E9" s="366">
        <v>158394.25749820835</v>
      </c>
      <c r="F9" s="367">
        <v>-7892.354725911398</v>
      </c>
      <c r="G9" s="424"/>
      <c r="H9" s="366">
        <v>-6.828496552898507</v>
      </c>
      <c r="I9" s="365">
        <v>17016.913670567388</v>
      </c>
      <c r="J9" s="366"/>
      <c r="K9" s="369">
        <v>12.03652099399563</v>
      </c>
    </row>
    <row r="10" spans="1:11" ht="16.5" customHeight="1">
      <c r="A10" s="364" t="s">
        <v>366</v>
      </c>
      <c r="B10" s="365">
        <v>14109.494167787452</v>
      </c>
      <c r="C10" s="365">
        <v>15278.662139281223</v>
      </c>
      <c r="D10" s="365">
        <v>17912.63774619143</v>
      </c>
      <c r="E10" s="366">
        <v>19206.17863585872</v>
      </c>
      <c r="F10" s="367">
        <v>1169.167971493771</v>
      </c>
      <c r="G10" s="424"/>
      <c r="H10" s="366">
        <v>8.286391826597361</v>
      </c>
      <c r="I10" s="365">
        <v>1293.5408896672889</v>
      </c>
      <c r="J10" s="366"/>
      <c r="K10" s="369">
        <v>7.2213869782652225</v>
      </c>
    </row>
    <row r="11" spans="1:11" ht="16.5" customHeight="1">
      <c r="A11" s="364" t="s">
        <v>367</v>
      </c>
      <c r="B11" s="365">
        <v>589705.9177744807</v>
      </c>
      <c r="C11" s="365">
        <v>646853.338386375</v>
      </c>
      <c r="D11" s="365">
        <v>712471.2039690608</v>
      </c>
      <c r="E11" s="366">
        <v>809957.4967429349</v>
      </c>
      <c r="F11" s="367">
        <v>57147.42061189434</v>
      </c>
      <c r="G11" s="424"/>
      <c r="H11" s="366">
        <v>9.6908338358831</v>
      </c>
      <c r="I11" s="365">
        <v>97486.29277387413</v>
      </c>
      <c r="J11" s="366"/>
      <c r="K11" s="369">
        <v>13.682839703667165</v>
      </c>
    </row>
    <row r="12" spans="1:11" ht="16.5" customHeight="1">
      <c r="A12" s="364" t="s">
        <v>365</v>
      </c>
      <c r="B12" s="365">
        <v>580319.7405492043</v>
      </c>
      <c r="C12" s="365">
        <v>637097.3746493523</v>
      </c>
      <c r="D12" s="365">
        <v>702459.3874338878</v>
      </c>
      <c r="E12" s="366">
        <v>796736.4851268254</v>
      </c>
      <c r="F12" s="367">
        <v>56777.63410014799</v>
      </c>
      <c r="G12" s="424"/>
      <c r="H12" s="366">
        <v>9.783853647028213</v>
      </c>
      <c r="I12" s="365">
        <v>94277.09769293759</v>
      </c>
      <c r="J12" s="366"/>
      <c r="K12" s="369">
        <v>13.421003317691518</v>
      </c>
    </row>
    <row r="13" spans="1:11" ht="16.5" customHeight="1">
      <c r="A13" s="364" t="s">
        <v>366</v>
      </c>
      <c r="B13" s="365">
        <v>9386.177225276386</v>
      </c>
      <c r="C13" s="365">
        <v>9755.963737022701</v>
      </c>
      <c r="D13" s="365">
        <v>10011.816535172982</v>
      </c>
      <c r="E13" s="366">
        <v>13221.01161610951</v>
      </c>
      <c r="F13" s="367">
        <v>369.7865117463152</v>
      </c>
      <c r="G13" s="424"/>
      <c r="H13" s="366">
        <v>3.9396924101379995</v>
      </c>
      <c r="I13" s="365">
        <v>3209.195080936528</v>
      </c>
      <c r="J13" s="366"/>
      <c r="K13" s="369">
        <v>32.054074000079346</v>
      </c>
    </row>
    <row r="14" spans="1:11" ht="16.5" customHeight="1">
      <c r="A14" s="364" t="s">
        <v>368</v>
      </c>
      <c r="B14" s="365">
        <v>452941.93633577344</v>
      </c>
      <c r="C14" s="365">
        <v>494804.67640297103</v>
      </c>
      <c r="D14" s="365">
        <v>509201.11750868295</v>
      </c>
      <c r="E14" s="366">
        <v>541066.96134572</v>
      </c>
      <c r="F14" s="367">
        <v>41862.74006719759</v>
      </c>
      <c r="G14" s="424"/>
      <c r="H14" s="366">
        <v>9.242407626430078</v>
      </c>
      <c r="I14" s="365">
        <v>31865.843837037042</v>
      </c>
      <c r="J14" s="366"/>
      <c r="K14" s="369">
        <v>6.258007443688232</v>
      </c>
    </row>
    <row r="15" spans="1:11" ht="16.5" customHeight="1">
      <c r="A15" s="364" t="s">
        <v>365</v>
      </c>
      <c r="B15" s="365">
        <v>424742.3652231101</v>
      </c>
      <c r="C15" s="365">
        <v>471582.3533646191</v>
      </c>
      <c r="D15" s="365">
        <v>489602.7672653801</v>
      </c>
      <c r="E15" s="366">
        <v>521624.5286562323</v>
      </c>
      <c r="F15" s="367">
        <v>46839.988141509006</v>
      </c>
      <c r="G15" s="424"/>
      <c r="H15" s="366">
        <v>11.027858762547678</v>
      </c>
      <c r="I15" s="365">
        <v>32021.76139085216</v>
      </c>
      <c r="J15" s="366"/>
      <c r="K15" s="369">
        <v>6.5403554742359855</v>
      </c>
    </row>
    <row r="16" spans="1:11" ht="16.5" customHeight="1">
      <c r="A16" s="364" t="s">
        <v>366</v>
      </c>
      <c r="B16" s="365">
        <v>28199.571112663358</v>
      </c>
      <c r="C16" s="365">
        <v>23222.32303835195</v>
      </c>
      <c r="D16" s="365">
        <v>19598.350243302797</v>
      </c>
      <c r="E16" s="366">
        <v>19442.432689487647</v>
      </c>
      <c r="F16" s="367">
        <v>-4977.2480743114065</v>
      </c>
      <c r="G16" s="424"/>
      <c r="H16" s="366">
        <v>-17.650084302439314</v>
      </c>
      <c r="I16" s="365">
        <v>-155.9175538151503</v>
      </c>
      <c r="J16" s="366"/>
      <c r="K16" s="369">
        <v>-0.7955646872288696</v>
      </c>
    </row>
    <row r="17" spans="1:11" ht="16.5" customHeight="1">
      <c r="A17" s="364" t="s">
        <v>369</v>
      </c>
      <c r="B17" s="365">
        <v>223381.38271278306</v>
      </c>
      <c r="C17" s="365">
        <v>264991.4425453983</v>
      </c>
      <c r="D17" s="365">
        <v>295717.3649716541</v>
      </c>
      <c r="E17" s="366">
        <v>348451.22882298153</v>
      </c>
      <c r="F17" s="367">
        <v>41610.059832615254</v>
      </c>
      <c r="G17" s="424"/>
      <c r="H17" s="366">
        <v>18.627362462930133</v>
      </c>
      <c r="I17" s="365">
        <v>52733.86385132745</v>
      </c>
      <c r="J17" s="366"/>
      <c r="K17" s="369">
        <v>17.832521893458043</v>
      </c>
    </row>
    <row r="18" spans="1:11" ht="16.5" customHeight="1">
      <c r="A18" s="364" t="s">
        <v>365</v>
      </c>
      <c r="B18" s="365">
        <v>195023.93855927695</v>
      </c>
      <c r="C18" s="365">
        <v>223048.64487454205</v>
      </c>
      <c r="D18" s="365">
        <v>248844.5470217187</v>
      </c>
      <c r="E18" s="366">
        <v>297170.28707530396</v>
      </c>
      <c r="F18" s="367">
        <v>28024.706315265095</v>
      </c>
      <c r="G18" s="424"/>
      <c r="H18" s="366">
        <v>14.369880191270504</v>
      </c>
      <c r="I18" s="365">
        <v>48325.740053585265</v>
      </c>
      <c r="J18" s="366"/>
      <c r="K18" s="369">
        <v>19.42005184842065</v>
      </c>
    </row>
    <row r="19" spans="1:11" ht="16.5" customHeight="1">
      <c r="A19" s="364" t="s">
        <v>366</v>
      </c>
      <c r="B19" s="365">
        <v>28357.444153506094</v>
      </c>
      <c r="C19" s="365">
        <v>41942.79767085625</v>
      </c>
      <c r="D19" s="365">
        <v>46872.81794993539</v>
      </c>
      <c r="E19" s="366">
        <v>51280.94174767757</v>
      </c>
      <c r="F19" s="367">
        <v>13585.353517350155</v>
      </c>
      <c r="G19" s="424"/>
      <c r="H19" s="366">
        <v>47.90753864773272</v>
      </c>
      <c r="I19" s="365">
        <v>4408.123797742184</v>
      </c>
      <c r="J19" s="366"/>
      <c r="K19" s="369">
        <v>9.40443521541734</v>
      </c>
    </row>
    <row r="20" spans="1:11" ht="16.5" customHeight="1">
      <c r="A20" s="364" t="s">
        <v>370</v>
      </c>
      <c r="B20" s="365">
        <v>11051.086695369997</v>
      </c>
      <c r="C20" s="365">
        <v>12128.552831439998</v>
      </c>
      <c r="D20" s="365">
        <v>12150.19685312301</v>
      </c>
      <c r="E20" s="366">
        <v>16156.139630134998</v>
      </c>
      <c r="F20" s="367">
        <v>1077.466136070001</v>
      </c>
      <c r="G20" s="424"/>
      <c r="H20" s="366">
        <v>9.749865925143997</v>
      </c>
      <c r="I20" s="365">
        <v>4005.9427770119873</v>
      </c>
      <c r="J20" s="366"/>
      <c r="K20" s="369">
        <v>32.97018826474671</v>
      </c>
    </row>
    <row r="21" spans="1:11" ht="16.5" customHeight="1">
      <c r="A21" s="357" t="s">
        <v>371</v>
      </c>
      <c r="B21" s="358">
        <v>1932.98868759</v>
      </c>
      <c r="C21" s="358">
        <v>2730.3164288400003</v>
      </c>
      <c r="D21" s="358">
        <v>3261.50328125</v>
      </c>
      <c r="E21" s="359">
        <v>4473.82002503</v>
      </c>
      <c r="F21" s="360">
        <v>797.3277412500004</v>
      </c>
      <c r="G21" s="422"/>
      <c r="H21" s="359">
        <v>41.24844322002153</v>
      </c>
      <c r="I21" s="358">
        <v>1212.3167437799998</v>
      </c>
      <c r="J21" s="359"/>
      <c r="K21" s="363">
        <v>37.17048977842416</v>
      </c>
    </row>
    <row r="22" spans="1:11" ht="16.5" customHeight="1">
      <c r="A22" s="357" t="s">
        <v>372</v>
      </c>
      <c r="B22" s="358">
        <v>4.119</v>
      </c>
      <c r="C22" s="358">
        <v>0</v>
      </c>
      <c r="D22" s="358">
        <v>0</v>
      </c>
      <c r="E22" s="359">
        <v>0</v>
      </c>
      <c r="F22" s="360">
        <v>-4.119</v>
      </c>
      <c r="G22" s="422"/>
      <c r="H22" s="359"/>
      <c r="I22" s="358">
        <v>0</v>
      </c>
      <c r="J22" s="359"/>
      <c r="K22" s="363"/>
    </row>
    <row r="23" spans="1:11" ht="16.5" customHeight="1">
      <c r="A23" s="446" t="s">
        <v>373</v>
      </c>
      <c r="B23" s="358">
        <v>348672.1139714704</v>
      </c>
      <c r="C23" s="358">
        <v>390057.7800414304</v>
      </c>
      <c r="D23" s="358">
        <v>383714.93003354454</v>
      </c>
      <c r="E23" s="359">
        <v>440411.1382957356</v>
      </c>
      <c r="F23" s="360">
        <v>41385.66606995999</v>
      </c>
      <c r="G23" s="422"/>
      <c r="H23" s="359">
        <v>11.869508461277839</v>
      </c>
      <c r="I23" s="358">
        <v>56696.20826219104</v>
      </c>
      <c r="J23" s="359"/>
      <c r="K23" s="363">
        <v>14.775606530930299</v>
      </c>
    </row>
    <row r="24" spans="1:11" ht="16.5" customHeight="1">
      <c r="A24" s="447" t="s">
        <v>374</v>
      </c>
      <c r="B24" s="365">
        <v>129485.04956404002</v>
      </c>
      <c r="C24" s="365">
        <v>140521.78183924</v>
      </c>
      <c r="D24" s="365">
        <v>141598.56429523998</v>
      </c>
      <c r="E24" s="366">
        <v>157396.72521730996</v>
      </c>
      <c r="F24" s="367">
        <v>11036.732275199975</v>
      </c>
      <c r="G24" s="424"/>
      <c r="H24" s="366">
        <v>8.523557207846984</v>
      </c>
      <c r="I24" s="365">
        <v>15798.160922069976</v>
      </c>
      <c r="J24" s="366"/>
      <c r="K24" s="369">
        <v>11.157006429196578</v>
      </c>
    </row>
    <row r="25" spans="1:11" ht="16.5" customHeight="1">
      <c r="A25" s="447" t="s">
        <v>375</v>
      </c>
      <c r="B25" s="365">
        <v>68466.47765642044</v>
      </c>
      <c r="C25" s="365">
        <v>84366.10756805261</v>
      </c>
      <c r="D25" s="365">
        <v>80937.461259951</v>
      </c>
      <c r="E25" s="366">
        <v>107279.55160091321</v>
      </c>
      <c r="F25" s="367">
        <v>15899.629911632175</v>
      </c>
      <c r="G25" s="424"/>
      <c r="H25" s="366">
        <v>23.222503122506097</v>
      </c>
      <c r="I25" s="365">
        <v>26342.09034096221</v>
      </c>
      <c r="J25" s="366"/>
      <c r="K25" s="369">
        <v>32.54622758225387</v>
      </c>
    </row>
    <row r="26" spans="1:11" ht="16.5" customHeight="1">
      <c r="A26" s="447" t="s">
        <v>376</v>
      </c>
      <c r="B26" s="365">
        <v>150720.5867510099</v>
      </c>
      <c r="C26" s="365">
        <v>165169.8906341378</v>
      </c>
      <c r="D26" s="365">
        <v>161178.90447835356</v>
      </c>
      <c r="E26" s="366">
        <v>175734.86147751237</v>
      </c>
      <c r="F26" s="367">
        <v>14449.303883127897</v>
      </c>
      <c r="G26" s="424"/>
      <c r="H26" s="366">
        <v>9.586815042724137</v>
      </c>
      <c r="I26" s="365">
        <v>14555.956999158807</v>
      </c>
      <c r="J26" s="366"/>
      <c r="K26" s="369">
        <v>9.03093183705916</v>
      </c>
    </row>
    <row r="27" spans="1:11" ht="16.5" customHeight="1">
      <c r="A27" s="448" t="s">
        <v>377</v>
      </c>
      <c r="B27" s="449">
        <v>1757378.7231712842</v>
      </c>
      <c r="C27" s="449">
        <v>1934532.0978758538</v>
      </c>
      <c r="D27" s="449">
        <v>2075806.2981911474</v>
      </c>
      <c r="E27" s="450">
        <v>2338117.220996604</v>
      </c>
      <c r="F27" s="451">
        <v>177153.37470456958</v>
      </c>
      <c r="G27" s="452"/>
      <c r="H27" s="450">
        <v>10.08054623450128</v>
      </c>
      <c r="I27" s="449">
        <v>262310.92280545644</v>
      </c>
      <c r="J27" s="450"/>
      <c r="K27" s="453">
        <v>12.636579965772027</v>
      </c>
    </row>
    <row r="28" spans="1:11" ht="16.5" customHeight="1">
      <c r="A28" s="357" t="s">
        <v>378</v>
      </c>
      <c r="B28" s="358">
        <v>286916.3921421314</v>
      </c>
      <c r="C28" s="358">
        <v>269091.81234862795</v>
      </c>
      <c r="D28" s="358">
        <v>353446.9954428044</v>
      </c>
      <c r="E28" s="359">
        <v>321207.2840020208</v>
      </c>
      <c r="F28" s="360">
        <v>-17824.57979350345</v>
      </c>
      <c r="G28" s="422"/>
      <c r="H28" s="359">
        <v>-6.212464774293407</v>
      </c>
      <c r="I28" s="358">
        <v>-32239.711440783634</v>
      </c>
      <c r="J28" s="359"/>
      <c r="K28" s="363">
        <v>-9.121512378509026</v>
      </c>
    </row>
    <row r="29" spans="1:11" ht="16.5" customHeight="1">
      <c r="A29" s="364" t="s">
        <v>379</v>
      </c>
      <c r="B29" s="365">
        <v>41129.87280457899</v>
      </c>
      <c r="C29" s="365">
        <v>36919.483404998995</v>
      </c>
      <c r="D29" s="365">
        <v>47292.02360718001</v>
      </c>
      <c r="E29" s="366">
        <v>43590.158781449994</v>
      </c>
      <c r="F29" s="367">
        <v>-4210.389399579995</v>
      </c>
      <c r="G29" s="424"/>
      <c r="H29" s="366">
        <v>-10.23681599888452</v>
      </c>
      <c r="I29" s="365">
        <v>-3701.8648257300156</v>
      </c>
      <c r="J29" s="366"/>
      <c r="K29" s="369">
        <v>-7.827672709627905</v>
      </c>
    </row>
    <row r="30" spans="1:11" ht="16.5" customHeight="1">
      <c r="A30" s="364" t="s">
        <v>380</v>
      </c>
      <c r="B30" s="365">
        <v>156213.95132914</v>
      </c>
      <c r="C30" s="365">
        <v>120187.44273384998</v>
      </c>
      <c r="D30" s="365">
        <v>192239.16817545</v>
      </c>
      <c r="E30" s="366">
        <v>136879.14198868</v>
      </c>
      <c r="F30" s="367">
        <v>-36026.50859529001</v>
      </c>
      <c r="G30" s="424"/>
      <c r="H30" s="366">
        <v>-23.062286235486614</v>
      </c>
      <c r="I30" s="365">
        <v>-55360.02618677</v>
      </c>
      <c r="J30" s="366"/>
      <c r="K30" s="369">
        <v>-28.797474891404455</v>
      </c>
    </row>
    <row r="31" spans="1:11" ht="16.5" customHeight="1">
      <c r="A31" s="364" t="s">
        <v>381</v>
      </c>
      <c r="B31" s="365">
        <v>788.6985832094999</v>
      </c>
      <c r="C31" s="365">
        <v>1599.001435947</v>
      </c>
      <c r="D31" s="365">
        <v>1336.9384950544995</v>
      </c>
      <c r="E31" s="366">
        <v>1345.90314060375</v>
      </c>
      <c r="F31" s="367">
        <v>810.3028527375</v>
      </c>
      <c r="G31" s="424"/>
      <c r="H31" s="366">
        <v>102.73923016827094</v>
      </c>
      <c r="I31" s="365">
        <v>8.964645549250463</v>
      </c>
      <c r="J31" s="366"/>
      <c r="K31" s="369">
        <v>0.6705353748442275</v>
      </c>
    </row>
    <row r="32" spans="1:11" ht="16.5" customHeight="1">
      <c r="A32" s="364" t="s">
        <v>382</v>
      </c>
      <c r="B32" s="365">
        <v>88693.80612722292</v>
      </c>
      <c r="C32" s="365">
        <v>109820.854117422</v>
      </c>
      <c r="D32" s="365">
        <v>112504.7731455499</v>
      </c>
      <c r="E32" s="366">
        <v>138605.56158186705</v>
      </c>
      <c r="F32" s="367">
        <v>21127.047990199077</v>
      </c>
      <c r="G32" s="424"/>
      <c r="H32" s="366">
        <v>23.82020674577243</v>
      </c>
      <c r="I32" s="365">
        <v>26100.788436317147</v>
      </c>
      <c r="J32" s="366"/>
      <c r="K32" s="369">
        <v>23.19971651562728</v>
      </c>
    </row>
    <row r="33" spans="1:11" ht="16.5" customHeight="1">
      <c r="A33" s="364" t="s">
        <v>383</v>
      </c>
      <c r="B33" s="365">
        <v>90.06329798</v>
      </c>
      <c r="C33" s="365">
        <v>565.03065641</v>
      </c>
      <c r="D33" s="365">
        <v>74.09201957000002</v>
      </c>
      <c r="E33" s="366">
        <v>786.5185094199999</v>
      </c>
      <c r="F33" s="367">
        <v>474.96735843</v>
      </c>
      <c r="G33" s="424"/>
      <c r="H33" s="366">
        <v>527.3706038784791</v>
      </c>
      <c r="I33" s="365">
        <v>712.4264898499998</v>
      </c>
      <c r="J33" s="366"/>
      <c r="K33" s="369">
        <v>961.5428139017316</v>
      </c>
    </row>
    <row r="34" spans="1:11" ht="16.5" customHeight="1">
      <c r="A34" s="425" t="s">
        <v>384</v>
      </c>
      <c r="B34" s="358">
        <v>1313333.350838007</v>
      </c>
      <c r="C34" s="358">
        <v>1476746.4372479292</v>
      </c>
      <c r="D34" s="358">
        <v>1542634.927148163</v>
      </c>
      <c r="E34" s="359">
        <v>1749965.0604335787</v>
      </c>
      <c r="F34" s="360">
        <v>163413.08640992222</v>
      </c>
      <c r="G34" s="422"/>
      <c r="H34" s="359">
        <v>12.442620626793053</v>
      </c>
      <c r="I34" s="358">
        <v>207330.1332854156</v>
      </c>
      <c r="J34" s="359"/>
      <c r="K34" s="363">
        <v>13.43999994014802</v>
      </c>
    </row>
    <row r="35" spans="1:11" ht="16.5" customHeight="1">
      <c r="A35" s="364" t="s">
        <v>385</v>
      </c>
      <c r="B35" s="365">
        <v>142157.69999999998</v>
      </c>
      <c r="C35" s="365">
        <v>126331.35</v>
      </c>
      <c r="D35" s="365">
        <v>142497.9</v>
      </c>
      <c r="E35" s="366">
        <v>151732.1</v>
      </c>
      <c r="F35" s="367">
        <v>-15826.349999999977</v>
      </c>
      <c r="G35" s="424"/>
      <c r="H35" s="366">
        <v>-11.132953051435116</v>
      </c>
      <c r="I35" s="365">
        <v>9234.200000000012</v>
      </c>
      <c r="J35" s="366"/>
      <c r="K35" s="369">
        <v>6.4802358490897145</v>
      </c>
    </row>
    <row r="36" spans="1:11" ht="16.5" customHeight="1">
      <c r="A36" s="364" t="s">
        <v>386</v>
      </c>
      <c r="B36" s="365">
        <v>10386.33065354</v>
      </c>
      <c r="C36" s="365">
        <v>10937.553074520003</v>
      </c>
      <c r="D36" s="365">
        <v>10069.7670851545</v>
      </c>
      <c r="E36" s="366">
        <v>9266.385049125902</v>
      </c>
      <c r="F36" s="367">
        <v>551.2224209800024</v>
      </c>
      <c r="G36" s="424"/>
      <c r="H36" s="366">
        <v>5.307191147357973</v>
      </c>
      <c r="I36" s="365">
        <v>-803.382036028599</v>
      </c>
      <c r="J36" s="366"/>
      <c r="K36" s="369">
        <v>-7.97815906996495</v>
      </c>
    </row>
    <row r="37" spans="1:11" ht="16.5" customHeight="1">
      <c r="A37" s="370" t="s">
        <v>387</v>
      </c>
      <c r="B37" s="365">
        <v>10566.5361392257</v>
      </c>
      <c r="C37" s="365">
        <v>23039.2393363845</v>
      </c>
      <c r="D37" s="365">
        <v>13664.786629541519</v>
      </c>
      <c r="E37" s="366">
        <v>16789.67657933099</v>
      </c>
      <c r="F37" s="367">
        <v>12472.7031971588</v>
      </c>
      <c r="G37" s="424"/>
      <c r="H37" s="366">
        <v>118.03965871897147</v>
      </c>
      <c r="I37" s="365">
        <v>3124.889949789471</v>
      </c>
      <c r="J37" s="366"/>
      <c r="K37" s="369">
        <v>22.86819424632551</v>
      </c>
    </row>
    <row r="38" spans="1:11" ht="16.5" customHeight="1">
      <c r="A38" s="454" t="s">
        <v>388</v>
      </c>
      <c r="B38" s="365">
        <v>996.6286769799999</v>
      </c>
      <c r="C38" s="365">
        <v>876.49698476</v>
      </c>
      <c r="D38" s="365">
        <v>852.91678677</v>
      </c>
      <c r="E38" s="366">
        <v>1006.1974763800001</v>
      </c>
      <c r="F38" s="367">
        <v>-120.13169221999988</v>
      </c>
      <c r="G38" s="424"/>
      <c r="H38" s="366">
        <v>-12.05380649732304</v>
      </c>
      <c r="I38" s="365">
        <v>153.28068961000008</v>
      </c>
      <c r="J38" s="366"/>
      <c r="K38" s="369">
        <v>17.9713533591565</v>
      </c>
    </row>
    <row r="39" spans="1:11" ht="16.5" customHeight="1">
      <c r="A39" s="454" t="s">
        <v>389</v>
      </c>
      <c r="B39" s="365">
        <v>9569.907462245701</v>
      </c>
      <c r="C39" s="365">
        <v>22162.7423516245</v>
      </c>
      <c r="D39" s="365">
        <v>12811.869842771519</v>
      </c>
      <c r="E39" s="366">
        <v>15783.47910295099</v>
      </c>
      <c r="F39" s="367">
        <v>12592.834889378799</v>
      </c>
      <c r="G39" s="424"/>
      <c r="H39" s="366">
        <v>131.58784386430972</v>
      </c>
      <c r="I39" s="365">
        <v>2971.6092601794717</v>
      </c>
      <c r="J39" s="366"/>
      <c r="K39" s="369">
        <v>23.194188644181857</v>
      </c>
    </row>
    <row r="40" spans="1:11" ht="16.5" customHeight="1">
      <c r="A40" s="364" t="s">
        <v>390</v>
      </c>
      <c r="B40" s="365">
        <v>1146699.2038779212</v>
      </c>
      <c r="C40" s="365">
        <v>1311580.6426747967</v>
      </c>
      <c r="D40" s="365">
        <v>1369249.0711404982</v>
      </c>
      <c r="E40" s="366">
        <v>1566419.450550797</v>
      </c>
      <c r="F40" s="367">
        <v>164881.43879687553</v>
      </c>
      <c r="G40" s="424"/>
      <c r="H40" s="366">
        <v>14.37878723899672</v>
      </c>
      <c r="I40" s="365">
        <v>197170.37941029877</v>
      </c>
      <c r="J40" s="366"/>
      <c r="K40" s="369">
        <v>14.39989141245634</v>
      </c>
    </row>
    <row r="41" spans="1:11" ht="16.5" customHeight="1">
      <c r="A41" s="370" t="s">
        <v>391</v>
      </c>
      <c r="B41" s="365">
        <v>1117321.0223590338</v>
      </c>
      <c r="C41" s="365">
        <v>1279996.2089713796</v>
      </c>
      <c r="D41" s="365">
        <v>1338931.575869255</v>
      </c>
      <c r="E41" s="366">
        <v>1531642.6714063277</v>
      </c>
      <c r="F41" s="367">
        <v>162675.18661234574</v>
      </c>
      <c r="G41" s="424"/>
      <c r="H41" s="366">
        <v>14.559395496639334</v>
      </c>
      <c r="I41" s="365">
        <v>192711.09553707275</v>
      </c>
      <c r="J41" s="366"/>
      <c r="K41" s="369">
        <v>14.392900952534616</v>
      </c>
    </row>
    <row r="42" spans="1:11" ht="16.5" customHeight="1">
      <c r="A42" s="370" t="s">
        <v>392</v>
      </c>
      <c r="B42" s="365">
        <v>29378.181518887475</v>
      </c>
      <c r="C42" s="365">
        <v>31584.433703417137</v>
      </c>
      <c r="D42" s="365">
        <v>30317.495271243217</v>
      </c>
      <c r="E42" s="366">
        <v>34776.779144469256</v>
      </c>
      <c r="F42" s="367">
        <v>2206.2521845296615</v>
      </c>
      <c r="G42" s="424"/>
      <c r="H42" s="366">
        <v>7.509832366959962</v>
      </c>
      <c r="I42" s="365">
        <v>4459.283873226039</v>
      </c>
      <c r="J42" s="366"/>
      <c r="K42" s="369">
        <v>14.708615712907402</v>
      </c>
    </row>
    <row r="43" spans="1:11" ht="16.5" customHeight="1">
      <c r="A43" s="382" t="s">
        <v>393</v>
      </c>
      <c r="B43" s="383">
        <v>3523.58016732</v>
      </c>
      <c r="C43" s="383">
        <v>4857.652162228</v>
      </c>
      <c r="D43" s="383">
        <v>7153.402292969005</v>
      </c>
      <c r="E43" s="384">
        <v>5757.448254325</v>
      </c>
      <c r="F43" s="385">
        <v>1334.0719949079999</v>
      </c>
      <c r="G43" s="455"/>
      <c r="H43" s="384">
        <v>37.86126415629935</v>
      </c>
      <c r="I43" s="383">
        <v>-1395.9540386440058</v>
      </c>
      <c r="J43" s="384"/>
      <c r="K43" s="386">
        <v>-19.51454680545609</v>
      </c>
    </row>
    <row r="44" spans="1:11" s="437" customFormat="1" ht="16.5" customHeight="1" thickBot="1">
      <c r="A44" s="456" t="s">
        <v>334</v>
      </c>
      <c r="B44" s="388">
        <v>157128.9695125641</v>
      </c>
      <c r="C44" s="388">
        <v>188693.8487283373</v>
      </c>
      <c r="D44" s="388">
        <v>179724.38906548987</v>
      </c>
      <c r="E44" s="389">
        <v>266944.877298148</v>
      </c>
      <c r="F44" s="390">
        <v>31564.879215773195</v>
      </c>
      <c r="G44" s="433"/>
      <c r="H44" s="389">
        <v>20.08851665844423</v>
      </c>
      <c r="I44" s="388">
        <v>87220.48823265813</v>
      </c>
      <c r="J44" s="389"/>
      <c r="K44" s="391">
        <v>48.53013477256879</v>
      </c>
    </row>
    <row r="45" spans="1:11" ht="16.5" customHeight="1" thickTop="1">
      <c r="A45" s="399" t="s">
        <v>309</v>
      </c>
      <c r="B45" s="457"/>
      <c r="C45" s="340"/>
      <c r="D45" s="394"/>
      <c r="E45" s="394"/>
      <c r="F45" s="365"/>
      <c r="G45" s="365"/>
      <c r="H45" s="365"/>
      <c r="I45" s="365"/>
      <c r="J45" s="365"/>
      <c r="K45" s="365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09" bestFit="1" customWidth="1"/>
    <col min="2" max="2" width="10.57421875" style="409" bestFit="1" customWidth="1"/>
    <col min="3" max="3" width="11.421875" style="409" bestFit="1" customWidth="1"/>
    <col min="4" max="5" width="10.7109375" style="409" bestFit="1" customWidth="1"/>
    <col min="6" max="6" width="9.28125" style="409" bestFit="1" customWidth="1"/>
    <col min="7" max="7" width="2.421875" style="409" bestFit="1" customWidth="1"/>
    <col min="8" max="8" width="7.7109375" style="409" bestFit="1" customWidth="1"/>
    <col min="9" max="9" width="10.7109375" style="409" customWidth="1"/>
    <col min="10" max="10" width="2.140625" style="409" customWidth="1"/>
    <col min="11" max="11" width="7.7109375" style="409" bestFit="1" customWidth="1"/>
    <col min="12" max="16384" width="11.00390625" style="339" customWidth="1"/>
  </cols>
  <sheetData>
    <row r="1" spans="1:11" s="409" customFormat="1" ht="12.75">
      <c r="A1" s="1928" t="s">
        <v>1399</v>
      </c>
      <c r="B1" s="1928"/>
      <c r="C1" s="1928"/>
      <c r="D1" s="1928"/>
      <c r="E1" s="1928"/>
      <c r="F1" s="1928"/>
      <c r="G1" s="1928"/>
      <c r="H1" s="1928"/>
      <c r="I1" s="1928"/>
      <c r="J1" s="1928"/>
      <c r="K1" s="1928"/>
    </row>
    <row r="2" spans="1:11" s="409" customFormat="1" ht="16.5" customHeight="1">
      <c r="A2" s="1929" t="s">
        <v>30</v>
      </c>
      <c r="B2" s="1929"/>
      <c r="C2" s="1929"/>
      <c r="D2" s="1929"/>
      <c r="E2" s="1929"/>
      <c r="F2" s="1929"/>
      <c r="G2" s="1929"/>
      <c r="H2" s="1929"/>
      <c r="I2" s="1929"/>
      <c r="J2" s="1929"/>
      <c r="K2" s="1929"/>
    </row>
    <row r="3" spans="2:11" s="409" customFormat="1" ht="16.5" customHeight="1" thickBot="1">
      <c r="B3" s="340"/>
      <c r="C3" s="340"/>
      <c r="D3" s="340"/>
      <c r="E3" s="340"/>
      <c r="I3" s="1930" t="s">
        <v>76</v>
      </c>
      <c r="J3" s="1930"/>
      <c r="K3" s="1930"/>
    </row>
    <row r="4" spans="1:11" s="409" customFormat="1" ht="13.5" thickTop="1">
      <c r="A4" s="342"/>
      <c r="B4" s="411">
        <v>2014</v>
      </c>
      <c r="C4" s="411">
        <v>2015</v>
      </c>
      <c r="D4" s="411">
        <v>2015</v>
      </c>
      <c r="E4" s="412">
        <v>2016</v>
      </c>
      <c r="F4" s="1940" t="s">
        <v>273</v>
      </c>
      <c r="G4" s="1941"/>
      <c r="H4" s="1941"/>
      <c r="I4" s="1941"/>
      <c r="J4" s="1941"/>
      <c r="K4" s="1942"/>
    </row>
    <row r="5" spans="1:11" s="409" customFormat="1" ht="12.75">
      <c r="A5" s="413" t="s">
        <v>315</v>
      </c>
      <c r="B5" s="442" t="s">
        <v>275</v>
      </c>
      <c r="C5" s="442" t="s">
        <v>276</v>
      </c>
      <c r="D5" s="442" t="s">
        <v>277</v>
      </c>
      <c r="E5" s="443" t="s">
        <v>278</v>
      </c>
      <c r="F5" s="1933" t="s">
        <v>53</v>
      </c>
      <c r="G5" s="1934"/>
      <c r="H5" s="1935"/>
      <c r="I5" s="1943" t="s">
        <v>54</v>
      </c>
      <c r="J5" s="1943"/>
      <c r="K5" s="1944"/>
    </row>
    <row r="6" spans="1:11" s="409" customFormat="1" ht="12.75">
      <c r="A6" s="413"/>
      <c r="B6" s="442"/>
      <c r="C6" s="442"/>
      <c r="D6" s="442"/>
      <c r="E6" s="443"/>
      <c r="F6" s="418" t="s">
        <v>78</v>
      </c>
      <c r="G6" s="419" t="s">
        <v>33</v>
      </c>
      <c r="H6" s="420" t="s">
        <v>279</v>
      </c>
      <c r="I6" s="415" t="s">
        <v>78</v>
      </c>
      <c r="J6" s="419" t="s">
        <v>33</v>
      </c>
      <c r="K6" s="421" t="s">
        <v>279</v>
      </c>
    </row>
    <row r="7" spans="1:11" s="409" customFormat="1" ht="16.5" customHeight="1">
      <c r="A7" s="357" t="s">
        <v>363</v>
      </c>
      <c r="B7" s="358">
        <v>1196479.3564913992</v>
      </c>
      <c r="C7" s="358">
        <v>1324459.16122934</v>
      </c>
      <c r="D7" s="358">
        <v>1452748.758025059</v>
      </c>
      <c r="E7" s="359">
        <v>1624114.852745495</v>
      </c>
      <c r="F7" s="360">
        <v>127979.80473794066</v>
      </c>
      <c r="G7" s="422"/>
      <c r="H7" s="359">
        <v>10.696365469541691</v>
      </c>
      <c r="I7" s="358">
        <v>171366.09472043603</v>
      </c>
      <c r="J7" s="423"/>
      <c r="K7" s="363">
        <v>11.79598975898626</v>
      </c>
    </row>
    <row r="8" spans="1:11" s="409" customFormat="1" ht="16.5" customHeight="1">
      <c r="A8" s="364" t="s">
        <v>364</v>
      </c>
      <c r="B8" s="365">
        <v>122544.75249030958</v>
      </c>
      <c r="C8" s="365">
        <v>115367.01964198722</v>
      </c>
      <c r="D8" s="365">
        <v>150442.94437548862</v>
      </c>
      <c r="E8" s="366">
        <v>168605.32295469363</v>
      </c>
      <c r="F8" s="367">
        <v>-7177.732848322354</v>
      </c>
      <c r="G8" s="424"/>
      <c r="H8" s="366">
        <v>-5.857233951237483</v>
      </c>
      <c r="I8" s="365">
        <v>18162.37857920502</v>
      </c>
      <c r="J8" s="366"/>
      <c r="K8" s="369">
        <v>12.072602443803394</v>
      </c>
    </row>
    <row r="9" spans="1:11" s="409" customFormat="1" ht="16.5" customHeight="1">
      <c r="A9" s="364" t="s">
        <v>365</v>
      </c>
      <c r="B9" s="365">
        <v>108467.25845692512</v>
      </c>
      <c r="C9" s="365">
        <v>100134.957460586</v>
      </c>
      <c r="D9" s="365">
        <v>132566.90180425718</v>
      </c>
      <c r="E9" s="366">
        <v>149443.9397922049</v>
      </c>
      <c r="F9" s="367">
        <v>-8332.300996339123</v>
      </c>
      <c r="G9" s="424"/>
      <c r="H9" s="366">
        <v>-7.6818582076065605</v>
      </c>
      <c r="I9" s="365">
        <v>16877.037987947726</v>
      </c>
      <c r="J9" s="366"/>
      <c r="K9" s="369">
        <v>12.730959054068913</v>
      </c>
    </row>
    <row r="10" spans="1:11" s="409" customFormat="1" ht="16.5" customHeight="1">
      <c r="A10" s="364" t="s">
        <v>366</v>
      </c>
      <c r="B10" s="365">
        <v>14077.494033384452</v>
      </c>
      <c r="C10" s="365">
        <v>15232.062181401223</v>
      </c>
      <c r="D10" s="365">
        <v>17876.042571231428</v>
      </c>
      <c r="E10" s="366">
        <v>19161.383162488717</v>
      </c>
      <c r="F10" s="367">
        <v>1154.5681480167714</v>
      </c>
      <c r="G10" s="424"/>
      <c r="H10" s="366">
        <v>8.201517580321752</v>
      </c>
      <c r="I10" s="365">
        <v>1285.340591257289</v>
      </c>
      <c r="J10" s="366"/>
      <c r="K10" s="369">
        <v>7.190297215591972</v>
      </c>
    </row>
    <row r="11" spans="1:11" s="409" customFormat="1" ht="16.5" customHeight="1">
      <c r="A11" s="364" t="s">
        <v>367</v>
      </c>
      <c r="B11" s="365">
        <v>450769.12587717123</v>
      </c>
      <c r="C11" s="365">
        <v>507197.340301194</v>
      </c>
      <c r="D11" s="365">
        <v>559350.961967849</v>
      </c>
      <c r="E11" s="366">
        <v>642080.1986158461</v>
      </c>
      <c r="F11" s="367">
        <v>56428.214424022764</v>
      </c>
      <c r="G11" s="424"/>
      <c r="H11" s="366">
        <v>12.518207477989238</v>
      </c>
      <c r="I11" s="365">
        <v>82729.23664799705</v>
      </c>
      <c r="J11" s="366"/>
      <c r="K11" s="369">
        <v>14.790219785615072</v>
      </c>
    </row>
    <row r="12" spans="1:11" s="409" customFormat="1" ht="16.5" customHeight="1">
      <c r="A12" s="364" t="s">
        <v>365</v>
      </c>
      <c r="B12" s="365">
        <v>441455.9753080949</v>
      </c>
      <c r="C12" s="365">
        <v>497832.3325454008</v>
      </c>
      <c r="D12" s="365">
        <v>549436.3094164284</v>
      </c>
      <c r="E12" s="366">
        <v>628880.0604139866</v>
      </c>
      <c r="F12" s="367">
        <v>56376.3572373059</v>
      </c>
      <c r="G12" s="424"/>
      <c r="H12" s="366">
        <v>12.770550267885827</v>
      </c>
      <c r="I12" s="365">
        <v>79443.75099755812</v>
      </c>
      <c r="J12" s="366"/>
      <c r="K12" s="369">
        <v>14.459137417026103</v>
      </c>
    </row>
    <row r="13" spans="1:11" s="409" customFormat="1" ht="16.5" customHeight="1">
      <c r="A13" s="364" t="s">
        <v>366</v>
      </c>
      <c r="B13" s="365">
        <v>9313.150569076386</v>
      </c>
      <c r="C13" s="365">
        <v>9365.0077557932</v>
      </c>
      <c r="D13" s="365">
        <v>9914.652551420582</v>
      </c>
      <c r="E13" s="366">
        <v>13200.13820185951</v>
      </c>
      <c r="F13" s="367">
        <v>51.857186716813885</v>
      </c>
      <c r="G13" s="424"/>
      <c r="H13" s="366">
        <v>0.5568167971964478</v>
      </c>
      <c r="I13" s="365">
        <v>3285.485650438928</v>
      </c>
      <c r="J13" s="366"/>
      <c r="K13" s="369">
        <v>33.1376781324342</v>
      </c>
    </row>
    <row r="14" spans="1:11" s="409" customFormat="1" ht="16.5" customHeight="1">
      <c r="A14" s="364" t="s">
        <v>368</v>
      </c>
      <c r="B14" s="365">
        <v>365549.7279395734</v>
      </c>
      <c r="C14" s="365">
        <v>405806.24943608104</v>
      </c>
      <c r="D14" s="365">
        <v>417355.10912562284</v>
      </c>
      <c r="E14" s="366">
        <v>444220.67828100006</v>
      </c>
      <c r="F14" s="367">
        <v>40256.52149650763</v>
      </c>
      <c r="G14" s="424"/>
      <c r="H14" s="366">
        <v>11.012597854583047</v>
      </c>
      <c r="I14" s="365">
        <v>26865.56915537722</v>
      </c>
      <c r="J14" s="366"/>
      <c r="K14" s="369">
        <v>6.437100820848165</v>
      </c>
    </row>
    <row r="15" spans="1:11" s="409" customFormat="1" ht="16.5" customHeight="1">
      <c r="A15" s="364" t="s">
        <v>365</v>
      </c>
      <c r="B15" s="365">
        <v>337378.43962691</v>
      </c>
      <c r="C15" s="365">
        <v>382613.8648477291</v>
      </c>
      <c r="D15" s="365">
        <v>397787.37478232005</v>
      </c>
      <c r="E15" s="366">
        <v>424779.3055915124</v>
      </c>
      <c r="F15" s="367">
        <v>45235.425220819074</v>
      </c>
      <c r="G15" s="424"/>
      <c r="H15" s="366">
        <v>13.407918203321668</v>
      </c>
      <c r="I15" s="365">
        <v>26991.93080919236</v>
      </c>
      <c r="J15" s="366"/>
      <c r="K15" s="369">
        <v>6.7855172185801695</v>
      </c>
    </row>
    <row r="16" spans="1:11" s="409" customFormat="1" ht="16.5" customHeight="1">
      <c r="A16" s="364" t="s">
        <v>366</v>
      </c>
      <c r="B16" s="365">
        <v>28171.288312663357</v>
      </c>
      <c r="C16" s="365">
        <v>23192.384588351953</v>
      </c>
      <c r="D16" s="365">
        <v>19567.7343433028</v>
      </c>
      <c r="E16" s="366">
        <v>19441.372689487645</v>
      </c>
      <c r="F16" s="367">
        <v>-4978.9037243114035</v>
      </c>
      <c r="G16" s="424"/>
      <c r="H16" s="366">
        <v>-17.673681334883508</v>
      </c>
      <c r="I16" s="365">
        <v>-126.36165381515457</v>
      </c>
      <c r="J16" s="366"/>
      <c r="K16" s="369">
        <v>-0.6457653788539027</v>
      </c>
    </row>
    <row r="17" spans="1:11" s="409" customFormat="1" ht="16.5" customHeight="1">
      <c r="A17" s="364" t="s">
        <v>369</v>
      </c>
      <c r="B17" s="365">
        <v>246884.40591792506</v>
      </c>
      <c r="C17" s="365">
        <v>284270.8194679575</v>
      </c>
      <c r="D17" s="365">
        <v>313798.85776072845</v>
      </c>
      <c r="E17" s="366">
        <v>353269.9919945699</v>
      </c>
      <c r="F17" s="367">
        <v>37386.41355003242</v>
      </c>
      <c r="G17" s="424"/>
      <c r="H17" s="366">
        <v>15.143286758444056</v>
      </c>
      <c r="I17" s="365">
        <v>39471.13423384144</v>
      </c>
      <c r="J17" s="366"/>
      <c r="K17" s="369">
        <v>12.578482444298178</v>
      </c>
    </row>
    <row r="18" spans="1:11" s="409" customFormat="1" ht="16.5" customHeight="1">
      <c r="A18" s="364" t="s">
        <v>365</v>
      </c>
      <c r="B18" s="365">
        <v>218529.75129313295</v>
      </c>
      <c r="C18" s="365">
        <v>242306.25094463147</v>
      </c>
      <c r="D18" s="365">
        <v>266863.39963048324</v>
      </c>
      <c r="E18" s="366">
        <v>301999.1766140539</v>
      </c>
      <c r="F18" s="367">
        <v>23776.49965149851</v>
      </c>
      <c r="G18" s="424"/>
      <c r="H18" s="366">
        <v>10.88021173812852</v>
      </c>
      <c r="I18" s="365">
        <v>35135.77698357066</v>
      </c>
      <c r="J18" s="366"/>
      <c r="K18" s="369">
        <v>13.166203020804645</v>
      </c>
    </row>
    <row r="19" spans="1:11" s="409" customFormat="1" ht="16.5" customHeight="1">
      <c r="A19" s="364" t="s">
        <v>366</v>
      </c>
      <c r="B19" s="365">
        <v>28354.654624792092</v>
      </c>
      <c r="C19" s="365">
        <v>41964.568523326</v>
      </c>
      <c r="D19" s="365">
        <v>46935.458130245184</v>
      </c>
      <c r="E19" s="366">
        <v>51270.81538051601</v>
      </c>
      <c r="F19" s="367">
        <v>13609.913898533909</v>
      </c>
      <c r="G19" s="424"/>
      <c r="H19" s="366">
        <v>47.99887030411573</v>
      </c>
      <c r="I19" s="365">
        <v>4335.357250270827</v>
      </c>
      <c r="J19" s="366"/>
      <c r="K19" s="369">
        <v>9.236848691750863</v>
      </c>
    </row>
    <row r="20" spans="1:11" s="409" customFormat="1" ht="16.5" customHeight="1">
      <c r="A20" s="364" t="s">
        <v>370</v>
      </c>
      <c r="B20" s="365">
        <v>10731.34426642</v>
      </c>
      <c r="C20" s="365">
        <v>11817.732382119999</v>
      </c>
      <c r="D20" s="365">
        <v>11800.884795370011</v>
      </c>
      <c r="E20" s="366">
        <v>15938.660899384999</v>
      </c>
      <c r="F20" s="367">
        <v>1086.3881156999996</v>
      </c>
      <c r="G20" s="424"/>
      <c r="H20" s="366">
        <v>10.123504462525467</v>
      </c>
      <c r="I20" s="365">
        <v>4137.776104014987</v>
      </c>
      <c r="J20" s="366"/>
      <c r="K20" s="369">
        <v>35.06327004936454</v>
      </c>
    </row>
    <row r="21" spans="1:11" s="409" customFormat="1" ht="16.5" customHeight="1">
      <c r="A21" s="357" t="s">
        <v>371</v>
      </c>
      <c r="B21" s="358">
        <v>1932.98868759</v>
      </c>
      <c r="C21" s="358">
        <v>2730.3164288400003</v>
      </c>
      <c r="D21" s="358">
        <v>3261.50328125</v>
      </c>
      <c r="E21" s="359">
        <v>4473.82002503</v>
      </c>
      <c r="F21" s="360">
        <v>797.3277412500004</v>
      </c>
      <c r="G21" s="422"/>
      <c r="H21" s="359">
        <v>41.24844322002153</v>
      </c>
      <c r="I21" s="358">
        <v>1212.3167437799998</v>
      </c>
      <c r="J21" s="359"/>
      <c r="K21" s="363">
        <v>37.17048977842416</v>
      </c>
    </row>
    <row r="22" spans="1:11" s="409" customFormat="1" ht="16.5" customHeight="1">
      <c r="A22" s="357" t="s">
        <v>372</v>
      </c>
      <c r="B22" s="358">
        <v>4.119</v>
      </c>
      <c r="C22" s="358">
        <v>0</v>
      </c>
      <c r="D22" s="358">
        <v>0</v>
      </c>
      <c r="E22" s="359">
        <v>0</v>
      </c>
      <c r="F22" s="360">
        <v>-4.119</v>
      </c>
      <c r="G22" s="422"/>
      <c r="H22" s="359"/>
      <c r="I22" s="358">
        <v>0</v>
      </c>
      <c r="J22" s="359"/>
      <c r="K22" s="363"/>
    </row>
    <row r="23" spans="1:11" s="409" customFormat="1" ht="16.5" customHeight="1">
      <c r="A23" s="446" t="s">
        <v>373</v>
      </c>
      <c r="B23" s="358">
        <v>268735.3983221199</v>
      </c>
      <c r="C23" s="358">
        <v>305056.2000490946</v>
      </c>
      <c r="D23" s="358">
        <v>297716.124557734</v>
      </c>
      <c r="E23" s="359">
        <v>361693.3053274843</v>
      </c>
      <c r="F23" s="360">
        <v>36320.80172697472</v>
      </c>
      <c r="G23" s="422"/>
      <c r="H23" s="359">
        <v>13.515451240792164</v>
      </c>
      <c r="I23" s="358">
        <v>63977.180769750325</v>
      </c>
      <c r="J23" s="359"/>
      <c r="K23" s="363">
        <v>21.489323383068452</v>
      </c>
    </row>
    <row r="24" spans="1:11" s="409" customFormat="1" ht="16.5" customHeight="1">
      <c r="A24" s="447" t="s">
        <v>374</v>
      </c>
      <c r="B24" s="365">
        <v>87334.02185704002</v>
      </c>
      <c r="C24" s="365">
        <v>97082.05146924</v>
      </c>
      <c r="D24" s="365">
        <v>98300.06881324</v>
      </c>
      <c r="E24" s="366">
        <v>113911.45631655997</v>
      </c>
      <c r="F24" s="367">
        <v>9748.029612199985</v>
      </c>
      <c r="G24" s="424"/>
      <c r="H24" s="366">
        <v>11.161777970281573</v>
      </c>
      <c r="I24" s="365">
        <v>15611.387503319973</v>
      </c>
      <c r="J24" s="366"/>
      <c r="K24" s="369">
        <v>15.881359689564409</v>
      </c>
    </row>
    <row r="25" spans="1:11" s="409" customFormat="1" ht="16.5" customHeight="1">
      <c r="A25" s="447" t="s">
        <v>375</v>
      </c>
      <c r="B25" s="365">
        <v>53749.94024853264</v>
      </c>
      <c r="C25" s="365">
        <v>65362.425360751266</v>
      </c>
      <c r="D25" s="365">
        <v>63635.73371379686</v>
      </c>
      <c r="E25" s="366">
        <v>84881.92625604107</v>
      </c>
      <c r="F25" s="367">
        <v>11612.485112218623</v>
      </c>
      <c r="G25" s="424"/>
      <c r="H25" s="366">
        <v>21.604647481511645</v>
      </c>
      <c r="I25" s="365">
        <v>21246.192542244215</v>
      </c>
      <c r="J25" s="366"/>
      <c r="K25" s="369">
        <v>33.38720448765382</v>
      </c>
    </row>
    <row r="26" spans="1:11" s="409" customFormat="1" ht="16.5" customHeight="1">
      <c r="A26" s="447" t="s">
        <v>376</v>
      </c>
      <c r="B26" s="365">
        <v>127651.43621654723</v>
      </c>
      <c r="C26" s="365">
        <v>142611.72321910335</v>
      </c>
      <c r="D26" s="365">
        <v>135780.32203069713</v>
      </c>
      <c r="E26" s="366">
        <v>162899.9227548833</v>
      </c>
      <c r="F26" s="367">
        <v>14960.287002556128</v>
      </c>
      <c r="G26" s="424"/>
      <c r="H26" s="366">
        <v>11.719638608043216</v>
      </c>
      <c r="I26" s="365">
        <v>27119.600724186166</v>
      </c>
      <c r="J26" s="366"/>
      <c r="K26" s="369">
        <v>19.973145090976423</v>
      </c>
    </row>
    <row r="27" spans="1:11" s="409" customFormat="1" ht="16.5" customHeight="1">
      <c r="A27" s="448" t="s">
        <v>377</v>
      </c>
      <c r="B27" s="449">
        <v>1467151.862501109</v>
      </c>
      <c r="C27" s="449">
        <v>1632245.6777072744</v>
      </c>
      <c r="D27" s="449">
        <v>1753726.385864043</v>
      </c>
      <c r="E27" s="450">
        <v>1990281.9780980095</v>
      </c>
      <c r="F27" s="451">
        <v>165093.81520616543</v>
      </c>
      <c r="G27" s="452"/>
      <c r="H27" s="450">
        <v>11.252673934157285</v>
      </c>
      <c r="I27" s="449">
        <v>236555.59223396657</v>
      </c>
      <c r="J27" s="450"/>
      <c r="K27" s="453">
        <v>13.488739984796322</v>
      </c>
    </row>
    <row r="28" spans="1:11" s="409" customFormat="1" ht="16.5" customHeight="1">
      <c r="A28" s="357" t="s">
        <v>378</v>
      </c>
      <c r="B28" s="358">
        <v>267110.3879700524</v>
      </c>
      <c r="C28" s="358">
        <v>250029.40561984098</v>
      </c>
      <c r="D28" s="358">
        <v>327932.4961981544</v>
      </c>
      <c r="E28" s="359">
        <v>295366.54988246877</v>
      </c>
      <c r="F28" s="360">
        <v>-17080.982350211445</v>
      </c>
      <c r="G28" s="422"/>
      <c r="H28" s="359">
        <v>-6.394727842679974</v>
      </c>
      <c r="I28" s="358">
        <v>-32565.946315685636</v>
      </c>
      <c r="J28" s="359"/>
      <c r="K28" s="363">
        <v>-9.930685947027202</v>
      </c>
    </row>
    <row r="29" spans="1:11" s="409" customFormat="1" ht="16.5" customHeight="1">
      <c r="A29" s="364" t="s">
        <v>379</v>
      </c>
      <c r="B29" s="365">
        <v>33942.21583274999</v>
      </c>
      <c r="C29" s="365">
        <v>30628.819396349987</v>
      </c>
      <c r="D29" s="365">
        <v>39383.42333781</v>
      </c>
      <c r="E29" s="366">
        <v>35862.84036662999</v>
      </c>
      <c r="F29" s="367">
        <v>-3313.3964364000058</v>
      </c>
      <c r="G29" s="424"/>
      <c r="H29" s="366">
        <v>-9.76187427693802</v>
      </c>
      <c r="I29" s="365">
        <v>-3520.5829711800106</v>
      </c>
      <c r="J29" s="366"/>
      <c r="K29" s="369">
        <v>-8.939250762896682</v>
      </c>
    </row>
    <row r="30" spans="1:11" s="409" customFormat="1" ht="16.5" customHeight="1">
      <c r="A30" s="364" t="s">
        <v>395</v>
      </c>
      <c r="B30" s="365">
        <v>143481.39134852</v>
      </c>
      <c r="C30" s="365">
        <v>107803.46089165998</v>
      </c>
      <c r="D30" s="365">
        <v>174939.83073156</v>
      </c>
      <c r="E30" s="366">
        <v>119325.13208082</v>
      </c>
      <c r="F30" s="367">
        <v>-35677.93045686002</v>
      </c>
      <c r="G30" s="424"/>
      <c r="H30" s="366">
        <v>-24.865893842775336</v>
      </c>
      <c r="I30" s="365">
        <v>-55614.698650740014</v>
      </c>
      <c r="J30" s="366"/>
      <c r="K30" s="369">
        <v>-31.790758238516375</v>
      </c>
    </row>
    <row r="31" spans="1:11" s="409" customFormat="1" ht="16.5" customHeight="1">
      <c r="A31" s="364" t="s">
        <v>381</v>
      </c>
      <c r="B31" s="365">
        <v>699.9148152695</v>
      </c>
      <c r="C31" s="365">
        <v>1490.9012689169997</v>
      </c>
      <c r="D31" s="365">
        <v>1252.0553161744995</v>
      </c>
      <c r="E31" s="366">
        <v>1227.6964806937501</v>
      </c>
      <c r="F31" s="367">
        <v>790.9864536474997</v>
      </c>
      <c r="G31" s="424"/>
      <c r="H31" s="366">
        <v>113.01181749423792</v>
      </c>
      <c r="I31" s="365">
        <v>-24.35883548074935</v>
      </c>
      <c r="J31" s="366"/>
      <c r="K31" s="369">
        <v>-1.945507931324853</v>
      </c>
    </row>
    <row r="32" spans="1:11" s="409" customFormat="1" ht="16.5" customHeight="1">
      <c r="A32" s="364" t="s">
        <v>382</v>
      </c>
      <c r="B32" s="365">
        <v>88901.08335653292</v>
      </c>
      <c r="C32" s="365">
        <v>109558.94992250402</v>
      </c>
      <c r="D32" s="365">
        <v>112283.64119529993</v>
      </c>
      <c r="E32" s="366">
        <v>138174.62444490503</v>
      </c>
      <c r="F32" s="367">
        <v>20657.866565971097</v>
      </c>
      <c r="G32" s="424"/>
      <c r="H32" s="366">
        <v>23.236912066778594</v>
      </c>
      <c r="I32" s="365">
        <v>25890.983249605095</v>
      </c>
      <c r="J32" s="366"/>
      <c r="K32" s="369">
        <v>23.058553297689873</v>
      </c>
    </row>
    <row r="33" spans="1:11" s="409" customFormat="1" ht="16.5" customHeight="1">
      <c r="A33" s="364" t="s">
        <v>383</v>
      </c>
      <c r="B33" s="365">
        <v>85.78261698</v>
      </c>
      <c r="C33" s="365">
        <v>547.27414041</v>
      </c>
      <c r="D33" s="365">
        <v>73.54561731000001</v>
      </c>
      <c r="E33" s="366">
        <v>776.2565094199999</v>
      </c>
      <c r="F33" s="367">
        <v>461.49152343</v>
      </c>
      <c r="G33" s="424"/>
      <c r="H33" s="366">
        <v>537.977902373386</v>
      </c>
      <c r="I33" s="365">
        <v>702.7108921099999</v>
      </c>
      <c r="J33" s="366"/>
      <c r="K33" s="369">
        <v>955.4762306882591</v>
      </c>
    </row>
    <row r="34" spans="1:11" s="409" customFormat="1" ht="16.5" customHeight="1">
      <c r="A34" s="425" t="s">
        <v>384</v>
      </c>
      <c r="B34" s="358">
        <v>1066926.4858428843</v>
      </c>
      <c r="C34" s="358">
        <v>1215204.9042823266</v>
      </c>
      <c r="D34" s="358">
        <v>1267006.821257701</v>
      </c>
      <c r="E34" s="359">
        <v>1448415.1263571691</v>
      </c>
      <c r="F34" s="360">
        <v>148278.4184394423</v>
      </c>
      <c r="G34" s="422"/>
      <c r="H34" s="359">
        <v>13.897716516269687</v>
      </c>
      <c r="I34" s="358">
        <v>181408.3050994682</v>
      </c>
      <c r="J34" s="359"/>
      <c r="K34" s="363">
        <v>14.31786333394735</v>
      </c>
    </row>
    <row r="35" spans="1:11" s="409" customFormat="1" ht="16.5" customHeight="1">
      <c r="A35" s="364" t="s">
        <v>385</v>
      </c>
      <c r="B35" s="365">
        <v>136367.1</v>
      </c>
      <c r="C35" s="365">
        <v>120992.25</v>
      </c>
      <c r="D35" s="365">
        <v>136363.1</v>
      </c>
      <c r="E35" s="366">
        <v>143232.875</v>
      </c>
      <c r="F35" s="367">
        <v>-15374.850000000006</v>
      </c>
      <c r="G35" s="424"/>
      <c r="H35" s="366">
        <v>-11.274603625067927</v>
      </c>
      <c r="I35" s="365">
        <v>6869.774999999994</v>
      </c>
      <c r="J35" s="366"/>
      <c r="K35" s="369">
        <v>5.0378548155622696</v>
      </c>
    </row>
    <row r="36" spans="1:11" s="409" customFormat="1" ht="16.5" customHeight="1">
      <c r="A36" s="364" t="s">
        <v>386</v>
      </c>
      <c r="B36" s="365">
        <v>10047.26457073</v>
      </c>
      <c r="C36" s="365">
        <v>10421.154526250004</v>
      </c>
      <c r="D36" s="365">
        <v>9774.4680178045</v>
      </c>
      <c r="E36" s="366">
        <v>8924.141846145902</v>
      </c>
      <c r="F36" s="367">
        <v>373.88995552000415</v>
      </c>
      <c r="G36" s="424"/>
      <c r="H36" s="366">
        <v>3.7213109387925534</v>
      </c>
      <c r="I36" s="365">
        <v>-850.3261716585985</v>
      </c>
      <c r="J36" s="366"/>
      <c r="K36" s="369">
        <v>-8.699462416877344</v>
      </c>
    </row>
    <row r="37" spans="1:11" s="409" customFormat="1" ht="16.5" customHeight="1">
      <c r="A37" s="370" t="s">
        <v>387</v>
      </c>
      <c r="B37" s="365">
        <v>10136.62372096203</v>
      </c>
      <c r="C37" s="365">
        <v>24936.57328147853</v>
      </c>
      <c r="D37" s="365">
        <v>11901.177529272247</v>
      </c>
      <c r="E37" s="366">
        <v>15359.991984755738</v>
      </c>
      <c r="F37" s="367">
        <v>14799.9495605165</v>
      </c>
      <c r="G37" s="424"/>
      <c r="H37" s="366">
        <v>146.00472472812564</v>
      </c>
      <c r="I37" s="365">
        <v>3458.8144554834907</v>
      </c>
      <c r="J37" s="366"/>
      <c r="K37" s="369">
        <v>29.062791870604055</v>
      </c>
    </row>
    <row r="38" spans="1:11" s="409" customFormat="1" ht="16.5" customHeight="1">
      <c r="A38" s="454" t="s">
        <v>388</v>
      </c>
      <c r="B38" s="365">
        <v>996.6286769799999</v>
      </c>
      <c r="C38" s="365">
        <v>876.49698476</v>
      </c>
      <c r="D38" s="365">
        <v>852.91678677</v>
      </c>
      <c r="E38" s="366">
        <v>1006.1974763800001</v>
      </c>
      <c r="F38" s="367">
        <v>-120.13169221999988</v>
      </c>
      <c r="G38" s="424"/>
      <c r="H38" s="366">
        <v>-12.05380649732304</v>
      </c>
      <c r="I38" s="365">
        <v>153.28068961000008</v>
      </c>
      <c r="J38" s="366"/>
      <c r="K38" s="369">
        <v>17.9713533591565</v>
      </c>
    </row>
    <row r="39" spans="1:11" s="409" customFormat="1" ht="16.5" customHeight="1">
      <c r="A39" s="454" t="s">
        <v>389</v>
      </c>
      <c r="B39" s="365">
        <v>9139.995043982031</v>
      </c>
      <c r="C39" s="365">
        <v>24060.07629671853</v>
      </c>
      <c r="D39" s="365">
        <v>11048.260742502247</v>
      </c>
      <c r="E39" s="366">
        <v>14353.794508375737</v>
      </c>
      <c r="F39" s="367">
        <v>14920.081252736498</v>
      </c>
      <c r="G39" s="424"/>
      <c r="H39" s="366">
        <v>163.23948952860974</v>
      </c>
      <c r="I39" s="365">
        <v>3305.5337658734898</v>
      </c>
      <c r="J39" s="366"/>
      <c r="K39" s="369">
        <v>29.919041946188184</v>
      </c>
    </row>
    <row r="40" spans="1:11" s="409" customFormat="1" ht="16.5" customHeight="1">
      <c r="A40" s="364" t="s">
        <v>390</v>
      </c>
      <c r="B40" s="365">
        <v>906851.9173838722</v>
      </c>
      <c r="C40" s="365">
        <v>1053997.27431237</v>
      </c>
      <c r="D40" s="365">
        <v>1101814.6734176553</v>
      </c>
      <c r="E40" s="366">
        <v>1275140.6692719425</v>
      </c>
      <c r="F40" s="367">
        <v>147145.3569284978</v>
      </c>
      <c r="G40" s="424"/>
      <c r="H40" s="366">
        <v>16.225952011326108</v>
      </c>
      <c r="I40" s="365">
        <v>173325.99585428718</v>
      </c>
      <c r="J40" s="366"/>
      <c r="K40" s="369">
        <v>15.730957304884793</v>
      </c>
    </row>
    <row r="41" spans="1:11" s="409" customFormat="1" ht="16.5" customHeight="1">
      <c r="A41" s="370" t="s">
        <v>391</v>
      </c>
      <c r="B41" s="365">
        <v>885806.0161090732</v>
      </c>
      <c r="C41" s="365">
        <v>1031206.6777565748</v>
      </c>
      <c r="D41" s="365">
        <v>1080542.098249849</v>
      </c>
      <c r="E41" s="366">
        <v>1250269.0444668566</v>
      </c>
      <c r="F41" s="367">
        <v>145400.66164750163</v>
      </c>
      <c r="G41" s="424"/>
      <c r="H41" s="366">
        <v>16.41450374046656</v>
      </c>
      <c r="I41" s="365">
        <v>169726.9462170077</v>
      </c>
      <c r="J41" s="366"/>
      <c r="K41" s="369">
        <v>15.707573679166591</v>
      </c>
    </row>
    <row r="42" spans="1:11" s="409" customFormat="1" ht="16.5" customHeight="1">
      <c r="A42" s="370" t="s">
        <v>392</v>
      </c>
      <c r="B42" s="365">
        <v>21045.901274799016</v>
      </c>
      <c r="C42" s="365">
        <v>22790.596555795142</v>
      </c>
      <c r="D42" s="365">
        <v>21272.57516780643</v>
      </c>
      <c r="E42" s="366">
        <v>24871.624805085838</v>
      </c>
      <c r="F42" s="367">
        <v>1744.6952809961258</v>
      </c>
      <c r="G42" s="424"/>
      <c r="H42" s="366">
        <v>8.289952795156724</v>
      </c>
      <c r="I42" s="365">
        <v>3599.0496372794078</v>
      </c>
      <c r="J42" s="366"/>
      <c r="K42" s="369">
        <v>16.91873037885019</v>
      </c>
    </row>
    <row r="43" spans="1:11" s="409" customFormat="1" ht="16.5" customHeight="1">
      <c r="A43" s="382" t="s">
        <v>393</v>
      </c>
      <c r="B43" s="383">
        <v>3523.58016732</v>
      </c>
      <c r="C43" s="383">
        <v>4857.652162228</v>
      </c>
      <c r="D43" s="383">
        <v>7153.402292969005</v>
      </c>
      <c r="E43" s="384">
        <v>5757.448254325</v>
      </c>
      <c r="F43" s="385">
        <v>1334.0719949079999</v>
      </c>
      <c r="G43" s="455"/>
      <c r="H43" s="384">
        <v>37.86126415629935</v>
      </c>
      <c r="I43" s="383">
        <v>-1395.9540386440058</v>
      </c>
      <c r="J43" s="384"/>
      <c r="K43" s="386">
        <v>-19.51454680545609</v>
      </c>
    </row>
    <row r="44" spans="1:11" s="409" customFormat="1" ht="16.5" customHeight="1" thickBot="1">
      <c r="A44" s="456" t="s">
        <v>334</v>
      </c>
      <c r="B44" s="388">
        <v>133114.97697776402</v>
      </c>
      <c r="C44" s="388">
        <v>167011.3729050116</v>
      </c>
      <c r="D44" s="388">
        <v>158787.0860167208</v>
      </c>
      <c r="E44" s="389">
        <v>246500.29830784316</v>
      </c>
      <c r="F44" s="390">
        <v>33896.39592724759</v>
      </c>
      <c r="G44" s="433"/>
      <c r="H44" s="389">
        <v>25.46399863999508</v>
      </c>
      <c r="I44" s="388">
        <v>87713.21229112236</v>
      </c>
      <c r="J44" s="389"/>
      <c r="K44" s="391">
        <v>55.23951253937985</v>
      </c>
    </row>
    <row r="45" spans="1:11" s="409" customFormat="1" ht="16.5" customHeight="1" thickTop="1">
      <c r="A45" s="399" t="s">
        <v>309</v>
      </c>
      <c r="B45" s="457"/>
      <c r="C45" s="340"/>
      <c r="D45" s="394"/>
      <c r="E45" s="394"/>
      <c r="F45" s="365"/>
      <c r="G45" s="365"/>
      <c r="H45" s="365"/>
      <c r="I45" s="365"/>
      <c r="J45" s="365"/>
      <c r="K45" s="365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2"/>
    </sheetView>
  </sheetViews>
  <sheetFormatPr defaultColWidth="11.00390625" defaultRowHeight="16.5" customHeight="1"/>
  <cols>
    <col min="1" max="1" width="46.7109375" style="409" bestFit="1" customWidth="1"/>
    <col min="2" max="2" width="10.57421875" style="409" bestFit="1" customWidth="1"/>
    <col min="3" max="3" width="11.421875" style="409" bestFit="1" customWidth="1"/>
    <col min="4" max="5" width="10.7109375" style="409" bestFit="1" customWidth="1"/>
    <col min="6" max="6" width="9.28125" style="409" bestFit="1" customWidth="1"/>
    <col min="7" max="7" width="2.421875" style="409" bestFit="1" customWidth="1"/>
    <col min="8" max="8" width="7.7109375" style="409" bestFit="1" customWidth="1"/>
    <col min="9" max="9" width="10.7109375" style="409" customWidth="1"/>
    <col min="10" max="10" width="2.140625" style="409" customWidth="1"/>
    <col min="11" max="11" width="7.7109375" style="409" bestFit="1" customWidth="1"/>
    <col min="12" max="16384" width="11.00390625" style="339" customWidth="1"/>
  </cols>
  <sheetData>
    <row r="1" spans="1:11" s="409" customFormat="1" ht="12.75">
      <c r="A1" s="1928" t="s">
        <v>574</v>
      </c>
      <c r="B1" s="1928"/>
      <c r="C1" s="1928"/>
      <c r="D1" s="1928"/>
      <c r="E1" s="1928"/>
      <c r="F1" s="1928"/>
      <c r="G1" s="1928"/>
      <c r="H1" s="1928"/>
      <c r="I1" s="1928"/>
      <c r="J1" s="1928"/>
      <c r="K1" s="1928"/>
    </row>
    <row r="2" spans="1:11" s="409" customFormat="1" ht="16.5" customHeight="1">
      <c r="A2" s="1929" t="s">
        <v>31</v>
      </c>
      <c r="B2" s="1929"/>
      <c r="C2" s="1929"/>
      <c r="D2" s="1929"/>
      <c r="E2" s="1929"/>
      <c r="F2" s="1929"/>
      <c r="G2" s="1929"/>
      <c r="H2" s="1929"/>
      <c r="I2" s="1929"/>
      <c r="J2" s="1929"/>
      <c r="K2" s="1929"/>
    </row>
    <row r="3" spans="1:11" s="409" customFormat="1" ht="16.5" customHeight="1" thickBot="1">
      <c r="A3" s="392"/>
      <c r="B3" s="457"/>
      <c r="C3" s="340"/>
      <c r="D3" s="340"/>
      <c r="E3" s="340"/>
      <c r="F3" s="340"/>
      <c r="G3" s="340"/>
      <c r="H3" s="340"/>
      <c r="I3" s="1930" t="s">
        <v>76</v>
      </c>
      <c r="J3" s="1930"/>
      <c r="K3" s="1930"/>
    </row>
    <row r="4" spans="1:11" s="409" customFormat="1" ht="13.5" thickTop="1">
      <c r="A4" s="342"/>
      <c r="B4" s="458">
        <v>2014</v>
      </c>
      <c r="C4" s="458">
        <v>2015</v>
      </c>
      <c r="D4" s="458">
        <v>2015</v>
      </c>
      <c r="E4" s="459">
        <v>2016</v>
      </c>
      <c r="F4" s="1945" t="s">
        <v>273</v>
      </c>
      <c r="G4" s="1946"/>
      <c r="H4" s="1946"/>
      <c r="I4" s="1946"/>
      <c r="J4" s="1946"/>
      <c r="K4" s="1947"/>
    </row>
    <row r="5" spans="1:11" s="409" customFormat="1" ht="12.75">
      <c r="A5" s="413" t="s">
        <v>315</v>
      </c>
      <c r="B5" s="442" t="s">
        <v>275</v>
      </c>
      <c r="C5" s="442" t="s">
        <v>276</v>
      </c>
      <c r="D5" s="442" t="s">
        <v>277</v>
      </c>
      <c r="E5" s="443" t="s">
        <v>278</v>
      </c>
      <c r="F5" s="1933" t="s">
        <v>53</v>
      </c>
      <c r="G5" s="1934"/>
      <c r="H5" s="1935"/>
      <c r="I5" s="1934" t="s">
        <v>54</v>
      </c>
      <c r="J5" s="1934"/>
      <c r="K5" s="1936"/>
    </row>
    <row r="6" spans="1:11" s="409" customFormat="1" ht="12.75">
      <c r="A6" s="413"/>
      <c r="B6" s="442"/>
      <c r="C6" s="442"/>
      <c r="D6" s="442"/>
      <c r="E6" s="443"/>
      <c r="F6" s="418" t="s">
        <v>78</v>
      </c>
      <c r="G6" s="419" t="s">
        <v>33</v>
      </c>
      <c r="H6" s="420" t="s">
        <v>279</v>
      </c>
      <c r="I6" s="415" t="s">
        <v>78</v>
      </c>
      <c r="J6" s="419" t="s">
        <v>33</v>
      </c>
      <c r="K6" s="421" t="s">
        <v>279</v>
      </c>
    </row>
    <row r="7" spans="1:11" s="409" customFormat="1" ht="16.5" customHeight="1">
      <c r="A7" s="357" t="s">
        <v>363</v>
      </c>
      <c r="B7" s="358">
        <v>200328.9315043301</v>
      </c>
      <c r="C7" s="358">
        <v>201205.1974540655</v>
      </c>
      <c r="D7" s="358">
        <v>230725.30529552922</v>
      </c>
      <c r="E7" s="359">
        <v>248347.0405729183</v>
      </c>
      <c r="F7" s="360">
        <v>876.2659497353889</v>
      </c>
      <c r="G7" s="422"/>
      <c r="H7" s="359">
        <v>0.4374135793343701</v>
      </c>
      <c r="I7" s="358">
        <v>17621.73527738909</v>
      </c>
      <c r="J7" s="423"/>
      <c r="K7" s="363">
        <v>7.637539044457187</v>
      </c>
    </row>
    <row r="8" spans="1:11" s="409" customFormat="1" ht="16.5" customHeight="1">
      <c r="A8" s="364" t="s">
        <v>364</v>
      </c>
      <c r="B8" s="365">
        <v>4228.3166725621</v>
      </c>
      <c r="C8" s="365">
        <v>4279.2359464168</v>
      </c>
      <c r="D8" s="365">
        <v>5539.380841598802</v>
      </c>
      <c r="E8" s="366">
        <v>5567.840309878466</v>
      </c>
      <c r="F8" s="367">
        <v>50.919273854699895</v>
      </c>
      <c r="G8" s="424"/>
      <c r="H8" s="366">
        <v>1.204244568178143</v>
      </c>
      <c r="I8" s="365">
        <v>28.45946827966327</v>
      </c>
      <c r="J8" s="366"/>
      <c r="K8" s="369">
        <v>0.5137662329685417</v>
      </c>
    </row>
    <row r="9" spans="1:11" s="409" customFormat="1" ht="16.5" customHeight="1">
      <c r="A9" s="364" t="s">
        <v>365</v>
      </c>
      <c r="B9" s="365">
        <v>4196.3146141591005</v>
      </c>
      <c r="C9" s="365">
        <v>4232.633988536801</v>
      </c>
      <c r="D9" s="365">
        <v>5502.783634638802</v>
      </c>
      <c r="E9" s="366">
        <v>5523.0427105084655</v>
      </c>
      <c r="F9" s="367">
        <v>36.319374377700115</v>
      </c>
      <c r="G9" s="424"/>
      <c r="H9" s="366">
        <v>0.8655064673928924</v>
      </c>
      <c r="I9" s="365">
        <v>20.25907586966332</v>
      </c>
      <c r="J9" s="366"/>
      <c r="K9" s="369">
        <v>0.3681605022980902</v>
      </c>
    </row>
    <row r="10" spans="1:11" s="409" customFormat="1" ht="16.5" customHeight="1">
      <c r="A10" s="364" t="s">
        <v>366</v>
      </c>
      <c r="B10" s="365">
        <v>32.002058403</v>
      </c>
      <c r="C10" s="365">
        <v>46.60195788000001</v>
      </c>
      <c r="D10" s="365">
        <v>36.59720696</v>
      </c>
      <c r="E10" s="366">
        <v>44.79759937</v>
      </c>
      <c r="F10" s="367">
        <v>14.599899477000008</v>
      </c>
      <c r="G10" s="424"/>
      <c r="H10" s="366">
        <v>45.62175124219933</v>
      </c>
      <c r="I10" s="365">
        <v>8.20039241</v>
      </c>
      <c r="J10" s="366"/>
      <c r="K10" s="369">
        <v>22.407153690615957</v>
      </c>
    </row>
    <row r="11" spans="1:11" s="409" customFormat="1" ht="16.5" customHeight="1">
      <c r="A11" s="364" t="s">
        <v>367</v>
      </c>
      <c r="B11" s="365">
        <v>108357.4886662195</v>
      </c>
      <c r="C11" s="365">
        <v>107387.25558313218</v>
      </c>
      <c r="D11" s="365">
        <v>120640.84178132276</v>
      </c>
      <c r="E11" s="366">
        <v>132596.2456791899</v>
      </c>
      <c r="F11" s="367">
        <v>-970.2330830873252</v>
      </c>
      <c r="G11" s="424"/>
      <c r="H11" s="366">
        <v>-0.8954001195764107</v>
      </c>
      <c r="I11" s="365">
        <v>11955.40389786713</v>
      </c>
      <c r="J11" s="366"/>
      <c r="K11" s="369">
        <v>9.90991418937366</v>
      </c>
    </row>
    <row r="12" spans="1:11" s="409" customFormat="1" ht="16.5" customHeight="1">
      <c r="A12" s="364" t="s">
        <v>365</v>
      </c>
      <c r="B12" s="365">
        <v>108284.4620100195</v>
      </c>
      <c r="C12" s="365">
        <v>106996.29960190268</v>
      </c>
      <c r="D12" s="365">
        <v>120543.67779757036</v>
      </c>
      <c r="E12" s="366">
        <v>132575.37226493988</v>
      </c>
      <c r="F12" s="367">
        <v>-1288.1624081168266</v>
      </c>
      <c r="G12" s="424"/>
      <c r="H12" s="366">
        <v>-1.1896096487025383</v>
      </c>
      <c r="I12" s="365">
        <v>12031.694467369525</v>
      </c>
      <c r="J12" s="366"/>
      <c r="K12" s="369">
        <v>9.981190790921788</v>
      </c>
    </row>
    <row r="13" spans="1:11" s="409" customFormat="1" ht="16.5" customHeight="1">
      <c r="A13" s="364" t="s">
        <v>366</v>
      </c>
      <c r="B13" s="365">
        <v>73.0266562</v>
      </c>
      <c r="C13" s="365">
        <v>390.9559812295</v>
      </c>
      <c r="D13" s="365">
        <v>97.16398375240001</v>
      </c>
      <c r="E13" s="366">
        <v>20.873414249999996</v>
      </c>
      <c r="F13" s="367">
        <v>317.92932502950003</v>
      </c>
      <c r="G13" s="424"/>
      <c r="H13" s="366">
        <v>435.3606498958116</v>
      </c>
      <c r="I13" s="365">
        <v>-76.29056950240002</v>
      </c>
      <c r="J13" s="366"/>
      <c r="K13" s="369">
        <v>-78.51733384749735</v>
      </c>
    </row>
    <row r="14" spans="1:11" s="409" customFormat="1" ht="16.5" customHeight="1">
      <c r="A14" s="364" t="s">
        <v>368</v>
      </c>
      <c r="B14" s="365">
        <v>55395.1440574</v>
      </c>
      <c r="C14" s="365">
        <v>56575.391999800006</v>
      </c>
      <c r="D14" s="365">
        <v>62212.660399759996</v>
      </c>
      <c r="E14" s="366">
        <v>67862.33701831996</v>
      </c>
      <c r="F14" s="367">
        <v>1180.2479424000048</v>
      </c>
      <c r="G14" s="424"/>
      <c r="H14" s="366">
        <v>2.1305982004073165</v>
      </c>
      <c r="I14" s="365">
        <v>5649.676618559963</v>
      </c>
      <c r="J14" s="366"/>
      <c r="K14" s="369">
        <v>9.0812329552487</v>
      </c>
    </row>
    <row r="15" spans="1:11" s="409" customFormat="1" ht="16.5" customHeight="1">
      <c r="A15" s="364" t="s">
        <v>365</v>
      </c>
      <c r="B15" s="365">
        <v>54980.061257400004</v>
      </c>
      <c r="C15" s="365">
        <v>56545.453549800004</v>
      </c>
      <c r="D15" s="365">
        <v>62182.04449976</v>
      </c>
      <c r="E15" s="366">
        <v>67861.27701831996</v>
      </c>
      <c r="F15" s="367">
        <v>1565.3922923999999</v>
      </c>
      <c r="G15" s="424"/>
      <c r="H15" s="366">
        <v>2.8471999786819207</v>
      </c>
      <c r="I15" s="365">
        <v>5679.232518559962</v>
      </c>
      <c r="J15" s="366"/>
      <c r="K15" s="369">
        <v>9.133235428728756</v>
      </c>
    </row>
    <row r="16" spans="1:11" s="409" customFormat="1" ht="16.5" customHeight="1">
      <c r="A16" s="364" t="s">
        <v>366</v>
      </c>
      <c r="B16" s="365">
        <v>415.0828</v>
      </c>
      <c r="C16" s="365">
        <v>29.93845</v>
      </c>
      <c r="D16" s="365">
        <v>30.615900000000003</v>
      </c>
      <c r="E16" s="366">
        <v>1.06</v>
      </c>
      <c r="F16" s="367">
        <v>-385.14435000000003</v>
      </c>
      <c r="G16" s="424"/>
      <c r="H16" s="366">
        <v>-92.78735471573383</v>
      </c>
      <c r="I16" s="365">
        <v>-29.555900000000005</v>
      </c>
      <c r="J16" s="366"/>
      <c r="K16" s="369">
        <v>-96.53774672637421</v>
      </c>
    </row>
    <row r="17" spans="1:11" s="409" customFormat="1" ht="16.5" customHeight="1">
      <c r="A17" s="364" t="s">
        <v>369</v>
      </c>
      <c r="B17" s="365">
        <v>32040.491614798506</v>
      </c>
      <c r="C17" s="365">
        <v>32666.174507166503</v>
      </c>
      <c r="D17" s="365">
        <v>41997.04531858469</v>
      </c>
      <c r="E17" s="366">
        <v>42118.613261679995</v>
      </c>
      <c r="F17" s="367">
        <v>625.6828923679968</v>
      </c>
      <c r="G17" s="424"/>
      <c r="H17" s="366">
        <v>1.9527880529742352</v>
      </c>
      <c r="I17" s="365">
        <v>121.56794309530233</v>
      </c>
      <c r="J17" s="366"/>
      <c r="K17" s="369">
        <v>0.2894678474952275</v>
      </c>
    </row>
    <row r="18" spans="1:11" s="409" customFormat="1" ht="16.5" customHeight="1">
      <c r="A18" s="364" t="s">
        <v>365</v>
      </c>
      <c r="B18" s="365">
        <v>32002.949652725507</v>
      </c>
      <c r="C18" s="365">
        <v>32449.139857825503</v>
      </c>
      <c r="D18" s="365">
        <v>41472.60886178549</v>
      </c>
      <c r="E18" s="366">
        <v>41889.86446536</v>
      </c>
      <c r="F18" s="367">
        <v>446.1902050999961</v>
      </c>
      <c r="G18" s="424"/>
      <c r="H18" s="366">
        <v>1.394215876791834</v>
      </c>
      <c r="I18" s="365">
        <v>417.2556035745074</v>
      </c>
      <c r="J18" s="366"/>
      <c r="K18" s="369">
        <v>1.006099242430305</v>
      </c>
    </row>
    <row r="19" spans="1:11" s="409" customFormat="1" ht="16.5" customHeight="1">
      <c r="A19" s="364" t="s">
        <v>366</v>
      </c>
      <c r="B19" s="365">
        <v>37.54196207299999</v>
      </c>
      <c r="C19" s="365">
        <v>217.034649341</v>
      </c>
      <c r="D19" s="365">
        <v>524.4364567992001</v>
      </c>
      <c r="E19" s="366">
        <v>228.74879631999997</v>
      </c>
      <c r="F19" s="367">
        <v>179.492687268</v>
      </c>
      <c r="G19" s="424"/>
      <c r="H19" s="366">
        <v>478.1121639806096</v>
      </c>
      <c r="I19" s="365">
        <v>-295.6876604792001</v>
      </c>
      <c r="J19" s="366"/>
      <c r="K19" s="369">
        <v>-56.38198043741552</v>
      </c>
    </row>
    <row r="20" spans="1:11" s="409" customFormat="1" ht="16.5" customHeight="1">
      <c r="A20" s="364" t="s">
        <v>370</v>
      </c>
      <c r="B20" s="365">
        <v>307.49049335</v>
      </c>
      <c r="C20" s="365">
        <v>297.13941754999996</v>
      </c>
      <c r="D20" s="365">
        <v>335.3769542630001</v>
      </c>
      <c r="E20" s="366">
        <v>202.00430384999999</v>
      </c>
      <c r="F20" s="367">
        <v>-10.351075800000046</v>
      </c>
      <c r="G20" s="424"/>
      <c r="H20" s="366">
        <v>-3.36630758474148</v>
      </c>
      <c r="I20" s="365">
        <v>-133.3726504130001</v>
      </c>
      <c r="J20" s="366"/>
      <c r="K20" s="369">
        <v>-39.767983076264166</v>
      </c>
    </row>
    <row r="21" spans="1:11" s="409" customFormat="1" ht="16.5" customHeight="1">
      <c r="A21" s="357" t="s">
        <v>371</v>
      </c>
      <c r="B21" s="358">
        <v>0</v>
      </c>
      <c r="C21" s="358">
        <v>0</v>
      </c>
      <c r="D21" s="358">
        <v>0</v>
      </c>
      <c r="E21" s="359">
        <v>0</v>
      </c>
      <c r="F21" s="360">
        <v>0</v>
      </c>
      <c r="G21" s="422"/>
      <c r="H21" s="359"/>
      <c r="I21" s="358">
        <v>0</v>
      </c>
      <c r="J21" s="359"/>
      <c r="K21" s="363"/>
    </row>
    <row r="22" spans="1:11" s="409" customFormat="1" ht="16.5" customHeight="1">
      <c r="A22" s="357" t="s">
        <v>372</v>
      </c>
      <c r="B22" s="358">
        <v>0</v>
      </c>
      <c r="C22" s="358">
        <v>0</v>
      </c>
      <c r="D22" s="358">
        <v>0</v>
      </c>
      <c r="E22" s="359">
        <v>0</v>
      </c>
      <c r="F22" s="360">
        <v>0</v>
      </c>
      <c r="G22" s="422"/>
      <c r="H22" s="359"/>
      <c r="I22" s="358">
        <v>0</v>
      </c>
      <c r="J22" s="359"/>
      <c r="K22" s="363"/>
    </row>
    <row r="23" spans="1:11" s="409" customFormat="1" ht="16.5" customHeight="1">
      <c r="A23" s="446" t="s">
        <v>373</v>
      </c>
      <c r="B23" s="358">
        <v>55044.492350447166</v>
      </c>
      <c r="C23" s="358">
        <v>57474.21445441765</v>
      </c>
      <c r="D23" s="358">
        <v>57998.07882860672</v>
      </c>
      <c r="E23" s="359">
        <v>58267.44794326746</v>
      </c>
      <c r="F23" s="360">
        <v>2429.722103970482</v>
      </c>
      <c r="G23" s="422"/>
      <c r="H23" s="359">
        <v>4.414105753762562</v>
      </c>
      <c r="I23" s="358">
        <v>269.36911466074525</v>
      </c>
      <c r="J23" s="359"/>
      <c r="K23" s="363">
        <v>0.4644448921433632</v>
      </c>
    </row>
    <row r="24" spans="1:11" s="409" customFormat="1" ht="16.5" customHeight="1">
      <c r="A24" s="447" t="s">
        <v>374</v>
      </c>
      <c r="B24" s="365">
        <v>26219.487117999997</v>
      </c>
      <c r="C24" s="365">
        <v>26880.995731999996</v>
      </c>
      <c r="D24" s="365">
        <v>27534.729094000002</v>
      </c>
      <c r="E24" s="366">
        <v>28932.98198175</v>
      </c>
      <c r="F24" s="367">
        <v>661.5086139999985</v>
      </c>
      <c r="G24" s="424"/>
      <c r="H24" s="366">
        <v>2.5229654989927885</v>
      </c>
      <c r="I24" s="365">
        <v>1398.2528877499972</v>
      </c>
      <c r="J24" s="366"/>
      <c r="K24" s="369">
        <v>5.078142889935625</v>
      </c>
    </row>
    <row r="25" spans="1:11" s="409" customFormat="1" ht="16.5" customHeight="1">
      <c r="A25" s="447" t="s">
        <v>375</v>
      </c>
      <c r="B25" s="365">
        <v>9026.477110959195</v>
      </c>
      <c r="C25" s="365">
        <v>12282.877694038001</v>
      </c>
      <c r="D25" s="365">
        <v>11783.224564359436</v>
      </c>
      <c r="E25" s="366">
        <v>13928.995076843941</v>
      </c>
      <c r="F25" s="367">
        <v>3256.4005830788064</v>
      </c>
      <c r="G25" s="424"/>
      <c r="H25" s="366">
        <v>36.07609638897945</v>
      </c>
      <c r="I25" s="365">
        <v>2145.770512484505</v>
      </c>
      <c r="J25" s="366"/>
      <c r="K25" s="369">
        <v>18.210384608766507</v>
      </c>
    </row>
    <row r="26" spans="1:11" s="409" customFormat="1" ht="16.5" customHeight="1">
      <c r="A26" s="447" t="s">
        <v>376</v>
      </c>
      <c r="B26" s="365">
        <v>19798.52812148797</v>
      </c>
      <c r="C26" s="365">
        <v>18310.341028379647</v>
      </c>
      <c r="D26" s="365">
        <v>18680.12517024728</v>
      </c>
      <c r="E26" s="366">
        <v>15405.470884673521</v>
      </c>
      <c r="F26" s="367">
        <v>-1488.1870931083213</v>
      </c>
      <c r="G26" s="424"/>
      <c r="H26" s="366">
        <v>-7.516655197681815</v>
      </c>
      <c r="I26" s="365">
        <v>-3274.654285573759</v>
      </c>
      <c r="J26" s="366"/>
      <c r="K26" s="369">
        <v>-17.53015172933346</v>
      </c>
    </row>
    <row r="27" spans="1:11" s="409" customFormat="1" ht="16.5" customHeight="1">
      <c r="A27" s="448" t="s">
        <v>377</v>
      </c>
      <c r="B27" s="449">
        <v>255373.42385477727</v>
      </c>
      <c r="C27" s="449">
        <v>258679.41190848313</v>
      </c>
      <c r="D27" s="449">
        <v>288723.38412413595</v>
      </c>
      <c r="E27" s="450">
        <v>306614.4885161858</v>
      </c>
      <c r="F27" s="451">
        <v>3305.9880537058634</v>
      </c>
      <c r="G27" s="452"/>
      <c r="H27" s="450">
        <v>1.2945701255060407</v>
      </c>
      <c r="I27" s="449">
        <v>17891.104392049834</v>
      </c>
      <c r="J27" s="450"/>
      <c r="K27" s="453">
        <v>6.196624650380794</v>
      </c>
    </row>
    <row r="28" spans="1:11" s="409" customFormat="1" ht="16.5" customHeight="1">
      <c r="A28" s="357" t="s">
        <v>378</v>
      </c>
      <c r="B28" s="358">
        <v>14644.172939968996</v>
      </c>
      <c r="C28" s="358">
        <v>14101.424417757002</v>
      </c>
      <c r="D28" s="358">
        <v>18683.720312650003</v>
      </c>
      <c r="E28" s="359">
        <v>19987.263388871997</v>
      </c>
      <c r="F28" s="360">
        <v>-542.748522211994</v>
      </c>
      <c r="G28" s="422"/>
      <c r="H28" s="359">
        <v>-3.7062422332547453</v>
      </c>
      <c r="I28" s="358">
        <v>1303.5430762219949</v>
      </c>
      <c r="J28" s="359"/>
      <c r="K28" s="363">
        <v>6.976892473280162</v>
      </c>
    </row>
    <row r="29" spans="1:11" s="409" customFormat="1" ht="16.5" customHeight="1">
      <c r="A29" s="364" t="s">
        <v>379</v>
      </c>
      <c r="B29" s="365">
        <v>6125.732077618995</v>
      </c>
      <c r="C29" s="365">
        <v>5307.828920259001</v>
      </c>
      <c r="D29" s="365">
        <v>6894.109523590002</v>
      </c>
      <c r="E29" s="366">
        <v>6690.796093529998</v>
      </c>
      <c r="F29" s="367">
        <v>-817.9031573599941</v>
      </c>
      <c r="G29" s="424"/>
      <c r="H29" s="366">
        <v>-13.35192507599686</v>
      </c>
      <c r="I29" s="365">
        <v>-203.31343006000407</v>
      </c>
      <c r="J29" s="366"/>
      <c r="K29" s="369">
        <v>-2.9490890645748213</v>
      </c>
    </row>
    <row r="30" spans="1:11" s="409" customFormat="1" ht="16.5" customHeight="1">
      <c r="A30" s="364" t="s">
        <v>380</v>
      </c>
      <c r="B30" s="365">
        <v>8221.41105572</v>
      </c>
      <c r="C30" s="365">
        <v>8406.52240155</v>
      </c>
      <c r="D30" s="365">
        <v>11483.83710593</v>
      </c>
      <c r="E30" s="366">
        <v>12758.34043047</v>
      </c>
      <c r="F30" s="367">
        <v>185.11134583000057</v>
      </c>
      <c r="G30" s="424"/>
      <c r="H30" s="366">
        <v>2.2515763361717624</v>
      </c>
      <c r="I30" s="365">
        <v>1274.503324539999</v>
      </c>
      <c r="J30" s="366"/>
      <c r="K30" s="369">
        <v>11.09823583166182</v>
      </c>
    </row>
    <row r="31" spans="1:11" s="409" customFormat="1" ht="16.5" customHeight="1">
      <c r="A31" s="364" t="s">
        <v>381</v>
      </c>
      <c r="B31" s="365">
        <v>88.41603593999999</v>
      </c>
      <c r="C31" s="365">
        <v>107.85038502999997</v>
      </c>
      <c r="D31" s="365">
        <v>84.49011687999999</v>
      </c>
      <c r="E31" s="366">
        <v>118.11687791000001</v>
      </c>
      <c r="F31" s="367">
        <v>19.434349089999984</v>
      </c>
      <c r="G31" s="424"/>
      <c r="H31" s="366">
        <v>21.980570473876853</v>
      </c>
      <c r="I31" s="365">
        <v>33.626761030000026</v>
      </c>
      <c r="J31" s="366"/>
      <c r="K31" s="369">
        <v>39.7996384331668</v>
      </c>
    </row>
    <row r="32" spans="1:11" s="409" customFormat="1" ht="16.5" customHeight="1">
      <c r="A32" s="364" t="s">
        <v>382</v>
      </c>
      <c r="B32" s="365">
        <v>206.12077069</v>
      </c>
      <c r="C32" s="365">
        <v>261.542194918</v>
      </c>
      <c r="D32" s="365">
        <v>220.86995025000002</v>
      </c>
      <c r="E32" s="366">
        <v>409.747986962</v>
      </c>
      <c r="F32" s="367">
        <v>55.42142422800001</v>
      </c>
      <c r="G32" s="424"/>
      <c r="H32" s="366">
        <v>26.887840581264033</v>
      </c>
      <c r="I32" s="365">
        <v>188.878036712</v>
      </c>
      <c r="J32" s="366"/>
      <c r="K32" s="369">
        <v>85.51549746727034</v>
      </c>
    </row>
    <row r="33" spans="1:11" s="409" customFormat="1" ht="16.5" customHeight="1">
      <c r="A33" s="364" t="s">
        <v>383</v>
      </c>
      <c r="B33" s="365">
        <v>2.493</v>
      </c>
      <c r="C33" s="365">
        <v>17.680516</v>
      </c>
      <c r="D33" s="365">
        <v>0.413616</v>
      </c>
      <c r="E33" s="366">
        <v>10.262</v>
      </c>
      <c r="F33" s="367">
        <v>15.187516</v>
      </c>
      <c r="G33" s="424"/>
      <c r="H33" s="366">
        <v>609.2064179703169</v>
      </c>
      <c r="I33" s="365">
        <v>9.848384000000001</v>
      </c>
      <c r="J33" s="366"/>
      <c r="K33" s="369">
        <v>2381.045220687788</v>
      </c>
    </row>
    <row r="34" spans="1:11" s="409" customFormat="1" ht="16.5" customHeight="1">
      <c r="A34" s="425" t="s">
        <v>384</v>
      </c>
      <c r="B34" s="358">
        <v>223339.6768422248</v>
      </c>
      <c r="C34" s="358">
        <v>229802.7442069241</v>
      </c>
      <c r="D34" s="358">
        <v>253591.78598665103</v>
      </c>
      <c r="E34" s="359">
        <v>272132.7990773723</v>
      </c>
      <c r="F34" s="360">
        <v>6463.067364699295</v>
      </c>
      <c r="G34" s="422"/>
      <c r="H34" s="359">
        <v>2.8938285646688016</v>
      </c>
      <c r="I34" s="358">
        <v>18541.013090721273</v>
      </c>
      <c r="J34" s="359"/>
      <c r="K34" s="363">
        <v>7.311361848170139</v>
      </c>
    </row>
    <row r="35" spans="1:11" s="409" customFormat="1" ht="16.5" customHeight="1">
      <c r="A35" s="364" t="s">
        <v>385</v>
      </c>
      <c r="B35" s="365">
        <v>2744.3</v>
      </c>
      <c r="C35" s="365">
        <v>2600.125</v>
      </c>
      <c r="D35" s="365">
        <v>3087.8</v>
      </c>
      <c r="E35" s="366">
        <v>5248.700000000001</v>
      </c>
      <c r="F35" s="367">
        <v>-144.17500000000018</v>
      </c>
      <c r="G35" s="424"/>
      <c r="H35" s="366">
        <v>-5.25361658710783</v>
      </c>
      <c r="I35" s="365">
        <v>2160.9000000000005</v>
      </c>
      <c r="J35" s="366"/>
      <c r="K35" s="369">
        <v>69.98186411036986</v>
      </c>
    </row>
    <row r="36" spans="1:11" s="409" customFormat="1" ht="16.5" customHeight="1">
      <c r="A36" s="364" t="s">
        <v>386</v>
      </c>
      <c r="B36" s="365">
        <v>273.72200813</v>
      </c>
      <c r="C36" s="365">
        <v>212.21332474000005</v>
      </c>
      <c r="D36" s="365">
        <v>195.92159383</v>
      </c>
      <c r="E36" s="366">
        <v>147.3074591</v>
      </c>
      <c r="F36" s="367">
        <v>-61.50868338999996</v>
      </c>
      <c r="G36" s="424"/>
      <c r="H36" s="366">
        <v>-22.471223198387236</v>
      </c>
      <c r="I36" s="365">
        <v>-48.61413473000002</v>
      </c>
      <c r="J36" s="366"/>
      <c r="K36" s="369">
        <v>-24.813055967777707</v>
      </c>
    </row>
    <row r="37" spans="1:11" s="409" customFormat="1" ht="16.5" customHeight="1">
      <c r="A37" s="370" t="s">
        <v>387</v>
      </c>
      <c r="B37" s="365">
        <v>50514.5238601137</v>
      </c>
      <c r="C37" s="365">
        <v>43719.656357058295</v>
      </c>
      <c r="D37" s="365">
        <v>54041.7393191083</v>
      </c>
      <c r="E37" s="366">
        <v>52030.588853998306</v>
      </c>
      <c r="F37" s="367">
        <v>-6794.867503055408</v>
      </c>
      <c r="G37" s="424"/>
      <c r="H37" s="366">
        <v>-13.451314560287559</v>
      </c>
      <c r="I37" s="365">
        <v>-2011.1504651099967</v>
      </c>
      <c r="J37" s="366"/>
      <c r="K37" s="369">
        <v>-3.721476196823454</v>
      </c>
    </row>
    <row r="38" spans="1:11" s="409" customFormat="1" ht="16.5" customHeight="1">
      <c r="A38" s="454" t="s">
        <v>388</v>
      </c>
      <c r="B38" s="365">
        <v>0</v>
      </c>
      <c r="C38" s="365">
        <v>0</v>
      </c>
      <c r="D38" s="365">
        <v>0</v>
      </c>
      <c r="E38" s="366">
        <v>0</v>
      </c>
      <c r="F38" s="367">
        <v>0</v>
      </c>
      <c r="G38" s="424"/>
      <c r="H38" s="366"/>
      <c r="I38" s="365">
        <v>0</v>
      </c>
      <c r="J38" s="366"/>
      <c r="K38" s="369"/>
    </row>
    <row r="39" spans="1:11" s="409" customFormat="1" ht="16.5" customHeight="1">
      <c r="A39" s="454" t="s">
        <v>389</v>
      </c>
      <c r="B39" s="365">
        <v>50514.5238601137</v>
      </c>
      <c r="C39" s="365">
        <v>43719.656357058295</v>
      </c>
      <c r="D39" s="365">
        <v>54041.7393191083</v>
      </c>
      <c r="E39" s="366">
        <v>52030.588853998306</v>
      </c>
      <c r="F39" s="367">
        <v>-6794.867503055408</v>
      </c>
      <c r="G39" s="424"/>
      <c r="H39" s="366">
        <v>-13.451314560287559</v>
      </c>
      <c r="I39" s="365">
        <v>-2011.1504651099967</v>
      </c>
      <c r="J39" s="366"/>
      <c r="K39" s="369">
        <v>-3.721476196823454</v>
      </c>
    </row>
    <row r="40" spans="1:11" s="409" customFormat="1" ht="16.5" customHeight="1">
      <c r="A40" s="364" t="s">
        <v>390</v>
      </c>
      <c r="B40" s="365">
        <v>169807.1309739811</v>
      </c>
      <c r="C40" s="365">
        <v>183270.7495251258</v>
      </c>
      <c r="D40" s="365">
        <v>196266.32507371274</v>
      </c>
      <c r="E40" s="366">
        <v>214706.20276427397</v>
      </c>
      <c r="F40" s="367">
        <v>13463.618551144697</v>
      </c>
      <c r="G40" s="424"/>
      <c r="H40" s="366">
        <v>7.928770996789101</v>
      </c>
      <c r="I40" s="365">
        <v>18439.877690561232</v>
      </c>
      <c r="J40" s="366"/>
      <c r="K40" s="369">
        <v>9.395334468934328</v>
      </c>
    </row>
    <row r="41" spans="1:11" s="409" customFormat="1" ht="16.5" customHeight="1">
      <c r="A41" s="370" t="s">
        <v>391</v>
      </c>
      <c r="B41" s="365">
        <v>166791.37957551968</v>
      </c>
      <c r="C41" s="365">
        <v>180137.0657338828</v>
      </c>
      <c r="D41" s="365">
        <v>193415.79534573623</v>
      </c>
      <c r="E41" s="366">
        <v>211929.55875974766</v>
      </c>
      <c r="F41" s="367">
        <v>13345.686158363125</v>
      </c>
      <c r="G41" s="424"/>
      <c r="H41" s="366">
        <v>8.00142440953939</v>
      </c>
      <c r="I41" s="365">
        <v>18513.763414011424</v>
      </c>
      <c r="J41" s="366"/>
      <c r="K41" s="369">
        <v>9.572001801051226</v>
      </c>
    </row>
    <row r="42" spans="1:11" s="409" customFormat="1" ht="16.5" customHeight="1">
      <c r="A42" s="370" t="s">
        <v>392</v>
      </c>
      <c r="B42" s="365">
        <v>3015.7513984614275</v>
      </c>
      <c r="C42" s="365">
        <v>3133.683791243</v>
      </c>
      <c r="D42" s="365">
        <v>2850.5297279765</v>
      </c>
      <c r="E42" s="366">
        <v>2776.644004526302</v>
      </c>
      <c r="F42" s="367">
        <v>117.93239278157262</v>
      </c>
      <c r="G42" s="424"/>
      <c r="H42" s="366">
        <v>3.9105475617698207</v>
      </c>
      <c r="I42" s="365">
        <v>-73.88572345019793</v>
      </c>
      <c r="J42" s="366"/>
      <c r="K42" s="369">
        <v>-2.5919997509602206</v>
      </c>
    </row>
    <row r="43" spans="1:11" s="409" customFormat="1" ht="16.5" customHeight="1">
      <c r="A43" s="382" t="s">
        <v>393</v>
      </c>
      <c r="B43" s="383">
        <v>0</v>
      </c>
      <c r="C43" s="383">
        <v>0</v>
      </c>
      <c r="D43" s="383">
        <v>0</v>
      </c>
      <c r="E43" s="384">
        <v>0</v>
      </c>
      <c r="F43" s="385">
        <v>0</v>
      </c>
      <c r="G43" s="455"/>
      <c r="H43" s="384"/>
      <c r="I43" s="383">
        <v>0</v>
      </c>
      <c r="J43" s="384"/>
      <c r="K43" s="386"/>
    </row>
    <row r="44" spans="1:11" s="409" customFormat="1" ht="16.5" customHeight="1" thickBot="1">
      <c r="A44" s="456" t="s">
        <v>334</v>
      </c>
      <c r="B44" s="388">
        <v>17389.575101283524</v>
      </c>
      <c r="C44" s="388">
        <v>14775.23861211085</v>
      </c>
      <c r="D44" s="388">
        <v>16447.873697629497</v>
      </c>
      <c r="E44" s="389">
        <v>14494.430338633501</v>
      </c>
      <c r="F44" s="390">
        <v>-2614.336489172674</v>
      </c>
      <c r="G44" s="433"/>
      <c r="H44" s="389">
        <v>-15.03392966156896</v>
      </c>
      <c r="I44" s="388">
        <v>-1953.4433589959954</v>
      </c>
      <c r="J44" s="389"/>
      <c r="K44" s="391">
        <v>-11.87657076475198</v>
      </c>
    </row>
    <row r="45" spans="1:11" s="409" customFormat="1" ht="16.5" customHeight="1" thickTop="1">
      <c r="A45" s="399" t="s">
        <v>309</v>
      </c>
      <c r="B45" s="457"/>
      <c r="C45" s="340"/>
      <c r="D45" s="394"/>
      <c r="E45" s="394"/>
      <c r="F45" s="365"/>
      <c r="G45" s="365"/>
      <c r="H45" s="365"/>
      <c r="I45" s="365"/>
      <c r="J45" s="365"/>
      <c r="K45" s="365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2"/>
    </sheetView>
  </sheetViews>
  <sheetFormatPr defaultColWidth="11.00390625" defaultRowHeight="16.5" customHeight="1"/>
  <cols>
    <col min="1" max="1" width="46.7109375" style="409" bestFit="1" customWidth="1"/>
    <col min="2" max="2" width="10.57421875" style="409" bestFit="1" customWidth="1"/>
    <col min="3" max="3" width="11.421875" style="409" bestFit="1" customWidth="1"/>
    <col min="4" max="5" width="10.7109375" style="409" bestFit="1" customWidth="1"/>
    <col min="6" max="6" width="9.28125" style="409" bestFit="1" customWidth="1"/>
    <col min="7" max="7" width="2.421875" style="409" bestFit="1" customWidth="1"/>
    <col min="8" max="8" width="7.7109375" style="409" bestFit="1" customWidth="1"/>
    <col min="9" max="9" width="10.7109375" style="409" customWidth="1"/>
    <col min="10" max="10" width="2.140625" style="409" customWidth="1"/>
    <col min="11" max="11" width="7.7109375" style="409" bestFit="1" customWidth="1"/>
    <col min="12" max="16384" width="11.00390625" style="339" customWidth="1"/>
  </cols>
  <sheetData>
    <row r="1" spans="1:11" s="409" customFormat="1" ht="12.75">
      <c r="A1" s="1928" t="s">
        <v>1261</v>
      </c>
      <c r="B1" s="1928"/>
      <c r="C1" s="1928"/>
      <c r="D1" s="1928"/>
      <c r="E1" s="1928"/>
      <c r="F1" s="1928"/>
      <c r="G1" s="1928"/>
      <c r="H1" s="1928"/>
      <c r="I1" s="1928"/>
      <c r="J1" s="1928"/>
      <c r="K1" s="1928"/>
    </row>
    <row r="2" spans="1:11" s="409" customFormat="1" ht="16.5" customHeight="1">
      <c r="A2" s="1929" t="s">
        <v>32</v>
      </c>
      <c r="B2" s="1929"/>
      <c r="C2" s="1929"/>
      <c r="D2" s="1929"/>
      <c r="E2" s="1929"/>
      <c r="F2" s="1929"/>
      <c r="G2" s="1929"/>
      <c r="H2" s="1929"/>
      <c r="I2" s="1929"/>
      <c r="J2" s="1929"/>
      <c r="K2" s="1929"/>
    </row>
    <row r="3" spans="1:11" s="409" customFormat="1" ht="16.5" customHeight="1" thickBot="1">
      <c r="A3" s="392"/>
      <c r="B3" s="457"/>
      <c r="C3" s="340"/>
      <c r="D3" s="340"/>
      <c r="E3" s="340"/>
      <c r="F3" s="340"/>
      <c r="G3" s="340"/>
      <c r="H3" s="340"/>
      <c r="I3" s="1930" t="s">
        <v>76</v>
      </c>
      <c r="J3" s="1930"/>
      <c r="K3" s="1930"/>
    </row>
    <row r="4" spans="1:11" s="409" customFormat="1" ht="13.5" thickTop="1">
      <c r="A4" s="342"/>
      <c r="B4" s="458">
        <v>2014</v>
      </c>
      <c r="C4" s="458">
        <v>2015</v>
      </c>
      <c r="D4" s="458">
        <v>2015</v>
      </c>
      <c r="E4" s="459">
        <v>2016</v>
      </c>
      <c r="F4" s="1945" t="s">
        <v>273</v>
      </c>
      <c r="G4" s="1946"/>
      <c r="H4" s="1946"/>
      <c r="I4" s="1946"/>
      <c r="J4" s="1946"/>
      <c r="K4" s="1947"/>
    </row>
    <row r="5" spans="1:11" s="409" customFormat="1" ht="12.75">
      <c r="A5" s="413" t="s">
        <v>315</v>
      </c>
      <c r="B5" s="442" t="s">
        <v>275</v>
      </c>
      <c r="C5" s="442" t="s">
        <v>276</v>
      </c>
      <c r="D5" s="442" t="s">
        <v>277</v>
      </c>
      <c r="E5" s="443" t="s">
        <v>278</v>
      </c>
      <c r="F5" s="1933" t="s">
        <v>53</v>
      </c>
      <c r="G5" s="1934"/>
      <c r="H5" s="1935"/>
      <c r="I5" s="1934" t="s">
        <v>54</v>
      </c>
      <c r="J5" s="1934"/>
      <c r="K5" s="1936"/>
    </row>
    <row r="6" spans="1:11" s="409" customFormat="1" ht="12.75">
      <c r="A6" s="413"/>
      <c r="B6" s="442"/>
      <c r="C6" s="442"/>
      <c r="D6" s="442"/>
      <c r="E6" s="443"/>
      <c r="F6" s="418" t="s">
        <v>78</v>
      </c>
      <c r="G6" s="419" t="s">
        <v>33</v>
      </c>
      <c r="H6" s="420" t="s">
        <v>279</v>
      </c>
      <c r="I6" s="415" t="s">
        <v>78</v>
      </c>
      <c r="J6" s="419" t="s">
        <v>33</v>
      </c>
      <c r="K6" s="421" t="s">
        <v>279</v>
      </c>
    </row>
    <row r="7" spans="1:11" s="409" customFormat="1" ht="16.5" customHeight="1">
      <c r="A7" s="357" t="s">
        <v>363</v>
      </c>
      <c r="B7" s="358">
        <v>72080.7549113894</v>
      </c>
      <c r="C7" s="358">
        <v>73601.38857274893</v>
      </c>
      <c r="D7" s="358">
        <v>71636.1858845489</v>
      </c>
      <c r="E7" s="359">
        <v>73641.34875954819</v>
      </c>
      <c r="F7" s="360">
        <v>1520.6336613595195</v>
      </c>
      <c r="G7" s="422"/>
      <c r="H7" s="359">
        <v>2.109625049333724</v>
      </c>
      <c r="I7" s="358">
        <v>2005.1628749992815</v>
      </c>
      <c r="J7" s="423"/>
      <c r="K7" s="363">
        <v>2.7990921770051576</v>
      </c>
    </row>
    <row r="8" spans="1:11" s="409" customFormat="1" ht="16.5" customHeight="1">
      <c r="A8" s="364" t="s">
        <v>364</v>
      </c>
      <c r="B8" s="365">
        <v>5824.85091292</v>
      </c>
      <c r="C8" s="365">
        <v>6232.816048480003</v>
      </c>
      <c r="D8" s="365">
        <v>5426.4155424100045</v>
      </c>
      <c r="E8" s="366">
        <v>6129.063561569999</v>
      </c>
      <c r="F8" s="367">
        <v>407.96513556000264</v>
      </c>
      <c r="G8" s="424"/>
      <c r="H8" s="366">
        <v>7.003872573890299</v>
      </c>
      <c r="I8" s="365">
        <v>702.6480191599949</v>
      </c>
      <c r="J8" s="366"/>
      <c r="K8" s="369">
        <v>12.948658532846743</v>
      </c>
    </row>
    <row r="9" spans="1:11" s="409" customFormat="1" ht="16.5" customHeight="1">
      <c r="A9" s="364" t="s">
        <v>365</v>
      </c>
      <c r="B9" s="365">
        <v>5824.85091292</v>
      </c>
      <c r="C9" s="365">
        <v>6232.816048480003</v>
      </c>
      <c r="D9" s="365">
        <v>5426.4155424100045</v>
      </c>
      <c r="E9" s="366">
        <v>6129.063561569999</v>
      </c>
      <c r="F9" s="367">
        <v>407.96513556000264</v>
      </c>
      <c r="G9" s="424"/>
      <c r="H9" s="366">
        <v>7.003872573890299</v>
      </c>
      <c r="I9" s="365">
        <v>702.6480191599949</v>
      </c>
      <c r="J9" s="366"/>
      <c r="K9" s="369">
        <v>12.948658532846743</v>
      </c>
    </row>
    <row r="10" spans="1:11" s="409" customFormat="1" ht="16.5" customHeight="1">
      <c r="A10" s="364" t="s">
        <v>366</v>
      </c>
      <c r="B10" s="365">
        <v>0</v>
      </c>
      <c r="C10" s="365">
        <v>0</v>
      </c>
      <c r="D10" s="365">
        <v>0</v>
      </c>
      <c r="E10" s="366">
        <v>0</v>
      </c>
      <c r="F10" s="367">
        <v>0</v>
      </c>
      <c r="G10" s="424"/>
      <c r="H10" s="366"/>
      <c r="I10" s="365">
        <v>0</v>
      </c>
      <c r="J10" s="366"/>
      <c r="K10" s="369"/>
    </row>
    <row r="11" spans="1:11" s="409" customFormat="1" ht="16.5" customHeight="1">
      <c r="A11" s="364" t="s">
        <v>367</v>
      </c>
      <c r="B11" s="365">
        <v>31184.7156080099</v>
      </c>
      <c r="C11" s="365">
        <v>33048.38174584892</v>
      </c>
      <c r="D11" s="365">
        <v>33755.022394038904</v>
      </c>
      <c r="E11" s="366">
        <v>36872.218382948195</v>
      </c>
      <c r="F11" s="367">
        <v>1863.66613783902</v>
      </c>
      <c r="G11" s="424"/>
      <c r="H11" s="366">
        <v>5.976216558346073</v>
      </c>
      <c r="I11" s="365">
        <v>3117.1959889092905</v>
      </c>
      <c r="J11" s="366"/>
      <c r="K11" s="369">
        <v>9.234762023027967</v>
      </c>
    </row>
    <row r="12" spans="1:11" s="409" customFormat="1" ht="16.5" customHeight="1">
      <c r="A12" s="364" t="s">
        <v>365</v>
      </c>
      <c r="B12" s="365">
        <v>31184.7156080099</v>
      </c>
      <c r="C12" s="365">
        <v>33048.38174584892</v>
      </c>
      <c r="D12" s="365">
        <v>33755.022394038904</v>
      </c>
      <c r="E12" s="366">
        <v>36872.218382948195</v>
      </c>
      <c r="F12" s="367">
        <v>1863.66613783902</v>
      </c>
      <c r="G12" s="424"/>
      <c r="H12" s="366">
        <v>5.976216558346073</v>
      </c>
      <c r="I12" s="365">
        <v>3117.1959889092905</v>
      </c>
      <c r="J12" s="366"/>
      <c r="K12" s="369">
        <v>9.234762023027967</v>
      </c>
    </row>
    <row r="13" spans="1:11" s="409" customFormat="1" ht="16.5" customHeight="1">
      <c r="A13" s="364" t="s">
        <v>366</v>
      </c>
      <c r="B13" s="365">
        <v>0</v>
      </c>
      <c r="C13" s="365">
        <v>0</v>
      </c>
      <c r="D13" s="365">
        <v>0</v>
      </c>
      <c r="E13" s="366">
        <v>0</v>
      </c>
      <c r="F13" s="367">
        <v>0</v>
      </c>
      <c r="G13" s="424"/>
      <c r="H13" s="366"/>
      <c r="I13" s="365">
        <v>0</v>
      </c>
      <c r="J13" s="366"/>
      <c r="K13" s="369"/>
    </row>
    <row r="14" spans="1:11" s="409" customFormat="1" ht="16.5" customHeight="1">
      <c r="A14" s="364" t="s">
        <v>368</v>
      </c>
      <c r="B14" s="365">
        <v>33952.66454880001</v>
      </c>
      <c r="C14" s="365">
        <v>33473.839307090006</v>
      </c>
      <c r="D14" s="365">
        <v>31550.038098329987</v>
      </c>
      <c r="E14" s="366">
        <v>29600.661401430003</v>
      </c>
      <c r="F14" s="367">
        <v>-478.82524171000114</v>
      </c>
      <c r="G14" s="424"/>
      <c r="H14" s="366">
        <v>-1.4102729434439167</v>
      </c>
      <c r="I14" s="365">
        <v>-1949.3766968999844</v>
      </c>
      <c r="J14" s="366"/>
      <c r="K14" s="369">
        <v>-6.178682544929064</v>
      </c>
    </row>
    <row r="15" spans="1:11" s="409" customFormat="1" ht="16.5" customHeight="1">
      <c r="A15" s="364" t="s">
        <v>365</v>
      </c>
      <c r="B15" s="365">
        <v>33952.66454880001</v>
      </c>
      <c r="C15" s="365">
        <v>33473.839307090006</v>
      </c>
      <c r="D15" s="365">
        <v>31550.038098329987</v>
      </c>
      <c r="E15" s="366">
        <v>29600.661401430003</v>
      </c>
      <c r="F15" s="367">
        <v>-478.82524171000114</v>
      </c>
      <c r="G15" s="424"/>
      <c r="H15" s="366">
        <v>-1.4102729434439167</v>
      </c>
      <c r="I15" s="365">
        <v>-1949.3766968999844</v>
      </c>
      <c r="J15" s="366"/>
      <c r="K15" s="369">
        <v>-6.178682544929064</v>
      </c>
    </row>
    <row r="16" spans="1:11" s="409" customFormat="1" ht="16.5" customHeight="1">
      <c r="A16" s="364" t="s">
        <v>366</v>
      </c>
      <c r="B16" s="365">
        <v>0</v>
      </c>
      <c r="C16" s="365">
        <v>0</v>
      </c>
      <c r="D16" s="365">
        <v>0</v>
      </c>
      <c r="E16" s="366">
        <v>0</v>
      </c>
      <c r="F16" s="367">
        <v>0</v>
      </c>
      <c r="G16" s="424"/>
      <c r="H16" s="366"/>
      <c r="I16" s="365">
        <v>0</v>
      </c>
      <c r="J16" s="366"/>
      <c r="K16" s="369"/>
    </row>
    <row r="17" spans="1:11" s="409" customFormat="1" ht="16.5" customHeight="1">
      <c r="A17" s="364" t="s">
        <v>369</v>
      </c>
      <c r="B17" s="365">
        <v>1106.2719060595002</v>
      </c>
      <c r="C17" s="365">
        <v>832.67043956</v>
      </c>
      <c r="D17" s="365">
        <v>890.77474628</v>
      </c>
      <c r="E17" s="366">
        <v>1023.9309867000004</v>
      </c>
      <c r="F17" s="367">
        <v>-273.60146649950025</v>
      </c>
      <c r="G17" s="424"/>
      <c r="H17" s="366">
        <v>-24.7318462125698</v>
      </c>
      <c r="I17" s="365">
        <v>133.15624042000036</v>
      </c>
      <c r="J17" s="366"/>
      <c r="K17" s="369">
        <v>14.948362756811354</v>
      </c>
    </row>
    <row r="18" spans="1:11" s="409" customFormat="1" ht="16.5" customHeight="1">
      <c r="A18" s="364" t="s">
        <v>365</v>
      </c>
      <c r="B18" s="365">
        <v>1106.2719060595002</v>
      </c>
      <c r="C18" s="365">
        <v>832.67043956</v>
      </c>
      <c r="D18" s="365">
        <v>890.77474628</v>
      </c>
      <c r="E18" s="366">
        <v>1023.9309867000004</v>
      </c>
      <c r="F18" s="367">
        <v>-273.60146649950025</v>
      </c>
      <c r="G18" s="424"/>
      <c r="H18" s="366">
        <v>-24.7318462125698</v>
      </c>
      <c r="I18" s="365">
        <v>133.15624042000036</v>
      </c>
      <c r="J18" s="366"/>
      <c r="K18" s="369">
        <v>14.948362756811354</v>
      </c>
    </row>
    <row r="19" spans="1:11" s="409" customFormat="1" ht="16.5" customHeight="1">
      <c r="A19" s="364" t="s">
        <v>366</v>
      </c>
      <c r="B19" s="365">
        <v>0</v>
      </c>
      <c r="C19" s="365">
        <v>0</v>
      </c>
      <c r="D19" s="365">
        <v>0</v>
      </c>
      <c r="E19" s="366">
        <v>0</v>
      </c>
      <c r="F19" s="367">
        <v>0</v>
      </c>
      <c r="G19" s="424"/>
      <c r="H19" s="366"/>
      <c r="I19" s="365">
        <v>0</v>
      </c>
      <c r="J19" s="366"/>
      <c r="K19" s="369"/>
    </row>
    <row r="20" spans="1:11" s="409" customFormat="1" ht="16.5" customHeight="1">
      <c r="A20" s="364" t="s">
        <v>370</v>
      </c>
      <c r="B20" s="365">
        <v>12.2519356</v>
      </c>
      <c r="C20" s="365">
        <v>13.681031769999997</v>
      </c>
      <c r="D20" s="365">
        <v>13.935103490000001</v>
      </c>
      <c r="E20" s="366">
        <v>15.4744269</v>
      </c>
      <c r="F20" s="367">
        <v>1.4290961699999976</v>
      </c>
      <c r="G20" s="424"/>
      <c r="H20" s="366">
        <v>11.664248137249412</v>
      </c>
      <c r="I20" s="365">
        <v>1.539323409999998</v>
      </c>
      <c r="J20" s="366"/>
      <c r="K20" s="369">
        <v>11.046372286396258</v>
      </c>
    </row>
    <row r="21" spans="1:11" s="409" customFormat="1" ht="16.5" customHeight="1">
      <c r="A21" s="357" t="s">
        <v>371</v>
      </c>
      <c r="B21" s="358">
        <v>0</v>
      </c>
      <c r="C21" s="358">
        <v>0</v>
      </c>
      <c r="D21" s="358">
        <v>0</v>
      </c>
      <c r="E21" s="359">
        <v>0</v>
      </c>
      <c r="F21" s="360">
        <v>0</v>
      </c>
      <c r="G21" s="422"/>
      <c r="H21" s="359"/>
      <c r="I21" s="358">
        <v>0</v>
      </c>
      <c r="J21" s="359"/>
      <c r="K21" s="363"/>
    </row>
    <row r="22" spans="1:11" s="409" customFormat="1" ht="16.5" customHeight="1">
      <c r="A22" s="357" t="s">
        <v>372</v>
      </c>
      <c r="B22" s="358">
        <v>0</v>
      </c>
      <c r="C22" s="358">
        <v>0</v>
      </c>
      <c r="D22" s="358">
        <v>0</v>
      </c>
      <c r="E22" s="359">
        <v>0</v>
      </c>
      <c r="F22" s="360">
        <v>0</v>
      </c>
      <c r="G22" s="422"/>
      <c r="H22" s="359"/>
      <c r="I22" s="358">
        <v>0</v>
      </c>
      <c r="J22" s="359"/>
      <c r="K22" s="363"/>
    </row>
    <row r="23" spans="1:11" s="409" customFormat="1" ht="16.5" customHeight="1">
      <c r="A23" s="446" t="s">
        <v>373</v>
      </c>
      <c r="B23" s="358">
        <v>33511.8399093634</v>
      </c>
      <c r="C23" s="358">
        <v>38124.63831073738</v>
      </c>
      <c r="D23" s="358">
        <v>33399.74685941983</v>
      </c>
      <c r="E23" s="359">
        <v>36374.21166725081</v>
      </c>
      <c r="F23" s="360">
        <v>4612.798401373977</v>
      </c>
      <c r="G23" s="422"/>
      <c r="H23" s="359">
        <v>13.76468261321914</v>
      </c>
      <c r="I23" s="358">
        <v>2974.464807830984</v>
      </c>
      <c r="J23" s="359"/>
      <c r="K23" s="363">
        <v>8.905650753434038</v>
      </c>
    </row>
    <row r="24" spans="1:11" s="409" customFormat="1" ht="16.5" customHeight="1">
      <c r="A24" s="447" t="s">
        <v>374</v>
      </c>
      <c r="B24" s="365">
        <v>15931.540589000002</v>
      </c>
      <c r="C24" s="365">
        <v>16558.734638</v>
      </c>
      <c r="D24" s="365">
        <v>15763.766387999998</v>
      </c>
      <c r="E24" s="366">
        <v>14552.286919000002</v>
      </c>
      <c r="F24" s="367">
        <v>627.1940489999997</v>
      </c>
      <c r="G24" s="424"/>
      <c r="H24" s="366">
        <v>3.9368072754561374</v>
      </c>
      <c r="I24" s="365">
        <v>-1211.4794689999962</v>
      </c>
      <c r="J24" s="366"/>
      <c r="K24" s="369">
        <v>-7.685215824577446</v>
      </c>
    </row>
    <row r="25" spans="1:11" s="409" customFormat="1" ht="16.5" customHeight="1">
      <c r="A25" s="447" t="s">
        <v>375</v>
      </c>
      <c r="B25" s="365">
        <v>5690.060296928596</v>
      </c>
      <c r="C25" s="365">
        <v>6720.8045132633515</v>
      </c>
      <c r="D25" s="365">
        <v>5518.502981794702</v>
      </c>
      <c r="E25" s="366">
        <v>8468.630268028204</v>
      </c>
      <c r="F25" s="367">
        <v>1030.744216334756</v>
      </c>
      <c r="G25" s="424"/>
      <c r="H25" s="366">
        <v>18.114820626613312</v>
      </c>
      <c r="I25" s="365">
        <v>2950.1272862335027</v>
      </c>
      <c r="J25" s="366"/>
      <c r="K25" s="369">
        <v>53.45883287489094</v>
      </c>
    </row>
    <row r="26" spans="1:11" s="409" customFormat="1" ht="16.5" customHeight="1">
      <c r="A26" s="447" t="s">
        <v>376</v>
      </c>
      <c r="B26" s="365">
        <v>11890.239023434804</v>
      </c>
      <c r="C26" s="365">
        <v>14845.099159474024</v>
      </c>
      <c r="D26" s="365">
        <v>12117.477489625131</v>
      </c>
      <c r="E26" s="366">
        <v>13353.294480222601</v>
      </c>
      <c r="F26" s="367">
        <v>2954.8601360392204</v>
      </c>
      <c r="G26" s="424"/>
      <c r="H26" s="366">
        <v>24.851141597872036</v>
      </c>
      <c r="I26" s="365">
        <v>1235.81699059747</v>
      </c>
      <c r="J26" s="366"/>
      <c r="K26" s="369">
        <v>10.198632443555722</v>
      </c>
    </row>
    <row r="27" spans="1:11" s="409" customFormat="1" ht="16.5" customHeight="1">
      <c r="A27" s="448" t="s">
        <v>377</v>
      </c>
      <c r="B27" s="449">
        <v>105592.5948207528</v>
      </c>
      <c r="C27" s="449">
        <v>111726.02688348631</v>
      </c>
      <c r="D27" s="449">
        <v>105035.93274396873</v>
      </c>
      <c r="E27" s="450">
        <v>110015.560426799</v>
      </c>
      <c r="F27" s="451">
        <v>6133.432062733511</v>
      </c>
      <c r="G27" s="452"/>
      <c r="H27" s="450">
        <v>5.8085816274760855</v>
      </c>
      <c r="I27" s="449">
        <v>4979.627682830265</v>
      </c>
      <c r="J27" s="450"/>
      <c r="K27" s="453">
        <v>4.740880147147739</v>
      </c>
    </row>
    <row r="28" spans="1:11" s="409" customFormat="1" ht="16.5" customHeight="1">
      <c r="A28" s="357" t="s">
        <v>378</v>
      </c>
      <c r="B28" s="358">
        <v>5575.491232109997</v>
      </c>
      <c r="C28" s="358">
        <v>4960.982311030003</v>
      </c>
      <c r="D28" s="358">
        <v>6830.778932000007</v>
      </c>
      <c r="E28" s="359">
        <v>5873.777580680004</v>
      </c>
      <c r="F28" s="360">
        <v>-614.5089210799943</v>
      </c>
      <c r="G28" s="422"/>
      <c r="H28" s="359">
        <v>-11.021610392658417</v>
      </c>
      <c r="I28" s="358">
        <v>-957.0013513200038</v>
      </c>
      <c r="J28" s="359"/>
      <c r="K28" s="363">
        <v>-14.010135020425848</v>
      </c>
    </row>
    <row r="29" spans="1:11" s="409" customFormat="1" ht="16.5" customHeight="1">
      <c r="A29" s="364" t="s">
        <v>379</v>
      </c>
      <c r="B29" s="365">
        <v>1061.9248942099985</v>
      </c>
      <c r="C29" s="365">
        <v>982.8350883900035</v>
      </c>
      <c r="D29" s="365">
        <v>1014.4907457800068</v>
      </c>
      <c r="E29" s="366">
        <v>1036.522321290003</v>
      </c>
      <c r="F29" s="367">
        <v>-79.08980581999492</v>
      </c>
      <c r="G29" s="424"/>
      <c r="H29" s="366">
        <v>-7.4477777337381745</v>
      </c>
      <c r="I29" s="365">
        <v>22.031575509996173</v>
      </c>
      <c r="J29" s="366"/>
      <c r="K29" s="369">
        <v>2.171688169817346</v>
      </c>
    </row>
    <row r="30" spans="1:11" s="409" customFormat="1" ht="16.5" customHeight="1">
      <c r="A30" s="364" t="s">
        <v>395</v>
      </c>
      <c r="B30" s="365">
        <v>4511.1489249</v>
      </c>
      <c r="C30" s="365">
        <v>3977.4594406399997</v>
      </c>
      <c r="D30" s="365">
        <v>5815.50033796</v>
      </c>
      <c r="E30" s="366">
        <v>4795.669477390001</v>
      </c>
      <c r="F30" s="367">
        <v>-533.68948426</v>
      </c>
      <c r="G30" s="424"/>
      <c r="H30" s="366">
        <v>-11.830455902579862</v>
      </c>
      <c r="I30" s="365">
        <v>-1019.8308605699995</v>
      </c>
      <c r="J30" s="366"/>
      <c r="K30" s="369">
        <v>-17.5364250933522</v>
      </c>
    </row>
    <row r="31" spans="1:11" s="409" customFormat="1" ht="16.5" customHeight="1">
      <c r="A31" s="364" t="s">
        <v>381</v>
      </c>
      <c r="B31" s="365">
        <v>0.367732</v>
      </c>
      <c r="C31" s="365">
        <v>0.249782</v>
      </c>
      <c r="D31" s="365">
        <v>0.393062</v>
      </c>
      <c r="E31" s="366">
        <v>0.089782</v>
      </c>
      <c r="F31" s="367">
        <v>-0.11795</v>
      </c>
      <c r="G31" s="424"/>
      <c r="H31" s="366">
        <v>-32.074989394450306</v>
      </c>
      <c r="I31" s="365">
        <v>-0.30328</v>
      </c>
      <c r="J31" s="366"/>
      <c r="K31" s="369">
        <v>-77.15831090260569</v>
      </c>
    </row>
    <row r="32" spans="1:11" s="409" customFormat="1" ht="16.5" customHeight="1">
      <c r="A32" s="364" t="s">
        <v>382</v>
      </c>
      <c r="B32" s="365">
        <v>0.262</v>
      </c>
      <c r="C32" s="365">
        <v>0.362</v>
      </c>
      <c r="D32" s="365">
        <v>0.262</v>
      </c>
      <c r="E32" s="366">
        <v>41.496</v>
      </c>
      <c r="F32" s="367">
        <v>0.09999999999999998</v>
      </c>
      <c r="G32" s="424"/>
      <c r="H32" s="366">
        <v>38.1679389312977</v>
      </c>
      <c r="I32" s="365">
        <v>41.234</v>
      </c>
      <c r="J32" s="366"/>
      <c r="K32" s="369">
        <v>15738.167938931298</v>
      </c>
    </row>
    <row r="33" spans="1:11" s="409" customFormat="1" ht="16.5" customHeight="1">
      <c r="A33" s="364" t="s">
        <v>383</v>
      </c>
      <c r="B33" s="365">
        <v>1.787681</v>
      </c>
      <c r="C33" s="365">
        <v>0.076</v>
      </c>
      <c r="D33" s="365">
        <v>0.13278626</v>
      </c>
      <c r="E33" s="366">
        <v>0</v>
      </c>
      <c r="F33" s="367">
        <v>-1.711681</v>
      </c>
      <c r="G33" s="424"/>
      <c r="H33" s="366">
        <v>-95.7486822313377</v>
      </c>
      <c r="I33" s="365">
        <v>-0.13278626</v>
      </c>
      <c r="J33" s="366"/>
      <c r="K33" s="369">
        <v>-100</v>
      </c>
    </row>
    <row r="34" spans="1:11" s="409" customFormat="1" ht="16.5" customHeight="1">
      <c r="A34" s="425" t="s">
        <v>384</v>
      </c>
      <c r="B34" s="358">
        <v>93392.68615825316</v>
      </c>
      <c r="C34" s="358">
        <v>99857.8073820683</v>
      </c>
      <c r="D34" s="358">
        <v>93715.72444481136</v>
      </c>
      <c r="E34" s="359">
        <v>98191.63419342756</v>
      </c>
      <c r="F34" s="360">
        <v>6465.121223815149</v>
      </c>
      <c r="G34" s="422"/>
      <c r="H34" s="359">
        <v>6.922513410589833</v>
      </c>
      <c r="I34" s="358">
        <v>4475.909748616192</v>
      </c>
      <c r="J34" s="359"/>
      <c r="K34" s="363">
        <v>4.776049883978679</v>
      </c>
    </row>
    <row r="35" spans="1:11" s="409" customFormat="1" ht="16.5" customHeight="1">
      <c r="A35" s="364" t="s">
        <v>385</v>
      </c>
      <c r="B35" s="365">
        <v>3046.3</v>
      </c>
      <c r="C35" s="365">
        <v>2738.975</v>
      </c>
      <c r="D35" s="365">
        <v>3047</v>
      </c>
      <c r="E35" s="366">
        <v>3250.525</v>
      </c>
      <c r="F35" s="367">
        <v>-307.3250000000003</v>
      </c>
      <c r="G35" s="424"/>
      <c r="H35" s="366">
        <v>-10.088467977546541</v>
      </c>
      <c r="I35" s="365">
        <v>203.5250000000001</v>
      </c>
      <c r="J35" s="366"/>
      <c r="K35" s="369">
        <v>6.679520840170662</v>
      </c>
    </row>
    <row r="36" spans="1:11" s="409" customFormat="1" ht="16.5" customHeight="1">
      <c r="A36" s="364" t="s">
        <v>386</v>
      </c>
      <c r="B36" s="365">
        <v>65.34407468</v>
      </c>
      <c r="C36" s="365">
        <v>304.18522353</v>
      </c>
      <c r="D36" s="365">
        <v>99.37747352000001</v>
      </c>
      <c r="E36" s="366">
        <v>194.93574388</v>
      </c>
      <c r="F36" s="367">
        <v>238.84114884999997</v>
      </c>
      <c r="G36" s="424"/>
      <c r="H36" s="366">
        <v>365.5130936043426</v>
      </c>
      <c r="I36" s="365">
        <v>95.55827035999998</v>
      </c>
      <c r="J36" s="366"/>
      <c r="K36" s="369">
        <v>96.15687235273555</v>
      </c>
    </row>
    <row r="37" spans="1:11" s="409" customFormat="1" ht="16.5" customHeight="1">
      <c r="A37" s="370" t="s">
        <v>387</v>
      </c>
      <c r="B37" s="365">
        <v>20240.886563505068</v>
      </c>
      <c r="C37" s="365">
        <v>22502.028321237667</v>
      </c>
      <c r="D37" s="365">
        <v>19401.27432216097</v>
      </c>
      <c r="E37" s="366">
        <v>18173.594934966957</v>
      </c>
      <c r="F37" s="367">
        <v>2261.141757732599</v>
      </c>
      <c r="G37" s="424"/>
      <c r="H37" s="366">
        <v>11.171159675433913</v>
      </c>
      <c r="I37" s="365">
        <v>-1227.6793871940135</v>
      </c>
      <c r="J37" s="366"/>
      <c r="K37" s="369">
        <v>-6.3278286096481065</v>
      </c>
    </row>
    <row r="38" spans="1:11" s="409" customFormat="1" ht="16.5" customHeight="1">
      <c r="A38" s="454" t="s">
        <v>388</v>
      </c>
      <c r="B38" s="365">
        <v>0</v>
      </c>
      <c r="C38" s="365">
        <v>0</v>
      </c>
      <c r="D38" s="365">
        <v>0</v>
      </c>
      <c r="E38" s="366">
        <v>0</v>
      </c>
      <c r="F38" s="367">
        <v>0</v>
      </c>
      <c r="G38" s="424"/>
      <c r="H38" s="366"/>
      <c r="I38" s="365">
        <v>0</v>
      </c>
      <c r="J38" s="366"/>
      <c r="K38" s="369"/>
    </row>
    <row r="39" spans="1:11" s="409" customFormat="1" ht="16.5" customHeight="1">
      <c r="A39" s="454" t="s">
        <v>389</v>
      </c>
      <c r="B39" s="365">
        <v>20240.886563505068</v>
      </c>
      <c r="C39" s="365">
        <v>22502.028321237667</v>
      </c>
      <c r="D39" s="365">
        <v>19401.27432216097</v>
      </c>
      <c r="E39" s="366">
        <v>18173.594934966957</v>
      </c>
      <c r="F39" s="367">
        <v>2261.141757732599</v>
      </c>
      <c r="G39" s="424"/>
      <c r="H39" s="366">
        <v>11.171159675433913</v>
      </c>
      <c r="I39" s="365">
        <v>-1227.6793871940135</v>
      </c>
      <c r="J39" s="366"/>
      <c r="K39" s="369">
        <v>-6.3278286096481065</v>
      </c>
    </row>
    <row r="40" spans="1:11" s="409" customFormat="1" ht="16.5" customHeight="1">
      <c r="A40" s="364" t="s">
        <v>390</v>
      </c>
      <c r="B40" s="365">
        <v>70040.15552006809</v>
      </c>
      <c r="C40" s="365">
        <v>74312.61883730064</v>
      </c>
      <c r="D40" s="365">
        <v>71168.0726491304</v>
      </c>
      <c r="E40" s="366">
        <v>76572.5785145806</v>
      </c>
      <c r="F40" s="367">
        <v>4272.463317232556</v>
      </c>
      <c r="G40" s="424"/>
      <c r="H40" s="366">
        <v>6.100019746541538</v>
      </c>
      <c r="I40" s="365">
        <v>5404.505865450206</v>
      </c>
      <c r="J40" s="366"/>
      <c r="K40" s="369">
        <v>7.594003412309978</v>
      </c>
    </row>
    <row r="41" spans="1:11" s="409" customFormat="1" ht="16.5" customHeight="1">
      <c r="A41" s="370" t="s">
        <v>391</v>
      </c>
      <c r="B41" s="365">
        <v>64723.626674441046</v>
      </c>
      <c r="C41" s="365">
        <v>68652.46548092166</v>
      </c>
      <c r="D41" s="365">
        <v>64973.682273670114</v>
      </c>
      <c r="E41" s="366">
        <v>69444.06817972349</v>
      </c>
      <c r="F41" s="367">
        <v>3928.838806480613</v>
      </c>
      <c r="G41" s="424"/>
      <c r="H41" s="366">
        <v>6.070177164581056</v>
      </c>
      <c r="I41" s="365">
        <v>4470.385906053372</v>
      </c>
      <c r="J41" s="366"/>
      <c r="K41" s="369">
        <v>6.8803025311449035</v>
      </c>
    </row>
    <row r="42" spans="1:11" s="409" customFormat="1" ht="16.5" customHeight="1">
      <c r="A42" s="370" t="s">
        <v>392</v>
      </c>
      <c r="B42" s="365">
        <v>5316.52884562704</v>
      </c>
      <c r="C42" s="365">
        <v>5660.153356378987</v>
      </c>
      <c r="D42" s="365">
        <v>6194.390375460282</v>
      </c>
      <c r="E42" s="366">
        <v>7128.51033485711</v>
      </c>
      <c r="F42" s="367">
        <v>343.6245107519471</v>
      </c>
      <c r="G42" s="424"/>
      <c r="H42" s="366">
        <v>6.463324487265516</v>
      </c>
      <c r="I42" s="365">
        <v>934.1199593968286</v>
      </c>
      <c r="J42" s="366"/>
      <c r="K42" s="369">
        <v>15.080095098582122</v>
      </c>
    </row>
    <row r="43" spans="1:11" s="409" customFormat="1" ht="16.5" customHeight="1">
      <c r="A43" s="382" t="s">
        <v>393</v>
      </c>
      <c r="B43" s="383">
        <v>0</v>
      </c>
      <c r="C43" s="383">
        <v>0</v>
      </c>
      <c r="D43" s="383">
        <v>0</v>
      </c>
      <c r="E43" s="384">
        <v>0</v>
      </c>
      <c r="F43" s="385">
        <v>0</v>
      </c>
      <c r="G43" s="455"/>
      <c r="H43" s="384"/>
      <c r="I43" s="383">
        <v>0</v>
      </c>
      <c r="J43" s="384"/>
      <c r="K43" s="386"/>
    </row>
    <row r="44" spans="1:11" s="409" customFormat="1" ht="16.5" customHeight="1" thickBot="1">
      <c r="A44" s="456" t="s">
        <v>334</v>
      </c>
      <c r="B44" s="388">
        <v>6624.417433516522</v>
      </c>
      <c r="C44" s="388">
        <v>6907.237211214827</v>
      </c>
      <c r="D44" s="388">
        <v>4489.429351139573</v>
      </c>
      <c r="E44" s="389">
        <v>5950.148651671298</v>
      </c>
      <c r="F44" s="390">
        <v>282.8197776983052</v>
      </c>
      <c r="G44" s="433"/>
      <c r="H44" s="389">
        <v>4.2693532002884735</v>
      </c>
      <c r="I44" s="388">
        <v>1460.719300531725</v>
      </c>
      <c r="J44" s="389"/>
      <c r="K44" s="391">
        <v>32.53685905895687</v>
      </c>
    </row>
    <row r="45" spans="1:11" s="409" customFormat="1" ht="16.5" customHeight="1" thickTop="1">
      <c r="A45" s="399" t="s">
        <v>309</v>
      </c>
      <c r="B45" s="457"/>
      <c r="C45" s="340"/>
      <c r="D45" s="394"/>
      <c r="E45" s="394"/>
      <c r="F45" s="365"/>
      <c r="G45" s="365"/>
      <c r="H45" s="365"/>
      <c r="I45" s="365"/>
      <c r="J45" s="365"/>
      <c r="K45" s="365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2.421875" style="410" customWidth="1"/>
    <col min="2" max="5" width="9.421875" style="410" bestFit="1" customWidth="1"/>
    <col min="6" max="6" width="8.421875" style="410" bestFit="1" customWidth="1"/>
    <col min="7" max="7" width="7.140625" style="461" bestFit="1" customWidth="1"/>
    <col min="8" max="8" width="8.8515625" style="410" customWidth="1"/>
    <col min="9" max="9" width="7.140625" style="461" bestFit="1" customWidth="1"/>
    <col min="10" max="16384" width="9.140625" style="410" customWidth="1"/>
  </cols>
  <sheetData>
    <row r="1" spans="1:9" ht="12.75">
      <c r="A1" s="1948" t="s">
        <v>595</v>
      </c>
      <c r="B1" s="1948"/>
      <c r="C1" s="1948"/>
      <c r="D1" s="1948"/>
      <c r="E1" s="1948"/>
      <c r="F1" s="1948"/>
      <c r="G1" s="1948"/>
      <c r="H1" s="1948"/>
      <c r="I1" s="1948"/>
    </row>
    <row r="2" spans="1:9" ht="15.75">
      <c r="A2" s="1949" t="s">
        <v>34</v>
      </c>
      <c r="B2" s="1949"/>
      <c r="C2" s="1949"/>
      <c r="D2" s="1949"/>
      <c r="E2" s="1949"/>
      <c r="F2" s="1949"/>
      <c r="G2" s="1949"/>
      <c r="H2" s="1949"/>
      <c r="I2" s="1949"/>
    </row>
    <row r="3" spans="8:9" ht="13.5" thickBot="1">
      <c r="H3" s="1950" t="s">
        <v>55</v>
      </c>
      <c r="I3" s="1951"/>
    </row>
    <row r="4" spans="1:9" ht="13.5" customHeight="1" thickTop="1">
      <c r="A4" s="462"/>
      <c r="B4" s="463">
        <v>2014</v>
      </c>
      <c r="C4" s="464">
        <v>2015</v>
      </c>
      <c r="D4" s="465">
        <v>2015</v>
      </c>
      <c r="E4" s="465">
        <v>2016</v>
      </c>
      <c r="F4" s="1952" t="s">
        <v>399</v>
      </c>
      <c r="G4" s="1953"/>
      <c r="H4" s="1953"/>
      <c r="I4" s="1954"/>
    </row>
    <row r="5" spans="1:9" ht="12.75">
      <c r="A5" s="466" t="s">
        <v>315</v>
      </c>
      <c r="B5" s="467" t="s">
        <v>275</v>
      </c>
      <c r="C5" s="467" t="s">
        <v>276</v>
      </c>
      <c r="D5" s="468" t="s">
        <v>277</v>
      </c>
      <c r="E5" s="468" t="s">
        <v>278</v>
      </c>
      <c r="F5" s="1955" t="s">
        <v>53</v>
      </c>
      <c r="G5" s="1956"/>
      <c r="H5" s="1955" t="s">
        <v>54</v>
      </c>
      <c r="I5" s="1957"/>
    </row>
    <row r="6" spans="1:13" s="460" customFormat="1" ht="12.75">
      <c r="A6" s="469"/>
      <c r="B6" s="470"/>
      <c r="C6" s="470"/>
      <c r="D6" s="470"/>
      <c r="E6" s="470"/>
      <c r="F6" s="471" t="s">
        <v>78</v>
      </c>
      <c r="G6" s="472" t="s">
        <v>279</v>
      </c>
      <c r="H6" s="471" t="s">
        <v>78</v>
      </c>
      <c r="I6" s="473" t="s">
        <v>279</v>
      </c>
      <c r="K6" s="474"/>
      <c r="L6" s="474"/>
      <c r="M6" s="474"/>
    </row>
    <row r="7" spans="1:13" ht="12.75">
      <c r="A7" s="475" t="s">
        <v>400</v>
      </c>
      <c r="B7" s="476">
        <v>80052.73555349211</v>
      </c>
      <c r="C7" s="476">
        <v>90199.7199195169</v>
      </c>
      <c r="D7" s="476">
        <v>94395.6122650716</v>
      </c>
      <c r="E7" s="476">
        <v>103150.58208714401</v>
      </c>
      <c r="F7" s="476">
        <v>10146.984366024786</v>
      </c>
      <c r="G7" s="476">
        <v>12.675374921128663</v>
      </c>
      <c r="H7" s="476">
        <v>8754.96982207241</v>
      </c>
      <c r="I7" s="477">
        <v>9.274763531897696</v>
      </c>
      <c r="K7" s="478"/>
      <c r="L7" s="479"/>
      <c r="M7" s="479"/>
    </row>
    <row r="8" spans="1:13" ht="12.75">
      <c r="A8" s="480" t="s">
        <v>401</v>
      </c>
      <c r="B8" s="476">
        <v>1807.2020911</v>
      </c>
      <c r="C8" s="476">
        <v>1751.1563285900002</v>
      </c>
      <c r="D8" s="476">
        <v>2146.84971165</v>
      </c>
      <c r="E8" s="476">
        <v>1204.4763449876682</v>
      </c>
      <c r="F8" s="476">
        <v>-56.045762509999804</v>
      </c>
      <c r="G8" s="476">
        <v>-3.1012448904309373</v>
      </c>
      <c r="H8" s="476">
        <v>-942.3733666623316</v>
      </c>
      <c r="I8" s="477">
        <v>-43.89563747981472</v>
      </c>
      <c r="K8" s="478"/>
      <c r="L8" s="479"/>
      <c r="M8" s="479"/>
    </row>
    <row r="9" spans="1:13" ht="12.75">
      <c r="A9" s="475" t="s">
        <v>402</v>
      </c>
      <c r="B9" s="481">
        <v>196419.24998423195</v>
      </c>
      <c r="C9" s="481">
        <v>217425.951370672</v>
      </c>
      <c r="D9" s="481">
        <v>251425.78589190802</v>
      </c>
      <c r="E9" s="481">
        <v>303143.98260424833</v>
      </c>
      <c r="F9" s="481">
        <v>21006.70138644005</v>
      </c>
      <c r="G9" s="481">
        <v>10.694828224894666</v>
      </c>
      <c r="H9" s="481">
        <v>51718.196712340316</v>
      </c>
      <c r="I9" s="482">
        <v>20.56996522010467</v>
      </c>
      <c r="K9" s="478"/>
      <c r="L9" s="479"/>
      <c r="M9" s="479"/>
    </row>
    <row r="10" spans="1:13" ht="12.75">
      <c r="A10" s="483" t="s">
        <v>403</v>
      </c>
      <c r="B10" s="484">
        <v>67805.639208276</v>
      </c>
      <c r="C10" s="484">
        <v>68986.09706795601</v>
      </c>
      <c r="D10" s="484">
        <v>78180.47070972601</v>
      </c>
      <c r="E10" s="484">
        <v>89137.18167805558</v>
      </c>
      <c r="F10" s="484">
        <v>1180.457859680013</v>
      </c>
      <c r="G10" s="484">
        <v>1.740943487095587</v>
      </c>
      <c r="H10" s="484">
        <v>10956.710968329571</v>
      </c>
      <c r="I10" s="485">
        <v>14.014639294012982</v>
      </c>
      <c r="K10" s="478"/>
      <c r="L10" s="479"/>
      <c r="M10" s="479"/>
    </row>
    <row r="11" spans="1:13" ht="12.75">
      <c r="A11" s="483" t="s">
        <v>404</v>
      </c>
      <c r="B11" s="484">
        <v>28188.228628989997</v>
      </c>
      <c r="C11" s="484">
        <v>29684.715132310004</v>
      </c>
      <c r="D11" s="484">
        <v>39627.09933845999</v>
      </c>
      <c r="E11" s="484">
        <v>46462.03956587842</v>
      </c>
      <c r="F11" s="484">
        <v>1496.4865033200076</v>
      </c>
      <c r="G11" s="484">
        <v>5.3089057954530565</v>
      </c>
      <c r="H11" s="484">
        <v>6834.940227418425</v>
      </c>
      <c r="I11" s="485">
        <v>17.248146701428606</v>
      </c>
      <c r="K11" s="478"/>
      <c r="L11" s="479"/>
      <c r="M11" s="479"/>
    </row>
    <row r="12" spans="1:13" ht="12.75">
      <c r="A12" s="483" t="s">
        <v>405</v>
      </c>
      <c r="B12" s="484">
        <v>22883.71767397</v>
      </c>
      <c r="C12" s="484">
        <v>35653.68490234</v>
      </c>
      <c r="D12" s="484">
        <v>39796.55675832</v>
      </c>
      <c r="E12" s="484">
        <v>62223.24857623266</v>
      </c>
      <c r="F12" s="484">
        <v>12769.967228369998</v>
      </c>
      <c r="G12" s="484">
        <v>55.803726519907684</v>
      </c>
      <c r="H12" s="484">
        <v>22426.69181791266</v>
      </c>
      <c r="I12" s="485">
        <v>56.35334723581094</v>
      </c>
      <c r="K12" s="478"/>
      <c r="L12" s="479"/>
      <c r="M12" s="479"/>
    </row>
    <row r="13" spans="1:13" ht="12.75">
      <c r="A13" s="483" t="s">
        <v>406</v>
      </c>
      <c r="B13" s="484">
        <v>77541.66447299601</v>
      </c>
      <c r="C13" s="484">
        <v>83101.45426806601</v>
      </c>
      <c r="D13" s="484">
        <v>93821.65908540199</v>
      </c>
      <c r="E13" s="484">
        <v>105321.51278408163</v>
      </c>
      <c r="F13" s="484">
        <v>5559.789795069999</v>
      </c>
      <c r="G13" s="484">
        <v>7.1700676440937166</v>
      </c>
      <c r="H13" s="484">
        <v>11499.853698679639</v>
      </c>
      <c r="I13" s="485">
        <v>12.257141699244304</v>
      </c>
      <c r="K13" s="478"/>
      <c r="L13" s="479"/>
      <c r="M13" s="479"/>
    </row>
    <row r="14" spans="1:13" ht="12.75">
      <c r="A14" s="475" t="s">
        <v>407</v>
      </c>
      <c r="B14" s="481">
        <v>109646.02600492</v>
      </c>
      <c r="C14" s="481">
        <v>127158.30949626902</v>
      </c>
      <c r="D14" s="481">
        <v>148608.08064223</v>
      </c>
      <c r="E14" s="481">
        <v>169944.4842463659</v>
      </c>
      <c r="F14" s="481">
        <v>17512.283491349022</v>
      </c>
      <c r="G14" s="481">
        <v>15.971653628890495</v>
      </c>
      <c r="H14" s="481">
        <v>21336.403604135907</v>
      </c>
      <c r="I14" s="482">
        <v>14.357498940789586</v>
      </c>
      <c r="K14" s="478"/>
      <c r="L14" s="479"/>
      <c r="M14" s="479"/>
    </row>
    <row r="15" spans="1:13" ht="12.75">
      <c r="A15" s="475" t="s">
        <v>408</v>
      </c>
      <c r="B15" s="481">
        <v>115585.22338076844</v>
      </c>
      <c r="C15" s="481">
        <v>134005.45105417562</v>
      </c>
      <c r="D15" s="481">
        <v>139723.045525048</v>
      </c>
      <c r="E15" s="481">
        <v>155751.02921232575</v>
      </c>
      <c r="F15" s="481">
        <v>18420.22767340718</v>
      </c>
      <c r="G15" s="481">
        <v>15.936490093310676</v>
      </c>
      <c r="H15" s="481">
        <v>16027.983687277767</v>
      </c>
      <c r="I15" s="482">
        <v>11.47125273933744</v>
      </c>
      <c r="K15" s="478"/>
      <c r="L15" s="479"/>
      <c r="M15" s="479"/>
    </row>
    <row r="16" spans="1:13" ht="12.75">
      <c r="A16" s="475" t="s">
        <v>409</v>
      </c>
      <c r="B16" s="481">
        <v>77778.04104620281</v>
      </c>
      <c r="C16" s="481">
        <v>75268.5909890445</v>
      </c>
      <c r="D16" s="481">
        <v>84073.62752155848</v>
      </c>
      <c r="E16" s="481">
        <v>76797.3417141255</v>
      </c>
      <c r="F16" s="481">
        <v>-2509.450057158305</v>
      </c>
      <c r="G16" s="481">
        <v>-3.226424866714766</v>
      </c>
      <c r="H16" s="481">
        <v>-7276.285807432971</v>
      </c>
      <c r="I16" s="482">
        <v>-8.654659043428522</v>
      </c>
      <c r="K16" s="478"/>
      <c r="L16" s="479"/>
      <c r="M16" s="479"/>
    </row>
    <row r="17" spans="1:13" ht="12.75">
      <c r="A17" s="475" t="s">
        <v>410</v>
      </c>
      <c r="B17" s="481">
        <v>59040.659312870004</v>
      </c>
      <c r="C17" s="481">
        <v>65810.523992314</v>
      </c>
      <c r="D17" s="481">
        <v>71957.19140573568</v>
      </c>
      <c r="E17" s="481">
        <v>78878.5385336986</v>
      </c>
      <c r="F17" s="481">
        <v>6769.864679443999</v>
      </c>
      <c r="G17" s="481">
        <v>11.466444918185843</v>
      </c>
      <c r="H17" s="481">
        <v>6921.347127962916</v>
      </c>
      <c r="I17" s="482">
        <v>9.618701053709023</v>
      </c>
      <c r="K17" s="478"/>
      <c r="L17" s="479"/>
      <c r="M17" s="479"/>
    </row>
    <row r="18" spans="1:13" ht="12.75">
      <c r="A18" s="475" t="s">
        <v>411</v>
      </c>
      <c r="B18" s="481">
        <v>787956.476627991</v>
      </c>
      <c r="C18" s="481">
        <v>852981.1113839094</v>
      </c>
      <c r="D18" s="481">
        <v>924921.4648661031</v>
      </c>
      <c r="E18" s="481">
        <v>1025824.3842507185</v>
      </c>
      <c r="F18" s="481">
        <v>65024.63475591841</v>
      </c>
      <c r="G18" s="481">
        <v>8.25231300010213</v>
      </c>
      <c r="H18" s="481">
        <v>100902.91938461538</v>
      </c>
      <c r="I18" s="482">
        <v>10.909349952130547</v>
      </c>
      <c r="K18" s="478"/>
      <c r="L18" s="479"/>
      <c r="M18" s="479"/>
    </row>
    <row r="19" spans="1:13" ht="12.75">
      <c r="A19" s="475" t="s">
        <v>412</v>
      </c>
      <c r="B19" s="481">
        <v>56261.927753319</v>
      </c>
      <c r="C19" s="481">
        <v>52411.7628393411</v>
      </c>
      <c r="D19" s="481">
        <v>55651.7866333227</v>
      </c>
      <c r="E19" s="481">
        <v>55334.8015252373</v>
      </c>
      <c r="F19" s="481">
        <v>-3850.164913977904</v>
      </c>
      <c r="G19" s="481">
        <v>-6.843286513144362</v>
      </c>
      <c r="H19" s="481">
        <v>-316.9851080853987</v>
      </c>
      <c r="I19" s="482">
        <v>-0.5695865798055028</v>
      </c>
      <c r="K19" s="478"/>
      <c r="L19" s="479"/>
      <c r="M19" s="479"/>
    </row>
    <row r="20" spans="1:13" ht="13.5" thickBot="1">
      <c r="A20" s="486" t="s">
        <v>413</v>
      </c>
      <c r="B20" s="487">
        <v>1484547.5417548954</v>
      </c>
      <c r="C20" s="487">
        <v>1617012.5773738325</v>
      </c>
      <c r="D20" s="487">
        <v>1772903.4444626276</v>
      </c>
      <c r="E20" s="487">
        <v>1970029.6205188518</v>
      </c>
      <c r="F20" s="487">
        <v>132465.0356189371</v>
      </c>
      <c r="G20" s="487">
        <v>8.922923105739622</v>
      </c>
      <c r="H20" s="487">
        <v>197126.17605622415</v>
      </c>
      <c r="I20" s="488">
        <v>11.118833158789068</v>
      </c>
      <c r="K20" s="489"/>
      <c r="L20" s="479"/>
      <c r="M20" s="479"/>
    </row>
    <row r="21" spans="1:13" ht="13.5" hidden="1" thickTop="1">
      <c r="A21" s="490" t="s">
        <v>414</v>
      </c>
      <c r="B21" s="491"/>
      <c r="C21" s="491"/>
      <c r="D21" s="491"/>
      <c r="E21" s="491"/>
      <c r="F21" s="491"/>
      <c r="G21" s="492"/>
      <c r="H21" s="491"/>
      <c r="I21" s="493"/>
      <c r="K21" s="479"/>
      <c r="L21" s="479"/>
      <c r="M21" s="479"/>
    </row>
    <row r="22" spans="1:13" ht="13.5" hidden="1" thickTop="1">
      <c r="A22" s="494" t="s">
        <v>415</v>
      </c>
      <c r="B22" s="491"/>
      <c r="C22" s="491"/>
      <c r="D22" s="491"/>
      <c r="E22" s="491"/>
      <c r="F22" s="491"/>
      <c r="G22" s="492"/>
      <c r="H22" s="491"/>
      <c r="I22" s="493"/>
      <c r="K22" s="479"/>
      <c r="L22" s="479"/>
      <c r="M22" s="479"/>
    </row>
    <row r="23" spans="1:13" ht="13.5" hidden="1" thickTop="1">
      <c r="A23" s="495" t="s">
        <v>416</v>
      </c>
      <c r="I23" s="493"/>
      <c r="K23" s="479"/>
      <c r="L23" s="479"/>
      <c r="M23" s="479"/>
    </row>
    <row r="24" spans="1:13" ht="13.5" hidden="1" thickTop="1">
      <c r="A24" s="410" t="s">
        <v>417</v>
      </c>
      <c r="I24" s="493"/>
      <c r="K24" s="479"/>
      <c r="L24" s="479"/>
      <c r="M24" s="479"/>
    </row>
    <row r="25" spans="1:13" ht="13.5" hidden="1" thickTop="1">
      <c r="A25" s="495" t="s">
        <v>418</v>
      </c>
      <c r="I25" s="493"/>
      <c r="K25" s="479"/>
      <c r="L25" s="479"/>
      <c r="M25" s="479"/>
    </row>
    <row r="26" spans="1:13" ht="13.5" hidden="1" thickTop="1">
      <c r="A26" s="410" t="s">
        <v>419</v>
      </c>
      <c r="I26" s="493"/>
      <c r="K26" s="479"/>
      <c r="L26" s="479"/>
      <c r="M26" s="479"/>
    </row>
    <row r="27" spans="9:13" ht="13.5" hidden="1" thickTop="1">
      <c r="I27" s="493"/>
      <c r="K27" s="479"/>
      <c r="L27" s="479"/>
      <c r="M27" s="479"/>
    </row>
    <row r="28" spans="1:13" s="497" customFormat="1" ht="13.5" thickTop="1">
      <c r="A28" s="496" t="s">
        <v>420</v>
      </c>
      <c r="E28" s="410"/>
      <c r="G28" s="498"/>
      <c r="I28" s="499"/>
      <c r="K28" s="500"/>
      <c r="L28" s="500"/>
      <c r="M28" s="500"/>
    </row>
    <row r="29" spans="1:13" ht="12.75">
      <c r="A29" s="410" t="s">
        <v>421</v>
      </c>
      <c r="I29" s="493"/>
      <c r="K29" s="479"/>
      <c r="L29" s="479"/>
      <c r="M29" s="479"/>
    </row>
    <row r="30" spans="9:13" ht="12.75">
      <c r="I30" s="493"/>
      <c r="K30" s="479"/>
      <c r="L30" s="479"/>
      <c r="M30" s="479"/>
    </row>
    <row r="31" spans="9:13" ht="12.75">
      <c r="I31" s="493"/>
      <c r="K31" s="479"/>
      <c r="L31" s="479"/>
      <c r="M31" s="479"/>
    </row>
    <row r="32" ht="12.75">
      <c r="I32" s="493"/>
    </row>
    <row r="33" ht="12.75">
      <c r="I33" s="493"/>
    </row>
    <row r="34" ht="12.75">
      <c r="I34" s="493"/>
    </row>
    <row r="35" ht="12.75">
      <c r="I35" s="493"/>
    </row>
    <row r="36" ht="12.75">
      <c r="I36" s="493"/>
    </row>
    <row r="37" ht="12.75">
      <c r="I37" s="493"/>
    </row>
    <row r="38" ht="12.75">
      <c r="I38" s="493"/>
    </row>
    <row r="39" ht="12.75">
      <c r="I39" s="493"/>
    </row>
    <row r="40" ht="12.75">
      <c r="I40" s="493"/>
    </row>
    <row r="41" ht="12.75">
      <c r="I41" s="493"/>
    </row>
    <row r="42" ht="12.75">
      <c r="I42" s="493"/>
    </row>
    <row r="43" ht="12.75">
      <c r="I43" s="493"/>
    </row>
    <row r="44" ht="12.75">
      <c r="I44" s="493"/>
    </row>
    <row r="45" ht="12.75">
      <c r="I45" s="493"/>
    </row>
    <row r="46" ht="12.75">
      <c r="I46" s="493"/>
    </row>
    <row r="47" ht="12.75">
      <c r="I47" s="493"/>
    </row>
    <row r="48" ht="12.75">
      <c r="I48" s="493"/>
    </row>
    <row r="49" ht="12.75">
      <c r="I49" s="493"/>
    </row>
    <row r="50" ht="12.75">
      <c r="I50" s="493"/>
    </row>
    <row r="51" ht="12.75">
      <c r="I51" s="493"/>
    </row>
    <row r="52" ht="12.75">
      <c r="I52" s="493"/>
    </row>
    <row r="53" ht="12.75">
      <c r="I53" s="493"/>
    </row>
    <row r="54" ht="12.75">
      <c r="I54" s="493"/>
    </row>
    <row r="55" ht="12.75">
      <c r="I55" s="493"/>
    </row>
    <row r="56" ht="12.75">
      <c r="I56" s="493"/>
    </row>
    <row r="57" ht="12.75">
      <c r="I57" s="493"/>
    </row>
    <row r="58" ht="12.75">
      <c r="I58" s="493"/>
    </row>
    <row r="59" ht="12.75">
      <c r="I59" s="493"/>
    </row>
    <row r="60" ht="12.75">
      <c r="I60" s="493"/>
    </row>
    <row r="61" ht="12.75">
      <c r="I61" s="493"/>
    </row>
    <row r="62" ht="12.75">
      <c r="I62" s="493"/>
    </row>
    <row r="63" ht="12.75">
      <c r="I63" s="493"/>
    </row>
    <row r="64" ht="12.75">
      <c r="I64" s="493"/>
    </row>
    <row r="65" ht="12.75">
      <c r="I65" s="493"/>
    </row>
    <row r="66" ht="12.75">
      <c r="I66" s="493"/>
    </row>
    <row r="67" ht="12.75">
      <c r="I67" s="493"/>
    </row>
    <row r="68" ht="12.75">
      <c r="I68" s="493"/>
    </row>
    <row r="69" ht="12.75">
      <c r="I69" s="493"/>
    </row>
    <row r="70" ht="12.75">
      <c r="I70" s="493"/>
    </row>
    <row r="71" ht="12.75">
      <c r="I71" s="493"/>
    </row>
    <row r="72" ht="12.75">
      <c r="I72" s="493"/>
    </row>
    <row r="73" ht="12.75">
      <c r="I73" s="493"/>
    </row>
    <row r="74" ht="12.75">
      <c r="I74" s="493"/>
    </row>
    <row r="75" ht="12.75">
      <c r="I75" s="493"/>
    </row>
    <row r="76" ht="12.75">
      <c r="I76" s="493"/>
    </row>
    <row r="77" ht="12.75">
      <c r="I77" s="493"/>
    </row>
    <row r="78" ht="12.75">
      <c r="I78" s="493"/>
    </row>
    <row r="79" ht="12.75">
      <c r="I79" s="493"/>
    </row>
    <row r="80" ht="12.75">
      <c r="I80" s="493"/>
    </row>
    <row r="81" ht="12.75">
      <c r="I81" s="493"/>
    </row>
    <row r="82" ht="12.75">
      <c r="I82" s="493"/>
    </row>
    <row r="83" ht="12.75">
      <c r="I83" s="493"/>
    </row>
    <row r="84" ht="12.75">
      <c r="I84" s="493"/>
    </row>
    <row r="85" ht="12.75">
      <c r="I85" s="493"/>
    </row>
    <row r="86" ht="12.75">
      <c r="I86" s="493"/>
    </row>
    <row r="87" ht="12.75">
      <c r="I87" s="493"/>
    </row>
    <row r="88" ht="12.75">
      <c r="I88" s="493"/>
    </row>
    <row r="89" ht="12.75">
      <c r="I89" s="493"/>
    </row>
    <row r="90" ht="12.75">
      <c r="I90" s="493"/>
    </row>
    <row r="91" ht="12.75">
      <c r="I91" s="493"/>
    </row>
    <row r="92" ht="12.75">
      <c r="I92" s="493"/>
    </row>
    <row r="93" ht="12.75">
      <c r="I93" s="493"/>
    </row>
    <row r="94" ht="12.75">
      <c r="I94" s="493"/>
    </row>
    <row r="95" ht="12.75">
      <c r="I95" s="493"/>
    </row>
    <row r="96" ht="12.75">
      <c r="I96" s="493"/>
    </row>
    <row r="97" ht="12.75">
      <c r="I97" s="493"/>
    </row>
    <row r="98" ht="12.75">
      <c r="I98" s="493"/>
    </row>
    <row r="99" ht="12.75">
      <c r="I99" s="493"/>
    </row>
    <row r="100" ht="12.75">
      <c r="I100" s="493"/>
    </row>
    <row r="101" ht="12.75">
      <c r="I101" s="493"/>
    </row>
    <row r="102" ht="12.75">
      <c r="I102" s="493"/>
    </row>
    <row r="103" ht="12.75">
      <c r="I103" s="493"/>
    </row>
    <row r="104" ht="12.75">
      <c r="I104" s="493"/>
    </row>
    <row r="105" ht="12.75">
      <c r="I105" s="493"/>
    </row>
    <row r="106" ht="12.75">
      <c r="I106" s="493"/>
    </row>
    <row r="107" ht="12.75">
      <c r="I107" s="493"/>
    </row>
    <row r="108" ht="12.75">
      <c r="I108" s="493"/>
    </row>
    <row r="109" ht="12.75">
      <c r="I109" s="493"/>
    </row>
    <row r="110" ht="12.75">
      <c r="I110" s="493"/>
    </row>
    <row r="111" ht="12.75">
      <c r="I111" s="493"/>
    </row>
    <row r="112" ht="12.75">
      <c r="I112" s="493"/>
    </row>
    <row r="113" ht="12.75">
      <c r="I113" s="493"/>
    </row>
    <row r="114" ht="12.75">
      <c r="I114" s="493"/>
    </row>
    <row r="115" ht="12.75">
      <c r="I115" s="493"/>
    </row>
    <row r="116" ht="12.75">
      <c r="I116" s="493"/>
    </row>
    <row r="117" ht="12.75">
      <c r="I117" s="493"/>
    </row>
    <row r="118" ht="12.75">
      <c r="I118" s="493"/>
    </row>
    <row r="119" ht="12.75">
      <c r="I119" s="493"/>
    </row>
    <row r="120" ht="12.75">
      <c r="I120" s="493"/>
    </row>
    <row r="121" ht="12.75">
      <c r="I121" s="493"/>
    </row>
    <row r="122" ht="12.75">
      <c r="I122" s="493"/>
    </row>
    <row r="123" ht="12.75">
      <c r="I123" s="493"/>
    </row>
    <row r="124" ht="12.75">
      <c r="I124" s="493"/>
    </row>
    <row r="125" ht="12.75">
      <c r="I125" s="493"/>
    </row>
    <row r="126" ht="12.75">
      <c r="I126" s="493"/>
    </row>
    <row r="127" ht="12.75">
      <c r="I127" s="493"/>
    </row>
    <row r="128" ht="12.75">
      <c r="I128" s="493"/>
    </row>
    <row r="129" ht="12.75">
      <c r="I129" s="493"/>
    </row>
    <row r="130" ht="12.75">
      <c r="I130" s="493"/>
    </row>
    <row r="131" ht="12.75">
      <c r="I131" s="493"/>
    </row>
    <row r="132" ht="12.75">
      <c r="I132" s="493"/>
    </row>
    <row r="133" ht="12.75">
      <c r="I133" s="493"/>
    </row>
    <row r="134" ht="12.75">
      <c r="I134" s="493"/>
    </row>
    <row r="135" ht="12.75">
      <c r="I135" s="493"/>
    </row>
    <row r="136" ht="12.75">
      <c r="I136" s="493"/>
    </row>
    <row r="137" ht="12.75">
      <c r="I137" s="493"/>
    </row>
    <row r="138" ht="12.75">
      <c r="I138" s="493"/>
    </row>
    <row r="139" ht="12.75">
      <c r="I139" s="493"/>
    </row>
    <row r="140" ht="12.75">
      <c r="I140" s="493"/>
    </row>
    <row r="141" ht="12.75">
      <c r="I141" s="493"/>
    </row>
    <row r="142" ht="12.75">
      <c r="I142" s="493"/>
    </row>
    <row r="143" ht="12.75">
      <c r="I143" s="493"/>
    </row>
    <row r="144" ht="12.75">
      <c r="I144" s="493"/>
    </row>
    <row r="145" ht="12.75">
      <c r="I145" s="493"/>
    </row>
    <row r="146" ht="12.75">
      <c r="I146" s="493"/>
    </row>
    <row r="147" ht="12.75">
      <c r="I147" s="493"/>
    </row>
    <row r="148" ht="12.75">
      <c r="I148" s="493"/>
    </row>
    <row r="149" ht="12.75">
      <c r="I149" s="493"/>
    </row>
    <row r="150" ht="12.75">
      <c r="I150" s="493"/>
    </row>
    <row r="151" ht="12.75">
      <c r="I151" s="493"/>
    </row>
    <row r="152" ht="12.75">
      <c r="I152" s="493"/>
    </row>
    <row r="153" ht="12.75">
      <c r="I153" s="493"/>
    </row>
    <row r="154" ht="12.75">
      <c r="I154" s="493"/>
    </row>
    <row r="155" ht="12.75">
      <c r="I155" s="493"/>
    </row>
    <row r="156" ht="12.75">
      <c r="I156" s="493"/>
    </row>
    <row r="157" ht="12.75">
      <c r="I157" s="493"/>
    </row>
    <row r="158" ht="12.75">
      <c r="I158" s="493"/>
    </row>
    <row r="159" ht="12.75">
      <c r="I159" s="493"/>
    </row>
    <row r="160" ht="12.75">
      <c r="I160" s="493"/>
    </row>
    <row r="161" ht="12.75">
      <c r="I161" s="493"/>
    </row>
    <row r="162" ht="12.75">
      <c r="I162" s="493"/>
    </row>
    <row r="163" ht="12.75">
      <c r="I163" s="493"/>
    </row>
    <row r="164" ht="12.75">
      <c r="I164" s="493"/>
    </row>
    <row r="165" ht="12.75">
      <c r="I165" s="493"/>
    </row>
    <row r="166" ht="12.75">
      <c r="I166" s="493"/>
    </row>
    <row r="167" ht="12.75">
      <c r="I167" s="493"/>
    </row>
    <row r="168" ht="12.75">
      <c r="I168" s="493"/>
    </row>
    <row r="169" ht="12.75">
      <c r="I169" s="493"/>
    </row>
    <row r="170" ht="12.75">
      <c r="I170" s="493"/>
    </row>
    <row r="171" ht="12.75">
      <c r="I171" s="493"/>
    </row>
    <row r="172" ht="12.75">
      <c r="I172" s="493"/>
    </row>
    <row r="173" ht="12.75">
      <c r="I173" s="493"/>
    </row>
    <row r="174" ht="12.75">
      <c r="I174" s="493"/>
    </row>
    <row r="175" ht="12.75">
      <c r="I175" s="493"/>
    </row>
    <row r="176" ht="12.75">
      <c r="I176" s="493"/>
    </row>
    <row r="177" ht="12.75">
      <c r="I177" s="493"/>
    </row>
    <row r="178" ht="12.75">
      <c r="I178" s="493"/>
    </row>
    <row r="179" ht="12.75">
      <c r="I179" s="493"/>
    </row>
    <row r="180" ht="12.75">
      <c r="I180" s="493"/>
    </row>
    <row r="181" ht="12.75">
      <c r="I181" s="493"/>
    </row>
    <row r="182" ht="12.75">
      <c r="I182" s="493"/>
    </row>
    <row r="183" ht="12.75">
      <c r="I183" s="493"/>
    </row>
    <row r="184" ht="12.75">
      <c r="I184" s="493"/>
    </row>
    <row r="185" ht="12.75">
      <c r="I185" s="493"/>
    </row>
    <row r="186" ht="12.75">
      <c r="I186" s="493"/>
    </row>
    <row r="187" ht="12.75">
      <c r="I187" s="493"/>
    </row>
    <row r="188" ht="12.75">
      <c r="I188" s="493"/>
    </row>
    <row r="189" ht="12.75">
      <c r="I189" s="493"/>
    </row>
    <row r="190" ht="12.75">
      <c r="I190" s="493"/>
    </row>
    <row r="191" ht="12.75">
      <c r="I191" s="493"/>
    </row>
    <row r="192" ht="12.75">
      <c r="I192" s="493"/>
    </row>
    <row r="193" ht="12.75">
      <c r="I193" s="493"/>
    </row>
    <row r="194" ht="12.75">
      <c r="I194" s="493"/>
    </row>
    <row r="195" ht="12.75">
      <c r="I195" s="493"/>
    </row>
    <row r="196" ht="12.75">
      <c r="I196" s="493"/>
    </row>
    <row r="197" ht="12.75">
      <c r="I197" s="493"/>
    </row>
    <row r="198" ht="12.75">
      <c r="I198" s="493"/>
    </row>
    <row r="199" ht="12.75">
      <c r="I199" s="493"/>
    </row>
    <row r="200" ht="12.75">
      <c r="I200" s="493"/>
    </row>
    <row r="201" ht="12.75">
      <c r="I201" s="493"/>
    </row>
    <row r="202" ht="12.75">
      <c r="I202" s="493"/>
    </row>
    <row r="203" ht="12.75">
      <c r="I203" s="493"/>
    </row>
    <row r="204" ht="12.75">
      <c r="I204" s="493"/>
    </row>
    <row r="205" ht="12.75">
      <c r="I205" s="493"/>
    </row>
    <row r="206" ht="12.75">
      <c r="I206" s="493"/>
    </row>
    <row r="207" ht="12.75">
      <c r="I207" s="493"/>
    </row>
    <row r="208" ht="12.75">
      <c r="I208" s="493"/>
    </row>
    <row r="209" ht="12.75">
      <c r="I209" s="493"/>
    </row>
    <row r="210" ht="12.75">
      <c r="I210" s="493"/>
    </row>
    <row r="211" ht="12.75">
      <c r="I211" s="493"/>
    </row>
    <row r="212" ht="12.75">
      <c r="I212" s="493"/>
    </row>
    <row r="213" ht="12.75">
      <c r="I213" s="493"/>
    </row>
    <row r="214" ht="12.75">
      <c r="I214" s="493"/>
    </row>
    <row r="215" ht="12.75">
      <c r="I215" s="493"/>
    </row>
    <row r="216" ht="12.75">
      <c r="I216" s="493"/>
    </row>
    <row r="217" ht="12.75">
      <c r="I217" s="493"/>
    </row>
    <row r="218" ht="12.75">
      <c r="I218" s="493"/>
    </row>
    <row r="219" ht="12.75">
      <c r="I219" s="493"/>
    </row>
    <row r="220" ht="12.75">
      <c r="I220" s="493"/>
    </row>
    <row r="221" ht="12.75">
      <c r="I221" s="493"/>
    </row>
    <row r="222" ht="12.75">
      <c r="I222" s="493"/>
    </row>
    <row r="223" ht="12.75">
      <c r="I223" s="493"/>
    </row>
    <row r="224" ht="12.75">
      <c r="I224" s="493"/>
    </row>
    <row r="225" ht="12.75">
      <c r="I225" s="493"/>
    </row>
    <row r="226" ht="12.75">
      <c r="I226" s="493"/>
    </row>
    <row r="227" ht="12.75">
      <c r="I227" s="493"/>
    </row>
    <row r="228" ht="12.75">
      <c r="I228" s="493"/>
    </row>
    <row r="229" ht="12.75">
      <c r="I229" s="493"/>
    </row>
    <row r="230" ht="12.75">
      <c r="I230" s="493"/>
    </row>
    <row r="231" ht="12.75">
      <c r="I231" s="493"/>
    </row>
    <row r="232" ht="12.75">
      <c r="I232" s="493"/>
    </row>
    <row r="233" ht="12.75">
      <c r="I233" s="493"/>
    </row>
    <row r="234" ht="12.75">
      <c r="I234" s="493"/>
    </row>
    <row r="235" ht="12.75">
      <c r="I235" s="493"/>
    </row>
    <row r="236" ht="12.75">
      <c r="I236" s="493"/>
    </row>
    <row r="237" ht="12.75">
      <c r="I237" s="493"/>
    </row>
    <row r="238" ht="12.75">
      <c r="I238" s="493"/>
    </row>
    <row r="239" ht="12.75">
      <c r="I239" s="493"/>
    </row>
    <row r="240" ht="12.75">
      <c r="I240" s="493"/>
    </row>
    <row r="241" ht="12.75">
      <c r="I241" s="493"/>
    </row>
    <row r="242" ht="12.75">
      <c r="I242" s="493"/>
    </row>
    <row r="243" ht="12.75">
      <c r="I243" s="493"/>
    </row>
    <row r="244" ht="12.75">
      <c r="I244" s="493"/>
    </row>
    <row r="245" ht="12.75">
      <c r="I245" s="493"/>
    </row>
    <row r="246" ht="12.75">
      <c r="I246" s="493"/>
    </row>
    <row r="247" ht="12.75">
      <c r="I247" s="493"/>
    </row>
    <row r="248" ht="12.75">
      <c r="I248" s="493"/>
    </row>
    <row r="249" ht="12.75">
      <c r="I249" s="493"/>
    </row>
    <row r="250" ht="12.75">
      <c r="I250" s="493"/>
    </row>
    <row r="251" ht="12.75">
      <c r="I251" s="493"/>
    </row>
    <row r="252" ht="12.75">
      <c r="I252" s="493"/>
    </row>
    <row r="253" ht="12.75">
      <c r="I253" s="493"/>
    </row>
    <row r="254" ht="12.75">
      <c r="I254" s="493"/>
    </row>
    <row r="255" ht="12.75">
      <c r="I255" s="493"/>
    </row>
    <row r="256" ht="12.75">
      <c r="I256" s="493"/>
    </row>
    <row r="257" ht="12.75">
      <c r="I257" s="493"/>
    </row>
    <row r="258" ht="12.75">
      <c r="I258" s="493"/>
    </row>
    <row r="259" ht="12.75">
      <c r="I259" s="493"/>
    </row>
    <row r="260" ht="12.75">
      <c r="I260" s="493"/>
    </row>
    <row r="261" ht="12.75">
      <c r="I261" s="493"/>
    </row>
    <row r="262" ht="12.75">
      <c r="I262" s="493"/>
    </row>
    <row r="263" ht="12.75">
      <c r="I263" s="493"/>
    </row>
    <row r="264" ht="12.75">
      <c r="I264" s="493"/>
    </row>
    <row r="265" ht="12.75">
      <c r="I265" s="493"/>
    </row>
    <row r="266" ht="12.75">
      <c r="I266" s="493"/>
    </row>
    <row r="267" ht="12.75">
      <c r="I267" s="493"/>
    </row>
    <row r="268" ht="12.75">
      <c r="I268" s="493"/>
    </row>
    <row r="269" ht="12.75">
      <c r="I269" s="493"/>
    </row>
    <row r="270" ht="12.75">
      <c r="I270" s="493"/>
    </row>
    <row r="271" ht="12.75">
      <c r="I271" s="493"/>
    </row>
    <row r="272" ht="12.75">
      <c r="I272" s="493"/>
    </row>
    <row r="273" ht="12.75">
      <c r="I273" s="493"/>
    </row>
    <row r="274" ht="12.75">
      <c r="I274" s="493"/>
    </row>
    <row r="275" ht="12.75">
      <c r="I275" s="493"/>
    </row>
    <row r="276" ht="12.75">
      <c r="I276" s="493"/>
    </row>
    <row r="277" ht="12.75">
      <c r="I277" s="493"/>
    </row>
    <row r="278" ht="12.75">
      <c r="I278" s="493"/>
    </row>
    <row r="279" ht="12.75">
      <c r="I279" s="493"/>
    </row>
    <row r="280" ht="12.75">
      <c r="I280" s="493"/>
    </row>
    <row r="281" ht="12.75">
      <c r="I281" s="493"/>
    </row>
    <row r="282" ht="12.75">
      <c r="I282" s="493"/>
    </row>
    <row r="283" ht="12.75">
      <c r="I283" s="493"/>
    </row>
    <row r="284" ht="12.75">
      <c r="I284" s="493"/>
    </row>
    <row r="285" ht="12.75">
      <c r="I285" s="493"/>
    </row>
    <row r="286" ht="12.75">
      <c r="I286" s="493"/>
    </row>
    <row r="287" ht="12.75">
      <c r="I287" s="493"/>
    </row>
    <row r="288" ht="12.75">
      <c r="I288" s="493"/>
    </row>
    <row r="289" ht="12.75">
      <c r="I289" s="493"/>
    </row>
    <row r="290" ht="12.75">
      <c r="I290" s="493"/>
    </row>
    <row r="291" ht="12.75">
      <c r="I291" s="493"/>
    </row>
    <row r="292" ht="12.75">
      <c r="I292" s="493"/>
    </row>
    <row r="293" ht="12.75">
      <c r="I293" s="493"/>
    </row>
    <row r="294" ht="12.75">
      <c r="I294" s="493"/>
    </row>
    <row r="295" ht="12.75">
      <c r="I295" s="493"/>
    </row>
    <row r="296" ht="12.75">
      <c r="I296" s="493"/>
    </row>
    <row r="297" ht="12.75">
      <c r="I297" s="493"/>
    </row>
    <row r="298" ht="12.75">
      <c r="I298" s="493"/>
    </row>
    <row r="299" ht="12.75">
      <c r="I299" s="493"/>
    </row>
    <row r="300" ht="12.75">
      <c r="I300" s="493"/>
    </row>
    <row r="301" ht="12.75">
      <c r="I301" s="493"/>
    </row>
    <row r="302" ht="12.75">
      <c r="I302" s="493"/>
    </row>
    <row r="303" ht="12.75">
      <c r="I303" s="493"/>
    </row>
    <row r="304" ht="12.75">
      <c r="I304" s="493"/>
    </row>
    <row r="305" ht="12.75">
      <c r="I305" s="493"/>
    </row>
    <row r="306" ht="12.75">
      <c r="I306" s="493"/>
    </row>
    <row r="307" ht="12.75">
      <c r="I307" s="493"/>
    </row>
    <row r="308" ht="12.75">
      <c r="I308" s="493"/>
    </row>
    <row r="309" ht="12.75">
      <c r="I309" s="493"/>
    </row>
    <row r="310" ht="12.75">
      <c r="I310" s="493"/>
    </row>
    <row r="311" ht="12.75">
      <c r="I311" s="493"/>
    </row>
    <row r="312" ht="12.75">
      <c r="I312" s="493"/>
    </row>
    <row r="313" ht="12.75">
      <c r="I313" s="493"/>
    </row>
    <row r="314" ht="12.75">
      <c r="I314" s="493"/>
    </row>
    <row r="315" ht="12.75">
      <c r="I315" s="493"/>
    </row>
    <row r="316" ht="12.75">
      <c r="I316" s="493"/>
    </row>
    <row r="317" ht="12.75">
      <c r="I317" s="493"/>
    </row>
    <row r="318" ht="12.75">
      <c r="I318" s="493"/>
    </row>
    <row r="319" ht="12.75">
      <c r="I319" s="493"/>
    </row>
    <row r="320" ht="12.75">
      <c r="I320" s="493"/>
    </row>
    <row r="321" ht="12.75">
      <c r="I321" s="493"/>
    </row>
    <row r="322" ht="12.75">
      <c r="I322" s="493"/>
    </row>
    <row r="323" ht="12.75">
      <c r="I323" s="493"/>
    </row>
    <row r="324" ht="12.75">
      <c r="I324" s="493"/>
    </row>
    <row r="325" ht="12.75">
      <c r="I325" s="493"/>
    </row>
    <row r="326" ht="12.75">
      <c r="I326" s="493"/>
    </row>
    <row r="327" ht="12.75">
      <c r="I327" s="493"/>
    </row>
    <row r="328" ht="12.75">
      <c r="I328" s="493"/>
    </row>
    <row r="329" ht="12.75">
      <c r="I329" s="493"/>
    </row>
    <row r="330" ht="12.75">
      <c r="I330" s="493"/>
    </row>
    <row r="331" ht="12.75">
      <c r="I331" s="501"/>
    </row>
    <row r="332" ht="12.75">
      <c r="I332" s="501"/>
    </row>
    <row r="333" ht="12.75">
      <c r="I333" s="501"/>
    </row>
    <row r="334" ht="12.75">
      <c r="I334" s="501"/>
    </row>
    <row r="335" ht="12.75">
      <c r="I335" s="501"/>
    </row>
    <row r="336" ht="12.75">
      <c r="I336" s="501"/>
    </row>
    <row r="337" ht="12.75">
      <c r="I337" s="501"/>
    </row>
    <row r="338" ht="12.75">
      <c r="I338" s="501"/>
    </row>
    <row r="339" ht="12.75">
      <c r="I339" s="501"/>
    </row>
    <row r="340" ht="12.75">
      <c r="I340" s="501"/>
    </row>
    <row r="341" ht="12.75">
      <c r="I341" s="501"/>
    </row>
    <row r="342" ht="12.75">
      <c r="I342" s="501"/>
    </row>
    <row r="343" ht="12.75">
      <c r="I343" s="501"/>
    </row>
    <row r="344" ht="12.75">
      <c r="I344" s="501"/>
    </row>
    <row r="345" ht="12.75">
      <c r="I345" s="501"/>
    </row>
    <row r="346" ht="12.75">
      <c r="I346" s="501"/>
    </row>
    <row r="347" ht="12.75">
      <c r="I347" s="501"/>
    </row>
    <row r="348" ht="12.75">
      <c r="I348" s="501"/>
    </row>
    <row r="349" ht="12.75">
      <c r="I349" s="501"/>
    </row>
    <row r="350" ht="12.75">
      <c r="I350" s="501"/>
    </row>
    <row r="351" ht="12.75">
      <c r="I351" s="501"/>
    </row>
    <row r="352" ht="12.75">
      <c r="I352" s="501"/>
    </row>
    <row r="353" ht="12.75">
      <c r="I353" s="501"/>
    </row>
    <row r="354" ht="12.75">
      <c r="I354" s="501"/>
    </row>
    <row r="355" ht="12.75">
      <c r="I355" s="501"/>
    </row>
    <row r="356" ht="12.75">
      <c r="I356" s="501"/>
    </row>
    <row r="357" ht="12.75">
      <c r="I357" s="501"/>
    </row>
    <row r="358" ht="12.75">
      <c r="I358" s="501"/>
    </row>
    <row r="359" ht="12.75">
      <c r="I359" s="501"/>
    </row>
    <row r="360" ht="12.75">
      <c r="I360" s="501"/>
    </row>
    <row r="361" ht="12.75">
      <c r="I361" s="501"/>
    </row>
    <row r="362" ht="12.75">
      <c r="I362" s="501"/>
    </row>
    <row r="363" ht="12.75">
      <c r="I363" s="501"/>
    </row>
    <row r="364" ht="12.75">
      <c r="I364" s="501"/>
    </row>
    <row r="365" ht="12.75">
      <c r="I365" s="501"/>
    </row>
    <row r="366" ht="12.75">
      <c r="I366" s="501"/>
    </row>
    <row r="367" ht="12.75">
      <c r="I367" s="501"/>
    </row>
    <row r="368" ht="12.75">
      <c r="I368" s="501"/>
    </row>
    <row r="369" ht="12.75">
      <c r="I369" s="501"/>
    </row>
    <row r="370" ht="12.75">
      <c r="I370" s="501"/>
    </row>
    <row r="371" ht="12.75">
      <c r="I371" s="501"/>
    </row>
    <row r="372" ht="12.75">
      <c r="I372" s="501"/>
    </row>
    <row r="373" ht="12.75">
      <c r="I373" s="501"/>
    </row>
    <row r="374" ht="12.75">
      <c r="I374" s="501"/>
    </row>
    <row r="375" ht="12.75">
      <c r="I375" s="501"/>
    </row>
    <row r="376" ht="12.75">
      <c r="I376" s="501"/>
    </row>
    <row r="377" ht="12.75">
      <c r="I377" s="501"/>
    </row>
    <row r="378" ht="12.75">
      <c r="I378" s="501"/>
    </row>
    <row r="379" ht="12.75">
      <c r="I379" s="501"/>
    </row>
    <row r="380" ht="12.75">
      <c r="I380" s="501"/>
    </row>
    <row r="381" ht="12.75">
      <c r="I381" s="501"/>
    </row>
    <row r="382" ht="12.75">
      <c r="I382" s="501"/>
    </row>
    <row r="383" ht="12.75">
      <c r="I383" s="501"/>
    </row>
    <row r="384" ht="12.75">
      <c r="I384" s="501"/>
    </row>
    <row r="385" ht="12.75">
      <c r="I385" s="501"/>
    </row>
    <row r="386" ht="12.75">
      <c r="I386" s="501"/>
    </row>
    <row r="387" ht="12.75">
      <c r="I387" s="501"/>
    </row>
    <row r="388" ht="12.75">
      <c r="I388" s="501"/>
    </row>
    <row r="389" ht="12.75">
      <c r="I389" s="501"/>
    </row>
    <row r="390" ht="12.75">
      <c r="I390" s="501"/>
    </row>
    <row r="391" ht="12.75">
      <c r="I391" s="501"/>
    </row>
    <row r="392" ht="12.75">
      <c r="I392" s="501"/>
    </row>
    <row r="393" ht="12.75">
      <c r="I393" s="501"/>
    </row>
    <row r="394" ht="12.75">
      <c r="I394" s="501"/>
    </row>
    <row r="395" ht="12.75">
      <c r="I395" s="501"/>
    </row>
    <row r="396" ht="12.75">
      <c r="I396" s="501"/>
    </row>
    <row r="397" ht="12.75">
      <c r="I397" s="501"/>
    </row>
    <row r="398" ht="12.75">
      <c r="I398" s="501"/>
    </row>
    <row r="399" ht="12.75">
      <c r="I399" s="501"/>
    </row>
    <row r="400" ht="12.75">
      <c r="I400" s="501"/>
    </row>
    <row r="401" ht="12.75">
      <c r="I401" s="501"/>
    </row>
    <row r="402" ht="12.75">
      <c r="I402" s="501"/>
    </row>
    <row r="403" ht="12.75">
      <c r="I403" s="501"/>
    </row>
    <row r="404" ht="12.75">
      <c r="I404" s="501"/>
    </row>
    <row r="405" ht="12.75">
      <c r="I405" s="501"/>
    </row>
    <row r="406" ht="12.75">
      <c r="I406" s="501"/>
    </row>
    <row r="407" ht="12.75">
      <c r="I407" s="501"/>
    </row>
    <row r="408" ht="12.75">
      <c r="I408" s="501"/>
    </row>
    <row r="409" ht="12.75">
      <c r="I409" s="501"/>
    </row>
    <row r="410" ht="12.75">
      <c r="I410" s="501"/>
    </row>
    <row r="411" ht="12.75">
      <c r="I411" s="501"/>
    </row>
    <row r="412" ht="12.75">
      <c r="I412" s="501"/>
    </row>
    <row r="413" ht="12.75">
      <c r="I413" s="501"/>
    </row>
    <row r="414" ht="12.75">
      <c r="I414" s="501"/>
    </row>
    <row r="415" ht="12.75">
      <c r="I415" s="501"/>
    </row>
    <row r="416" ht="12.75">
      <c r="I416" s="501"/>
    </row>
    <row r="417" ht="12.75">
      <c r="I417" s="501"/>
    </row>
    <row r="418" ht="12.75">
      <c r="I418" s="501"/>
    </row>
    <row r="419" ht="12.75">
      <c r="I419" s="501"/>
    </row>
    <row r="420" ht="12.75">
      <c r="I420" s="501"/>
    </row>
    <row r="421" ht="12.75">
      <c r="I421" s="501"/>
    </row>
    <row r="422" ht="12.75">
      <c r="I422" s="501"/>
    </row>
    <row r="423" ht="12.75">
      <c r="I423" s="501"/>
    </row>
    <row r="424" ht="12.75">
      <c r="I424" s="501"/>
    </row>
    <row r="425" ht="12.75">
      <c r="I425" s="501"/>
    </row>
    <row r="426" ht="12.75">
      <c r="I426" s="501"/>
    </row>
    <row r="427" ht="12.75">
      <c r="I427" s="501"/>
    </row>
    <row r="428" ht="12.75">
      <c r="I428" s="501"/>
    </row>
    <row r="429" ht="12.75">
      <c r="I429" s="501"/>
    </row>
    <row r="430" ht="12.75">
      <c r="I430" s="501"/>
    </row>
    <row r="431" ht="12.75">
      <c r="I431" s="501"/>
    </row>
    <row r="432" ht="12.75">
      <c r="I432" s="501"/>
    </row>
    <row r="433" ht="12.75">
      <c r="I433" s="501"/>
    </row>
    <row r="434" ht="12.75">
      <c r="I434" s="501"/>
    </row>
    <row r="435" ht="12.75">
      <c r="I435" s="501"/>
    </row>
    <row r="436" ht="12.75">
      <c r="I436" s="501"/>
    </row>
    <row r="437" ht="12.75">
      <c r="I437" s="501"/>
    </row>
    <row r="438" ht="12.75">
      <c r="I438" s="501"/>
    </row>
    <row r="439" ht="12.75">
      <c r="I439" s="501"/>
    </row>
    <row r="440" ht="12.75">
      <c r="I440" s="501"/>
    </row>
    <row r="441" ht="12.75">
      <c r="I441" s="501"/>
    </row>
    <row r="442" ht="12.75">
      <c r="I442" s="501"/>
    </row>
    <row r="443" ht="12.75">
      <c r="I443" s="501"/>
    </row>
    <row r="444" ht="12.75">
      <c r="I444" s="501"/>
    </row>
    <row r="445" ht="12.75">
      <c r="I445" s="501"/>
    </row>
    <row r="446" ht="12.75">
      <c r="I446" s="501"/>
    </row>
    <row r="447" ht="12.75">
      <c r="I447" s="501"/>
    </row>
    <row r="448" ht="12.75">
      <c r="I448" s="501"/>
    </row>
    <row r="449" ht="12.75">
      <c r="I449" s="501"/>
    </row>
    <row r="450" ht="12.75">
      <c r="I450" s="501"/>
    </row>
    <row r="451" ht="12.75">
      <c r="I451" s="501"/>
    </row>
    <row r="452" ht="12.75">
      <c r="I452" s="501"/>
    </row>
    <row r="453" ht="12.75">
      <c r="I453" s="501"/>
    </row>
    <row r="454" ht="12.75">
      <c r="I454" s="501"/>
    </row>
    <row r="455" ht="12.75">
      <c r="I455" s="501"/>
    </row>
    <row r="456" ht="12.75">
      <c r="I456" s="501"/>
    </row>
    <row r="457" ht="12.75">
      <c r="I457" s="501"/>
    </row>
    <row r="458" ht="12.75">
      <c r="I458" s="501"/>
    </row>
    <row r="459" ht="12.75">
      <c r="I459" s="501"/>
    </row>
    <row r="460" ht="12.75">
      <c r="I460" s="501"/>
    </row>
    <row r="461" ht="12.75">
      <c r="I461" s="501"/>
    </row>
    <row r="462" ht="12.75">
      <c r="I462" s="501"/>
    </row>
    <row r="463" ht="12.75">
      <c r="I463" s="501"/>
    </row>
    <row r="464" ht="12.75">
      <c r="I464" s="501"/>
    </row>
    <row r="465" ht="12.75">
      <c r="I465" s="501"/>
    </row>
    <row r="466" ht="12.75">
      <c r="I466" s="501"/>
    </row>
    <row r="467" ht="12.75">
      <c r="I467" s="501"/>
    </row>
    <row r="468" ht="12.75">
      <c r="I468" s="501"/>
    </row>
    <row r="469" ht="12.75">
      <c r="I469" s="501"/>
    </row>
    <row r="470" ht="12.75">
      <c r="I470" s="501"/>
    </row>
    <row r="471" ht="12.75">
      <c r="I471" s="501"/>
    </row>
    <row r="472" ht="12.75">
      <c r="I472" s="501"/>
    </row>
    <row r="473" ht="12.75">
      <c r="I473" s="501"/>
    </row>
    <row r="474" ht="12.75">
      <c r="I474" s="501"/>
    </row>
    <row r="475" ht="12.75">
      <c r="I475" s="501"/>
    </row>
    <row r="476" ht="12.75">
      <c r="I476" s="501"/>
    </row>
    <row r="477" ht="12.75">
      <c r="I477" s="501"/>
    </row>
    <row r="478" ht="12.75">
      <c r="I478" s="501"/>
    </row>
    <row r="479" ht="12.75">
      <c r="I479" s="501"/>
    </row>
    <row r="480" ht="12.75">
      <c r="I480" s="501"/>
    </row>
    <row r="481" ht="12.75">
      <c r="I481" s="501"/>
    </row>
    <row r="482" ht="12.75">
      <c r="I482" s="501"/>
    </row>
    <row r="483" ht="12.75">
      <c r="I483" s="501"/>
    </row>
    <row r="484" ht="12.75">
      <c r="I484" s="501"/>
    </row>
    <row r="485" ht="12.75">
      <c r="I485" s="501"/>
    </row>
    <row r="486" ht="12.75">
      <c r="I486" s="501"/>
    </row>
    <row r="487" ht="12.75">
      <c r="I487" s="501"/>
    </row>
    <row r="488" ht="12.75">
      <c r="I488" s="501"/>
    </row>
    <row r="489" ht="12.75">
      <c r="I489" s="501"/>
    </row>
    <row r="490" ht="12.75">
      <c r="I490" s="501"/>
    </row>
    <row r="491" ht="12.75">
      <c r="I491" s="501"/>
    </row>
    <row r="492" ht="12.75">
      <c r="I492" s="501"/>
    </row>
    <row r="493" ht="12.75">
      <c r="I493" s="501"/>
    </row>
    <row r="494" ht="12.75">
      <c r="I494" s="501"/>
    </row>
    <row r="495" ht="12.75">
      <c r="I495" s="501"/>
    </row>
    <row r="496" ht="12.75">
      <c r="I496" s="501"/>
    </row>
    <row r="497" ht="12.75">
      <c r="I497" s="501"/>
    </row>
    <row r="498" ht="12.75">
      <c r="I498" s="501"/>
    </row>
    <row r="499" ht="12.75">
      <c r="I499" s="501"/>
    </row>
    <row r="500" ht="12.75">
      <c r="I500" s="501"/>
    </row>
    <row r="501" ht="12.75">
      <c r="I501" s="501"/>
    </row>
    <row r="502" ht="12.75">
      <c r="I502" s="501"/>
    </row>
    <row r="503" ht="12.75">
      <c r="I503" s="501"/>
    </row>
    <row r="504" ht="12.75">
      <c r="I504" s="501"/>
    </row>
    <row r="505" ht="12.75">
      <c r="I505" s="501"/>
    </row>
    <row r="506" ht="12.75">
      <c r="I506" s="501"/>
    </row>
    <row r="507" ht="12.75">
      <c r="I507" s="501"/>
    </row>
    <row r="508" ht="12.75">
      <c r="I508" s="501"/>
    </row>
    <row r="509" ht="12.75">
      <c r="I509" s="501"/>
    </row>
    <row r="510" ht="12.75">
      <c r="I510" s="501"/>
    </row>
    <row r="511" ht="12.75">
      <c r="I511" s="501"/>
    </row>
    <row r="512" ht="12.75">
      <c r="I512" s="501"/>
    </row>
    <row r="513" ht="12.75">
      <c r="I513" s="501"/>
    </row>
    <row r="514" ht="12.75">
      <c r="I514" s="501"/>
    </row>
    <row r="515" ht="12.75">
      <c r="I515" s="501"/>
    </row>
    <row r="516" ht="12.75">
      <c r="I516" s="501"/>
    </row>
    <row r="517" ht="12.75">
      <c r="I517" s="501"/>
    </row>
    <row r="518" ht="12.75">
      <c r="I518" s="501"/>
    </row>
    <row r="519" ht="12.75">
      <c r="I519" s="501"/>
    </row>
    <row r="520" ht="12.75">
      <c r="I520" s="501"/>
    </row>
    <row r="521" ht="12.75">
      <c r="I521" s="501"/>
    </row>
    <row r="522" ht="12.75">
      <c r="I522" s="501"/>
    </row>
    <row r="523" ht="12.75">
      <c r="I523" s="501"/>
    </row>
    <row r="524" ht="12.75">
      <c r="I524" s="501"/>
    </row>
    <row r="525" ht="12.75">
      <c r="I525" s="501"/>
    </row>
    <row r="526" ht="12.75">
      <c r="I526" s="501"/>
    </row>
    <row r="527" ht="12.75">
      <c r="I527" s="501"/>
    </row>
    <row r="528" ht="12.75">
      <c r="I528" s="501"/>
    </row>
    <row r="529" ht="12.75">
      <c r="I529" s="501"/>
    </row>
    <row r="530" ht="12.75">
      <c r="I530" s="501"/>
    </row>
    <row r="531" ht="12.75">
      <c r="I531" s="501"/>
    </row>
    <row r="532" ht="12.75">
      <c r="I532" s="501"/>
    </row>
    <row r="533" ht="12.75">
      <c r="I533" s="501"/>
    </row>
    <row r="534" ht="12.75">
      <c r="I534" s="501"/>
    </row>
    <row r="535" ht="12.75">
      <c r="I535" s="501"/>
    </row>
    <row r="536" ht="12.75">
      <c r="I536" s="501"/>
    </row>
    <row r="537" ht="12.75">
      <c r="I537" s="501"/>
    </row>
    <row r="538" ht="12.75">
      <c r="I538" s="501"/>
    </row>
    <row r="539" ht="12.75">
      <c r="I539" s="501"/>
    </row>
    <row r="540" ht="12.75">
      <c r="I540" s="501"/>
    </row>
    <row r="541" ht="12.75">
      <c r="I541" s="501"/>
    </row>
    <row r="542" ht="12.75">
      <c r="I542" s="501"/>
    </row>
    <row r="543" ht="12.75">
      <c r="I543" s="501"/>
    </row>
    <row r="544" ht="12.75">
      <c r="I544" s="501"/>
    </row>
    <row r="545" ht="12.75">
      <c r="I545" s="501"/>
    </row>
    <row r="546" ht="12.75">
      <c r="I546" s="501"/>
    </row>
    <row r="547" ht="12.75">
      <c r="I547" s="501"/>
    </row>
    <row r="548" ht="12.75">
      <c r="I548" s="501"/>
    </row>
    <row r="549" ht="12.75">
      <c r="I549" s="501"/>
    </row>
    <row r="550" ht="12.75">
      <c r="I550" s="501"/>
    </row>
    <row r="551" ht="12.75">
      <c r="I551" s="501"/>
    </row>
    <row r="552" ht="12.75">
      <c r="I552" s="501"/>
    </row>
    <row r="553" ht="12.75">
      <c r="I553" s="501"/>
    </row>
    <row r="554" ht="12.75">
      <c r="I554" s="501"/>
    </row>
    <row r="555" ht="12.75">
      <c r="I555" s="501"/>
    </row>
    <row r="556" ht="12.75">
      <c r="I556" s="501"/>
    </row>
    <row r="557" ht="12.75">
      <c r="I557" s="501"/>
    </row>
    <row r="558" ht="12.75">
      <c r="I558" s="501"/>
    </row>
    <row r="559" ht="12.75">
      <c r="I559" s="501"/>
    </row>
    <row r="560" ht="12.75">
      <c r="I560" s="501"/>
    </row>
    <row r="561" ht="12.75">
      <c r="I561" s="501"/>
    </row>
    <row r="562" ht="12.75">
      <c r="I562" s="501"/>
    </row>
    <row r="563" ht="12.75">
      <c r="I563" s="501"/>
    </row>
    <row r="564" ht="12.75">
      <c r="I564" s="501"/>
    </row>
    <row r="565" ht="12.75">
      <c r="I565" s="501"/>
    </row>
    <row r="566" ht="12.75">
      <c r="I566" s="501"/>
    </row>
    <row r="567" ht="12.75">
      <c r="I567" s="501"/>
    </row>
    <row r="568" ht="12.75">
      <c r="I568" s="501"/>
    </row>
    <row r="569" ht="12.75">
      <c r="I569" s="501"/>
    </row>
    <row r="570" ht="12.75">
      <c r="I570" s="501"/>
    </row>
    <row r="571" ht="12.75">
      <c r="I571" s="501"/>
    </row>
    <row r="572" ht="12.75">
      <c r="I572" s="501"/>
    </row>
    <row r="573" ht="12.75">
      <c r="I573" s="501"/>
    </row>
    <row r="574" ht="12.75">
      <c r="I574" s="501"/>
    </row>
    <row r="575" ht="12.75">
      <c r="I575" s="501"/>
    </row>
    <row r="576" ht="12.75">
      <c r="I576" s="501"/>
    </row>
    <row r="577" ht="12.75">
      <c r="I577" s="501"/>
    </row>
    <row r="578" ht="12.75">
      <c r="I578" s="501"/>
    </row>
    <row r="579" ht="12.75">
      <c r="I579" s="501"/>
    </row>
    <row r="580" ht="12.75">
      <c r="I580" s="501"/>
    </row>
    <row r="581" ht="12.75">
      <c r="I581" s="501"/>
    </row>
    <row r="582" ht="12.75">
      <c r="I582" s="501"/>
    </row>
    <row r="583" ht="12.75">
      <c r="I583" s="501"/>
    </row>
    <row r="584" ht="12.75">
      <c r="I584" s="501"/>
    </row>
    <row r="585" ht="12.75">
      <c r="I585" s="501"/>
    </row>
    <row r="586" ht="12.75">
      <c r="I586" s="501"/>
    </row>
    <row r="587" ht="12.75">
      <c r="I587" s="501"/>
    </row>
    <row r="588" ht="12.75">
      <c r="I588" s="501"/>
    </row>
    <row r="589" ht="12.75">
      <c r="I589" s="501"/>
    </row>
    <row r="590" ht="12.75">
      <c r="I590" s="501"/>
    </row>
    <row r="591" ht="12.75">
      <c r="I591" s="501"/>
    </row>
    <row r="592" ht="12.75">
      <c r="I592" s="501"/>
    </row>
    <row r="593" ht="12.75">
      <c r="I593" s="501"/>
    </row>
    <row r="594" ht="12.75">
      <c r="I594" s="501"/>
    </row>
    <row r="595" ht="12.75">
      <c r="I595" s="501"/>
    </row>
    <row r="596" ht="12.75">
      <c r="I596" s="501"/>
    </row>
    <row r="597" ht="12.75">
      <c r="I597" s="501"/>
    </row>
    <row r="598" ht="12.75">
      <c r="I598" s="501"/>
    </row>
    <row r="599" ht="12.75">
      <c r="I599" s="501"/>
    </row>
    <row r="600" ht="12.75">
      <c r="I600" s="501"/>
    </row>
    <row r="601" ht="12.75">
      <c r="I601" s="501"/>
    </row>
    <row r="602" ht="12.75">
      <c r="I602" s="501"/>
    </row>
    <row r="603" ht="12.75">
      <c r="I603" s="501"/>
    </row>
    <row r="604" ht="12.75">
      <c r="I604" s="501"/>
    </row>
    <row r="605" ht="12.75">
      <c r="I605" s="501"/>
    </row>
    <row r="606" ht="12.75">
      <c r="I606" s="501"/>
    </row>
    <row r="607" ht="12.75">
      <c r="I607" s="501"/>
    </row>
    <row r="608" ht="12.75">
      <c r="I608" s="501"/>
    </row>
    <row r="609" ht="12.75">
      <c r="I609" s="501"/>
    </row>
    <row r="610" ht="12.75">
      <c r="I610" s="501"/>
    </row>
    <row r="611" ht="12.75">
      <c r="I611" s="501"/>
    </row>
    <row r="612" ht="12.75">
      <c r="I612" s="501"/>
    </row>
    <row r="613" ht="12.75">
      <c r="I613" s="501"/>
    </row>
    <row r="614" ht="12.75">
      <c r="I614" s="501"/>
    </row>
    <row r="615" ht="12.75">
      <c r="I615" s="501"/>
    </row>
    <row r="616" ht="12.75">
      <c r="I616" s="501"/>
    </row>
    <row r="617" ht="12.75">
      <c r="I617" s="501"/>
    </row>
    <row r="618" ht="12.75">
      <c r="I618" s="501"/>
    </row>
    <row r="619" ht="12.75">
      <c r="I619" s="501"/>
    </row>
    <row r="620" ht="12.75">
      <c r="I620" s="501"/>
    </row>
    <row r="621" ht="12.75">
      <c r="I621" s="501"/>
    </row>
    <row r="622" ht="12.75">
      <c r="I622" s="501"/>
    </row>
    <row r="623" ht="12.75">
      <c r="I623" s="501"/>
    </row>
    <row r="624" ht="12.75">
      <c r="I624" s="501"/>
    </row>
    <row r="625" ht="12.75">
      <c r="I625" s="501"/>
    </row>
    <row r="626" ht="12.75">
      <c r="I626" s="501"/>
    </row>
    <row r="627" ht="12.75">
      <c r="I627" s="501"/>
    </row>
    <row r="628" ht="12.75">
      <c r="I628" s="501"/>
    </row>
    <row r="629" ht="12.75">
      <c r="I629" s="501"/>
    </row>
    <row r="630" ht="12.75">
      <c r="I630" s="501"/>
    </row>
    <row r="631" ht="12.75">
      <c r="I631" s="501"/>
    </row>
    <row r="632" ht="12.75">
      <c r="I632" s="501"/>
    </row>
    <row r="633" ht="12.75">
      <c r="I633" s="501"/>
    </row>
    <row r="634" ht="12.75">
      <c r="I634" s="501"/>
    </row>
    <row r="635" ht="12.75">
      <c r="I635" s="501"/>
    </row>
    <row r="636" ht="12.75">
      <c r="I636" s="501"/>
    </row>
    <row r="637" ht="12.75">
      <c r="I637" s="501"/>
    </row>
    <row r="638" ht="12.75">
      <c r="I638" s="501"/>
    </row>
    <row r="639" ht="12.75">
      <c r="I639" s="501"/>
    </row>
    <row r="640" ht="12.75">
      <c r="I640" s="501"/>
    </row>
    <row r="641" ht="12.75">
      <c r="I641" s="501"/>
    </row>
    <row r="642" ht="12.75">
      <c r="I642" s="501"/>
    </row>
    <row r="643" ht="12.75">
      <c r="I643" s="501"/>
    </row>
    <row r="644" ht="12.75">
      <c r="I644" s="501"/>
    </row>
    <row r="645" ht="12.75">
      <c r="I645" s="501"/>
    </row>
    <row r="646" ht="12.75">
      <c r="I646" s="501"/>
    </row>
    <row r="647" ht="12.75">
      <c r="I647" s="501"/>
    </row>
    <row r="648" ht="12.75">
      <c r="I648" s="501"/>
    </row>
    <row r="649" ht="12.75">
      <c r="I649" s="501"/>
    </row>
    <row r="650" ht="12.75">
      <c r="I650" s="501"/>
    </row>
    <row r="651" ht="12.75">
      <c r="I651" s="501"/>
    </row>
    <row r="652" ht="12.75">
      <c r="I652" s="501"/>
    </row>
    <row r="653" ht="12.75">
      <c r="I653" s="501"/>
    </row>
    <row r="654" ht="12.75">
      <c r="I654" s="501"/>
    </row>
    <row r="655" ht="12.75">
      <c r="I655" s="501"/>
    </row>
    <row r="656" ht="12.75">
      <c r="I656" s="501"/>
    </row>
    <row r="657" ht="12.75">
      <c r="I657" s="501"/>
    </row>
    <row r="658" ht="12.75">
      <c r="I658" s="501"/>
    </row>
    <row r="659" ht="12.75">
      <c r="I659" s="501"/>
    </row>
    <row r="660" ht="12.75">
      <c r="I660" s="501"/>
    </row>
    <row r="661" ht="12.75">
      <c r="I661" s="501"/>
    </row>
    <row r="662" ht="12.75">
      <c r="I662" s="501"/>
    </row>
    <row r="663" ht="12.75">
      <c r="I663" s="501"/>
    </row>
    <row r="664" ht="12.75">
      <c r="I664" s="501"/>
    </row>
    <row r="665" ht="12.75">
      <c r="I665" s="501"/>
    </row>
    <row r="666" ht="12.75">
      <c r="I666" s="501"/>
    </row>
    <row r="667" ht="12.75">
      <c r="I667" s="501"/>
    </row>
    <row r="668" ht="12.75">
      <c r="I668" s="501"/>
    </row>
    <row r="669" ht="12.75">
      <c r="I669" s="501"/>
    </row>
    <row r="670" ht="12.75">
      <c r="I670" s="501"/>
    </row>
    <row r="671" ht="12.75">
      <c r="I671" s="501"/>
    </row>
    <row r="672" ht="12.75">
      <c r="I672" s="501"/>
    </row>
    <row r="673" ht="12.75">
      <c r="I673" s="501"/>
    </row>
    <row r="674" ht="12.75">
      <c r="I674" s="501"/>
    </row>
    <row r="675" ht="12.75">
      <c r="I675" s="501"/>
    </row>
    <row r="676" ht="12.75">
      <c r="I676" s="501"/>
    </row>
    <row r="677" ht="12.75">
      <c r="I677" s="501"/>
    </row>
    <row r="678" ht="12.75">
      <c r="I678" s="501"/>
    </row>
    <row r="679" ht="12.75">
      <c r="I679" s="501"/>
    </row>
    <row r="680" ht="12.75">
      <c r="I680" s="501"/>
    </row>
    <row r="681" ht="12.75">
      <c r="I681" s="501"/>
    </row>
    <row r="682" ht="12.75">
      <c r="I682" s="501"/>
    </row>
    <row r="683" ht="12.75">
      <c r="I683" s="501"/>
    </row>
    <row r="684" ht="12.75">
      <c r="I684" s="501"/>
    </row>
    <row r="685" ht="12.75">
      <c r="I685" s="501"/>
    </row>
    <row r="686" ht="12.75">
      <c r="I686" s="501"/>
    </row>
    <row r="687" ht="12.75">
      <c r="I687" s="501"/>
    </row>
    <row r="688" ht="12.75">
      <c r="I688" s="501"/>
    </row>
    <row r="689" ht="12.75">
      <c r="I689" s="501"/>
    </row>
    <row r="690" ht="12.75">
      <c r="I690" s="501"/>
    </row>
    <row r="691" ht="12.75">
      <c r="I691" s="501"/>
    </row>
    <row r="692" ht="12.75">
      <c r="I692" s="501"/>
    </row>
    <row r="693" ht="12.75">
      <c r="I693" s="501"/>
    </row>
    <row r="694" ht="12.75">
      <c r="I694" s="501"/>
    </row>
    <row r="695" ht="12.75">
      <c r="I695" s="501"/>
    </row>
    <row r="696" ht="12.75">
      <c r="I696" s="501"/>
    </row>
    <row r="697" ht="12.75">
      <c r="I697" s="501"/>
    </row>
    <row r="698" ht="12.75">
      <c r="I698" s="501"/>
    </row>
    <row r="699" ht="12.75">
      <c r="I699" s="501"/>
    </row>
    <row r="700" ht="12.75">
      <c r="I700" s="501"/>
    </row>
    <row r="701" ht="12.75">
      <c r="I701" s="501"/>
    </row>
    <row r="702" ht="12.75">
      <c r="I702" s="501"/>
    </row>
    <row r="703" ht="12.75">
      <c r="I703" s="501"/>
    </row>
    <row r="704" ht="12.75">
      <c r="I704" s="501"/>
    </row>
    <row r="705" ht="12.75">
      <c r="I705" s="501"/>
    </row>
    <row r="706" ht="12.75">
      <c r="I706" s="501"/>
    </row>
    <row r="707" ht="12.75">
      <c r="I707" s="501"/>
    </row>
    <row r="708" ht="12.75">
      <c r="I708" s="501"/>
    </row>
    <row r="709" ht="12.75">
      <c r="I709" s="501"/>
    </row>
    <row r="710" ht="12.75">
      <c r="I710" s="501"/>
    </row>
    <row r="711" ht="12.75">
      <c r="I711" s="501"/>
    </row>
    <row r="712" ht="12.75">
      <c r="I712" s="501"/>
    </row>
    <row r="713" ht="12.75">
      <c r="I713" s="501"/>
    </row>
    <row r="714" ht="12.75">
      <c r="I714" s="501"/>
    </row>
    <row r="715" ht="12.75">
      <c r="I715" s="501"/>
    </row>
    <row r="716" ht="12.75">
      <c r="I716" s="501"/>
    </row>
    <row r="717" ht="12.75">
      <c r="I717" s="501"/>
    </row>
    <row r="718" ht="12.75">
      <c r="I718" s="501"/>
    </row>
    <row r="719" ht="12.75">
      <c r="I719" s="501"/>
    </row>
    <row r="720" ht="12.75">
      <c r="I720" s="501"/>
    </row>
    <row r="721" ht="12.75">
      <c r="I721" s="501"/>
    </row>
    <row r="722" ht="12.75">
      <c r="I722" s="501"/>
    </row>
    <row r="723" ht="12.75">
      <c r="I723" s="501"/>
    </row>
    <row r="724" ht="12.75">
      <c r="I724" s="501"/>
    </row>
    <row r="725" ht="12.75">
      <c r="I725" s="501"/>
    </row>
    <row r="726" ht="12.75">
      <c r="I726" s="501"/>
    </row>
    <row r="727" ht="12.75">
      <c r="I727" s="501"/>
    </row>
    <row r="728" ht="12.75">
      <c r="I728" s="501"/>
    </row>
    <row r="729" ht="12.75">
      <c r="I729" s="501"/>
    </row>
    <row r="730" ht="12.75">
      <c r="I730" s="501"/>
    </row>
    <row r="731" ht="12.75">
      <c r="I731" s="501"/>
    </row>
    <row r="732" ht="12.75">
      <c r="I732" s="501"/>
    </row>
    <row r="733" ht="12.75">
      <c r="I733" s="501"/>
    </row>
    <row r="734" ht="12.75">
      <c r="I734" s="501"/>
    </row>
    <row r="735" ht="12.75">
      <c r="I735" s="501"/>
    </row>
    <row r="736" ht="12.75">
      <c r="I736" s="501"/>
    </row>
    <row r="737" ht="12.75">
      <c r="I737" s="501"/>
    </row>
    <row r="738" ht="12.75">
      <c r="I738" s="501"/>
    </row>
    <row r="739" ht="12.75">
      <c r="I739" s="501"/>
    </row>
    <row r="740" ht="12.75">
      <c r="I740" s="501"/>
    </row>
    <row r="741" ht="12.75">
      <c r="I741" s="501"/>
    </row>
    <row r="742" ht="12.75">
      <c r="I742" s="501"/>
    </row>
    <row r="743" ht="12.75">
      <c r="I743" s="501"/>
    </row>
    <row r="744" ht="12.75">
      <c r="I744" s="501"/>
    </row>
    <row r="745" ht="12.75">
      <c r="I745" s="501"/>
    </row>
    <row r="746" ht="12.75">
      <c r="I746" s="501"/>
    </row>
    <row r="747" ht="12.75">
      <c r="I747" s="501"/>
    </row>
    <row r="748" ht="12.75">
      <c r="I748" s="501"/>
    </row>
    <row r="749" ht="12.75">
      <c r="I749" s="501"/>
    </row>
    <row r="750" ht="12.75">
      <c r="I750" s="501"/>
    </row>
    <row r="751" ht="12.75">
      <c r="I751" s="501"/>
    </row>
    <row r="752" ht="12.75">
      <c r="I752" s="501"/>
    </row>
    <row r="753" ht="12.75">
      <c r="I753" s="501"/>
    </row>
    <row r="754" ht="12.75">
      <c r="I754" s="501"/>
    </row>
    <row r="755" ht="12.75">
      <c r="I755" s="501"/>
    </row>
    <row r="756" ht="12.75">
      <c r="I756" s="501"/>
    </row>
    <row r="757" ht="12.75">
      <c r="I757" s="501"/>
    </row>
    <row r="758" ht="12.75">
      <c r="I758" s="501"/>
    </row>
    <row r="759" ht="12.75">
      <c r="I759" s="501"/>
    </row>
    <row r="760" ht="12.75">
      <c r="I760" s="501"/>
    </row>
    <row r="761" ht="12.75">
      <c r="I761" s="501"/>
    </row>
    <row r="762" ht="12.75">
      <c r="I762" s="501"/>
    </row>
    <row r="763" ht="12.75">
      <c r="I763" s="501"/>
    </row>
    <row r="764" ht="12.75">
      <c r="I764" s="501"/>
    </row>
    <row r="765" ht="12.75">
      <c r="I765" s="501"/>
    </row>
    <row r="766" ht="12.75">
      <c r="I766" s="501"/>
    </row>
    <row r="767" ht="12.75">
      <c r="I767" s="501"/>
    </row>
    <row r="768" ht="12.75">
      <c r="I768" s="501"/>
    </row>
    <row r="769" ht="12.75">
      <c r="I769" s="501"/>
    </row>
    <row r="770" ht="12.75">
      <c r="I770" s="501"/>
    </row>
    <row r="771" ht="12.75">
      <c r="I771" s="501"/>
    </row>
    <row r="772" ht="12.75">
      <c r="I772" s="501"/>
    </row>
    <row r="773" ht="12.75">
      <c r="I773" s="501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56.421875" style="409" bestFit="1" customWidth="1"/>
    <col min="2" max="5" width="8.421875" style="409" bestFit="1" customWidth="1"/>
    <col min="6" max="6" width="7.140625" style="409" bestFit="1" customWidth="1"/>
    <col min="7" max="7" width="7.00390625" style="409" bestFit="1" customWidth="1"/>
    <col min="8" max="8" width="7.140625" style="409" bestFit="1" customWidth="1"/>
    <col min="9" max="9" width="6.8515625" style="409" bestFit="1" customWidth="1"/>
    <col min="10" max="10" width="10.421875" style="409" bestFit="1" customWidth="1"/>
    <col min="11" max="11" width="54.8515625" style="409" customWidth="1"/>
    <col min="12" max="14" width="9.421875" style="409" bestFit="1" customWidth="1"/>
    <col min="15" max="15" width="10.28125" style="409" customWidth="1"/>
    <col min="16" max="16" width="8.421875" style="409" customWidth="1"/>
    <col min="17" max="17" width="6.8515625" style="409" customWidth="1"/>
    <col min="18" max="18" width="8.28125" style="409" customWidth="1"/>
    <col min="19" max="19" width="6.8515625" style="409" bestFit="1" customWidth="1"/>
    <col min="20" max="16384" width="9.140625" style="409" customWidth="1"/>
  </cols>
  <sheetData>
    <row r="1" spans="1:19" ht="12.75">
      <c r="A1" s="1958" t="s">
        <v>607</v>
      </c>
      <c r="B1" s="1958"/>
      <c r="C1" s="1958"/>
      <c r="D1" s="1958"/>
      <c r="E1" s="1958"/>
      <c r="F1" s="1958"/>
      <c r="G1" s="1958"/>
      <c r="H1" s="1958"/>
      <c r="I1" s="1958"/>
      <c r="J1" s="1958"/>
      <c r="K1" s="1958"/>
      <c r="L1" s="1958"/>
      <c r="M1" s="1958"/>
      <c r="N1" s="1958"/>
      <c r="O1" s="1958"/>
      <c r="P1" s="1958"/>
      <c r="Q1" s="1958"/>
      <c r="R1" s="1958"/>
      <c r="S1" s="1958"/>
    </row>
    <row r="2" spans="1:19" ht="15.75">
      <c r="A2" s="1959" t="s">
        <v>423</v>
      </c>
      <c r="B2" s="1959"/>
      <c r="C2" s="1959"/>
      <c r="D2" s="1959"/>
      <c r="E2" s="1959"/>
      <c r="F2" s="1959"/>
      <c r="G2" s="1959"/>
      <c r="H2" s="1959"/>
      <c r="I2" s="1959"/>
      <c r="J2" s="1959"/>
      <c r="K2" s="1959"/>
      <c r="L2" s="1959"/>
      <c r="M2" s="1959"/>
      <c r="N2" s="1959"/>
      <c r="O2" s="1959"/>
      <c r="P2" s="1959"/>
      <c r="Q2" s="1959"/>
      <c r="R2" s="1959"/>
      <c r="S2" s="1959"/>
    </row>
    <row r="3" spans="1:19" ht="13.5" thickBot="1">
      <c r="A3" s="502"/>
      <c r="B3" s="502"/>
      <c r="C3" s="502"/>
      <c r="D3" s="502"/>
      <c r="E3" s="502"/>
      <c r="F3" s="502"/>
      <c r="G3" s="502"/>
      <c r="H3" s="1960" t="s">
        <v>55</v>
      </c>
      <c r="I3" s="1960"/>
      <c r="K3" s="502"/>
      <c r="L3" s="502"/>
      <c r="M3" s="502"/>
      <c r="N3" s="502"/>
      <c r="O3" s="502"/>
      <c r="P3" s="502"/>
      <c r="Q3" s="502"/>
      <c r="R3" s="1960" t="s">
        <v>55</v>
      </c>
      <c r="S3" s="1960"/>
    </row>
    <row r="4" spans="1:19" ht="13.5" customHeight="1" thickTop="1">
      <c r="A4" s="503"/>
      <c r="B4" s="463">
        <f>Deposits!B4</f>
        <v>2014</v>
      </c>
      <c r="C4" s="464">
        <f>Deposits!C4</f>
        <v>2015</v>
      </c>
      <c r="D4" s="465">
        <f>Deposits!D4</f>
        <v>2015</v>
      </c>
      <c r="E4" s="465">
        <f>Deposits!E4</f>
        <v>2016</v>
      </c>
      <c r="F4" s="1952" t="str">
        <f>Deposits!F4</f>
        <v>Changes during nine months </v>
      </c>
      <c r="G4" s="1953"/>
      <c r="H4" s="1953"/>
      <c r="I4" s="1954"/>
      <c r="K4" s="503"/>
      <c r="L4" s="463">
        <f aca="true" t="shared" si="0" ref="L4:O5">B4</f>
        <v>2014</v>
      </c>
      <c r="M4" s="464">
        <f t="shared" si="0"/>
        <v>2015</v>
      </c>
      <c r="N4" s="465">
        <f t="shared" si="0"/>
        <v>2015</v>
      </c>
      <c r="O4" s="465">
        <f t="shared" si="0"/>
        <v>2016</v>
      </c>
      <c r="P4" s="1952" t="str">
        <f>F4</f>
        <v>Changes during nine months </v>
      </c>
      <c r="Q4" s="1953"/>
      <c r="R4" s="1953"/>
      <c r="S4" s="1954"/>
    </row>
    <row r="5" spans="1:19" ht="12.75">
      <c r="A5" s="504" t="s">
        <v>315</v>
      </c>
      <c r="B5" s="467" t="str">
        <f>Deposits!B5</f>
        <v>Jul </v>
      </c>
      <c r="C5" s="467" t="str">
        <f>Deposits!C5</f>
        <v>Apr</v>
      </c>
      <c r="D5" s="468" t="str">
        <f>Deposits!D5</f>
        <v>Jul (p)</v>
      </c>
      <c r="E5" s="468" t="str">
        <f>Deposits!E5</f>
        <v>Apr(e)</v>
      </c>
      <c r="F5" s="1955" t="str">
        <f>Deposits!F5</f>
        <v>2014/15</v>
      </c>
      <c r="G5" s="1956"/>
      <c r="H5" s="1955" t="str">
        <f>Deposits!H5</f>
        <v>2015/16</v>
      </c>
      <c r="I5" s="1957"/>
      <c r="K5" s="504" t="s">
        <v>315</v>
      </c>
      <c r="L5" s="467" t="str">
        <f t="shared" si="0"/>
        <v>Jul </v>
      </c>
      <c r="M5" s="467" t="str">
        <f t="shared" si="0"/>
        <v>Apr</v>
      </c>
      <c r="N5" s="468" t="str">
        <f t="shared" si="0"/>
        <v>Jul (p)</v>
      </c>
      <c r="O5" s="468" t="str">
        <f t="shared" si="0"/>
        <v>Apr(e)</v>
      </c>
      <c r="P5" s="1955" t="str">
        <f>F5</f>
        <v>2014/15</v>
      </c>
      <c r="Q5" s="1956"/>
      <c r="R5" s="1955" t="str">
        <f>H5</f>
        <v>2015/16</v>
      </c>
      <c r="S5" s="1957"/>
    </row>
    <row r="6" spans="1:19" ht="12.75">
      <c r="A6" s="505"/>
      <c r="B6" s="506"/>
      <c r="C6" s="507"/>
      <c r="D6" s="507"/>
      <c r="E6" s="507"/>
      <c r="F6" s="507" t="s">
        <v>78</v>
      </c>
      <c r="G6" s="507" t="s">
        <v>424</v>
      </c>
      <c r="H6" s="507" t="s">
        <v>78</v>
      </c>
      <c r="I6" s="508" t="s">
        <v>424</v>
      </c>
      <c r="K6" s="505"/>
      <c r="L6" s="506"/>
      <c r="M6" s="507"/>
      <c r="N6" s="507"/>
      <c r="O6" s="507"/>
      <c r="P6" s="507" t="s">
        <v>78</v>
      </c>
      <c r="Q6" s="507" t="s">
        <v>424</v>
      </c>
      <c r="R6" s="507" t="s">
        <v>78</v>
      </c>
      <c r="S6" s="508" t="s">
        <v>424</v>
      </c>
    </row>
    <row r="7" spans="1:19" s="502" customFormat="1" ht="12.75">
      <c r="A7" s="509" t="s">
        <v>425</v>
      </c>
      <c r="B7" s="510">
        <v>50909.84338522675</v>
      </c>
      <c r="C7" s="511">
        <v>61378.15911647894</v>
      </c>
      <c r="D7" s="511">
        <v>65159.77609384413</v>
      </c>
      <c r="E7" s="511">
        <v>72562.00395515258</v>
      </c>
      <c r="F7" s="511">
        <v>10468.315731252194</v>
      </c>
      <c r="G7" s="511">
        <v>20.56245911432118</v>
      </c>
      <c r="H7" s="511">
        <v>7402.227861308456</v>
      </c>
      <c r="I7" s="512">
        <v>11.360118626938883</v>
      </c>
      <c r="J7" s="495"/>
      <c r="K7" s="509" t="s">
        <v>426</v>
      </c>
      <c r="L7" s="513">
        <v>22381.9792591197</v>
      </c>
      <c r="M7" s="514">
        <v>21237.35847775219</v>
      </c>
      <c r="N7" s="514">
        <v>23002.465491631418</v>
      </c>
      <c r="O7" s="514">
        <v>26765.099800367698</v>
      </c>
      <c r="P7" s="514">
        <v>-1144.62078136751</v>
      </c>
      <c r="Q7" s="514">
        <v>-5.114028424904048</v>
      </c>
      <c r="R7" s="514">
        <v>3762.63430873628</v>
      </c>
      <c r="S7" s="515">
        <v>16.357526153468953</v>
      </c>
    </row>
    <row r="8" spans="1:19" s="340" customFormat="1" ht="12.75">
      <c r="A8" s="516" t="s">
        <v>427</v>
      </c>
      <c r="B8" s="517">
        <v>6686.876255879998</v>
      </c>
      <c r="C8" s="518">
        <v>7860.269400129997</v>
      </c>
      <c r="D8" s="518">
        <v>7998.323793673232</v>
      </c>
      <c r="E8" s="518">
        <v>9663.528714069998</v>
      </c>
      <c r="F8" s="519">
        <v>1173.3931442499988</v>
      </c>
      <c r="G8" s="519">
        <v>17.547702385223506</v>
      </c>
      <c r="H8" s="519">
        <v>1665.2049203967663</v>
      </c>
      <c r="I8" s="520">
        <v>20.81942371117762</v>
      </c>
      <c r="J8" s="479"/>
      <c r="K8" s="516" t="s">
        <v>428</v>
      </c>
      <c r="L8" s="521">
        <v>12500.041175756698</v>
      </c>
      <c r="M8" s="522">
        <v>12965.177480830187</v>
      </c>
      <c r="N8" s="522">
        <v>14342.269260266698</v>
      </c>
      <c r="O8" s="522">
        <v>17138.0800332567</v>
      </c>
      <c r="P8" s="523">
        <v>465.136305073489</v>
      </c>
      <c r="Q8" s="523">
        <v>3.7210781831311177</v>
      </c>
      <c r="R8" s="523">
        <v>2795.810772990004</v>
      </c>
      <c r="S8" s="524">
        <v>19.493503588971215</v>
      </c>
    </row>
    <row r="9" spans="1:19" s="340" customFormat="1" ht="12.75">
      <c r="A9" s="516" t="s">
        <v>429</v>
      </c>
      <c r="B9" s="525">
        <v>3207.8566312049998</v>
      </c>
      <c r="C9" s="519">
        <v>3320.2556961699993</v>
      </c>
      <c r="D9" s="519">
        <v>3479.861155805159</v>
      </c>
      <c r="E9" s="519">
        <v>3374.9413635000005</v>
      </c>
      <c r="F9" s="525">
        <v>112.39906496499952</v>
      </c>
      <c r="G9" s="519">
        <v>3.5038680928448453</v>
      </c>
      <c r="H9" s="519">
        <v>-104.91979230515835</v>
      </c>
      <c r="I9" s="520">
        <v>-3.015056854499195</v>
      </c>
      <c r="K9" s="516" t="s">
        <v>430</v>
      </c>
      <c r="L9" s="526">
        <v>53.789542870000005</v>
      </c>
      <c r="M9" s="523">
        <v>50.65463077</v>
      </c>
      <c r="N9" s="523">
        <v>44.92072345</v>
      </c>
      <c r="O9" s="523">
        <v>35.5581826</v>
      </c>
      <c r="P9" s="526">
        <v>-3.134912100000008</v>
      </c>
      <c r="Q9" s="523">
        <v>-5.8281069753214805</v>
      </c>
      <c r="R9" s="523">
        <v>-9.362540849999995</v>
      </c>
      <c r="S9" s="524">
        <v>-20.84236434976649</v>
      </c>
    </row>
    <row r="10" spans="1:19" s="340" customFormat="1" ht="12.75">
      <c r="A10" s="516" t="s">
        <v>431</v>
      </c>
      <c r="B10" s="525">
        <v>15442.179896470003</v>
      </c>
      <c r="C10" s="519">
        <v>19052.63457461694</v>
      </c>
      <c r="D10" s="519">
        <v>20730.12233032415</v>
      </c>
      <c r="E10" s="519">
        <v>25280.311217534996</v>
      </c>
      <c r="F10" s="525">
        <v>3610.454678146936</v>
      </c>
      <c r="G10" s="519">
        <v>23.38047285002985</v>
      </c>
      <c r="H10" s="519">
        <v>4550.188887210847</v>
      </c>
      <c r="I10" s="520">
        <v>21.949648027666495</v>
      </c>
      <c r="K10" s="516" t="s">
        <v>432</v>
      </c>
      <c r="L10" s="526">
        <v>6799.226489263001</v>
      </c>
      <c r="M10" s="523">
        <v>6089.822646672</v>
      </c>
      <c r="N10" s="523">
        <v>6466.227867574001</v>
      </c>
      <c r="O10" s="523">
        <v>7116.442270110999</v>
      </c>
      <c r="P10" s="526">
        <v>-709.4038425910012</v>
      </c>
      <c r="Q10" s="523">
        <v>-10.433596287919755</v>
      </c>
      <c r="R10" s="523">
        <v>650.214402536998</v>
      </c>
      <c r="S10" s="524">
        <v>10.055544219182387</v>
      </c>
    </row>
    <row r="11" spans="1:19" s="340" customFormat="1" ht="12.75">
      <c r="A11" s="516" t="s">
        <v>433</v>
      </c>
      <c r="B11" s="525">
        <v>5791.252341764999</v>
      </c>
      <c r="C11" s="519">
        <v>1819.4143415600001</v>
      </c>
      <c r="D11" s="519">
        <v>1769.28074207</v>
      </c>
      <c r="E11" s="519">
        <v>2254.1292808400003</v>
      </c>
      <c r="F11" s="525">
        <v>-3971.838000204999</v>
      </c>
      <c r="G11" s="519">
        <v>-68.58340417255074</v>
      </c>
      <c r="H11" s="519">
        <v>484.84853877000023</v>
      </c>
      <c r="I11" s="520">
        <v>27.40370859419085</v>
      </c>
      <c r="K11" s="516" t="s">
        <v>434</v>
      </c>
      <c r="L11" s="527">
        <v>3028.9220512300003</v>
      </c>
      <c r="M11" s="528">
        <v>2131.70371948</v>
      </c>
      <c r="N11" s="528">
        <v>2149.04764034072</v>
      </c>
      <c r="O11" s="528">
        <v>2475.0193143999995</v>
      </c>
      <c r="P11" s="523">
        <v>-897.2183317500003</v>
      </c>
      <c r="Q11" s="523">
        <v>-29.621704242459895</v>
      </c>
      <c r="R11" s="523">
        <v>325.9716740592794</v>
      </c>
      <c r="S11" s="524">
        <v>15.168192083801282</v>
      </c>
    </row>
    <row r="12" spans="1:19" s="340" customFormat="1" ht="12.75">
      <c r="A12" s="516" t="s">
        <v>435</v>
      </c>
      <c r="B12" s="529">
        <v>19781.678259906756</v>
      </c>
      <c r="C12" s="530">
        <v>29325.585104002006</v>
      </c>
      <c r="D12" s="530">
        <v>31182.18807197159</v>
      </c>
      <c r="E12" s="530">
        <v>31989.093379207603</v>
      </c>
      <c r="F12" s="519">
        <v>9543.90684409525</v>
      </c>
      <c r="G12" s="519">
        <v>48.24619387040944</v>
      </c>
      <c r="H12" s="519">
        <v>806.9053072360148</v>
      </c>
      <c r="I12" s="520">
        <v>2.5877122714210983</v>
      </c>
      <c r="K12" s="509" t="s">
        <v>436</v>
      </c>
      <c r="L12" s="513">
        <v>47291.67585999333</v>
      </c>
      <c r="M12" s="514">
        <v>56292.1190938977</v>
      </c>
      <c r="N12" s="514">
        <v>60042.01386870157</v>
      </c>
      <c r="O12" s="514">
        <v>74501.07556729873</v>
      </c>
      <c r="P12" s="514">
        <v>9000.44323390437</v>
      </c>
      <c r="Q12" s="514">
        <v>19.031770539386507</v>
      </c>
      <c r="R12" s="514">
        <v>14459.061698597157</v>
      </c>
      <c r="S12" s="515">
        <v>24.08157349654508</v>
      </c>
    </row>
    <row r="13" spans="1:19" s="502" customFormat="1" ht="12.75">
      <c r="A13" s="509" t="s">
        <v>437</v>
      </c>
      <c r="B13" s="510">
        <v>3587.9108865739513</v>
      </c>
      <c r="C13" s="511">
        <v>3494.7600971600004</v>
      </c>
      <c r="D13" s="511">
        <v>3526.16618513</v>
      </c>
      <c r="E13" s="511">
        <v>3557.13897045</v>
      </c>
      <c r="F13" s="511">
        <v>-93.15078941395086</v>
      </c>
      <c r="G13" s="511">
        <v>-2.596240329226775</v>
      </c>
      <c r="H13" s="511">
        <v>30.972785320000185</v>
      </c>
      <c r="I13" s="512">
        <v>0.878369982975102</v>
      </c>
      <c r="K13" s="516" t="s">
        <v>438</v>
      </c>
      <c r="L13" s="521">
        <v>9033.107553747499</v>
      </c>
      <c r="M13" s="522">
        <v>10066.958917509499</v>
      </c>
      <c r="N13" s="522">
        <v>10938.141335183493</v>
      </c>
      <c r="O13" s="522">
        <v>13106.565555540501</v>
      </c>
      <c r="P13" s="523">
        <v>1033.851363762</v>
      </c>
      <c r="Q13" s="523">
        <v>11.445135105615936</v>
      </c>
      <c r="R13" s="523">
        <v>2168.4242203570084</v>
      </c>
      <c r="S13" s="524">
        <v>19.82443043940273</v>
      </c>
    </row>
    <row r="14" spans="1:19" s="340" customFormat="1" ht="12.75">
      <c r="A14" s="516" t="s">
        <v>439</v>
      </c>
      <c r="B14" s="517">
        <v>1109.246546085001</v>
      </c>
      <c r="C14" s="518">
        <v>1029.1122842999998</v>
      </c>
      <c r="D14" s="518">
        <v>1064.9545842500002</v>
      </c>
      <c r="E14" s="518">
        <v>1434.23335692</v>
      </c>
      <c r="F14" s="519">
        <v>-80.13426178500117</v>
      </c>
      <c r="G14" s="519">
        <v>-7.224206563259429</v>
      </c>
      <c r="H14" s="519">
        <v>369.27877266999985</v>
      </c>
      <c r="I14" s="520">
        <v>34.67554186172797</v>
      </c>
      <c r="K14" s="516" t="s">
        <v>440</v>
      </c>
      <c r="L14" s="526">
        <v>5518.7037887878</v>
      </c>
      <c r="M14" s="523">
        <v>5743.359812698201</v>
      </c>
      <c r="N14" s="523">
        <v>6241.116634909785</v>
      </c>
      <c r="O14" s="523">
        <v>8517.687437148199</v>
      </c>
      <c r="P14" s="526">
        <v>224.65602391040102</v>
      </c>
      <c r="Q14" s="523">
        <v>4.070811417109006</v>
      </c>
      <c r="R14" s="523">
        <v>2276.570802238414</v>
      </c>
      <c r="S14" s="524">
        <v>36.47697896726332</v>
      </c>
    </row>
    <row r="15" spans="1:19" s="340" customFormat="1" ht="12.75">
      <c r="A15" s="516" t="s">
        <v>441</v>
      </c>
      <c r="B15" s="525">
        <v>500.08196992</v>
      </c>
      <c r="C15" s="519">
        <v>655.30975178</v>
      </c>
      <c r="D15" s="519">
        <v>796.0430835399999</v>
      </c>
      <c r="E15" s="519">
        <v>622.0537971400001</v>
      </c>
      <c r="F15" s="525">
        <v>155.22778186000005</v>
      </c>
      <c r="G15" s="519">
        <v>31.040467602707693</v>
      </c>
      <c r="H15" s="519">
        <v>-173.98928639999974</v>
      </c>
      <c r="I15" s="520">
        <v>-21.856767554121593</v>
      </c>
      <c r="K15" s="516" t="s">
        <v>442</v>
      </c>
      <c r="L15" s="526">
        <v>0</v>
      </c>
      <c r="M15" s="523">
        <v>0</v>
      </c>
      <c r="N15" s="523">
        <v>0</v>
      </c>
      <c r="O15" s="523">
        <v>0</v>
      </c>
      <c r="P15" s="531">
        <v>0</v>
      </c>
      <c r="Q15" s="532"/>
      <c r="R15" s="532">
        <v>0</v>
      </c>
      <c r="S15" s="533"/>
    </row>
    <row r="16" spans="1:19" s="340" customFormat="1" ht="12.75">
      <c r="A16" s="516" t="s">
        <v>443</v>
      </c>
      <c r="B16" s="525">
        <v>296.53626492999996</v>
      </c>
      <c r="C16" s="519">
        <v>256.2736411</v>
      </c>
      <c r="D16" s="519">
        <v>241.57251959</v>
      </c>
      <c r="E16" s="519">
        <v>277.98191173000004</v>
      </c>
      <c r="F16" s="525">
        <v>-40.26262382999994</v>
      </c>
      <c r="G16" s="519">
        <v>-13.57763909230606</v>
      </c>
      <c r="H16" s="519">
        <v>36.40939214000002</v>
      </c>
      <c r="I16" s="520">
        <v>15.071826961855809</v>
      </c>
      <c r="K16" s="516" t="s">
        <v>444</v>
      </c>
      <c r="L16" s="526">
        <v>0</v>
      </c>
      <c r="M16" s="523">
        <v>0</v>
      </c>
      <c r="N16" s="523">
        <v>0</v>
      </c>
      <c r="O16" s="523">
        <v>0</v>
      </c>
      <c r="P16" s="531">
        <v>0</v>
      </c>
      <c r="Q16" s="532"/>
      <c r="R16" s="532">
        <v>0</v>
      </c>
      <c r="S16" s="533"/>
    </row>
    <row r="17" spans="1:19" s="340" customFormat="1" ht="12.75">
      <c r="A17" s="516" t="s">
        <v>445</v>
      </c>
      <c r="B17" s="525">
        <v>0.4576</v>
      </c>
      <c r="C17" s="519">
        <v>3.0201450999999997</v>
      </c>
      <c r="D17" s="519">
        <v>11.854953219999999</v>
      </c>
      <c r="E17" s="519">
        <v>10.126971659999999</v>
      </c>
      <c r="F17" s="525">
        <v>2.5625450999999995</v>
      </c>
      <c r="G17" s="519">
        <v>559.9967438811187</v>
      </c>
      <c r="H17" s="519">
        <v>-1.72798156</v>
      </c>
      <c r="I17" s="520">
        <v>-14.576030186983733</v>
      </c>
      <c r="J17" s="479"/>
      <c r="K17" s="516" t="s">
        <v>446</v>
      </c>
      <c r="L17" s="526">
        <v>22866.757006658027</v>
      </c>
      <c r="M17" s="523">
        <v>28737.943752970004</v>
      </c>
      <c r="N17" s="523">
        <v>31477.382981504998</v>
      </c>
      <c r="O17" s="523">
        <v>38152.46640925003</v>
      </c>
      <c r="P17" s="526">
        <v>5871.186746311978</v>
      </c>
      <c r="Q17" s="534">
        <v>25.675642351044736</v>
      </c>
      <c r="R17" s="534">
        <v>6675.083427745034</v>
      </c>
      <c r="S17" s="535">
        <v>21.20596693717225</v>
      </c>
    </row>
    <row r="18" spans="1:19" s="340" customFormat="1" ht="12.75">
      <c r="A18" s="516" t="s">
        <v>447</v>
      </c>
      <c r="B18" s="525">
        <v>5.009313099999999</v>
      </c>
      <c r="C18" s="519">
        <v>16.14969363</v>
      </c>
      <c r="D18" s="519">
        <v>16.02626883</v>
      </c>
      <c r="E18" s="519">
        <v>22.50251198</v>
      </c>
      <c r="F18" s="525">
        <v>11.140380530000002</v>
      </c>
      <c r="G18" s="519">
        <v>222.39337624953018</v>
      </c>
      <c r="H18" s="519">
        <v>6.476243150000002</v>
      </c>
      <c r="I18" s="520">
        <v>40.41017418774949</v>
      </c>
      <c r="K18" s="516" t="s">
        <v>448</v>
      </c>
      <c r="L18" s="526">
        <v>2598.2843517300007</v>
      </c>
      <c r="M18" s="523">
        <v>3001.850944190001</v>
      </c>
      <c r="N18" s="523">
        <v>3063.0504860332953</v>
      </c>
      <c r="O18" s="523">
        <v>3793.77846521</v>
      </c>
      <c r="P18" s="526">
        <v>403.56659246000027</v>
      </c>
      <c r="Q18" s="534">
        <v>15.532041063607831</v>
      </c>
      <c r="R18" s="534">
        <v>730.7279791767046</v>
      </c>
      <c r="S18" s="535">
        <v>23.856217274531776</v>
      </c>
    </row>
    <row r="19" spans="1:19" s="340" customFormat="1" ht="12.75">
      <c r="A19" s="516" t="s">
        <v>449</v>
      </c>
      <c r="B19" s="525">
        <v>818.1741856600001</v>
      </c>
      <c r="C19" s="519">
        <v>615.52411908</v>
      </c>
      <c r="D19" s="519">
        <v>517.13052966</v>
      </c>
      <c r="E19" s="519">
        <v>791.72506556</v>
      </c>
      <c r="F19" s="525">
        <v>-202.65006658000016</v>
      </c>
      <c r="G19" s="519">
        <v>-24.76857252793029</v>
      </c>
      <c r="H19" s="519">
        <v>274.5945359</v>
      </c>
      <c r="I19" s="520">
        <v>53.09965669219701</v>
      </c>
      <c r="K19" s="516" t="s">
        <v>450</v>
      </c>
      <c r="L19" s="527">
        <v>7274.823159070001</v>
      </c>
      <c r="M19" s="528">
        <v>8742.005666529998</v>
      </c>
      <c r="N19" s="528">
        <v>8322.322431069999</v>
      </c>
      <c r="O19" s="528">
        <v>10930.577700150012</v>
      </c>
      <c r="P19" s="523">
        <v>1467.1825074599974</v>
      </c>
      <c r="Q19" s="534">
        <v>20.16794739031923</v>
      </c>
      <c r="R19" s="534">
        <v>2608.255269080013</v>
      </c>
      <c r="S19" s="535">
        <v>31.340473656037744</v>
      </c>
    </row>
    <row r="20" spans="1:19" s="340" customFormat="1" ht="12.75">
      <c r="A20" s="516" t="s">
        <v>451</v>
      </c>
      <c r="B20" s="529">
        <v>858.4050068789501</v>
      </c>
      <c r="C20" s="530">
        <v>919.3704621700001</v>
      </c>
      <c r="D20" s="530">
        <v>878.58424604</v>
      </c>
      <c r="E20" s="530">
        <v>398.51535546</v>
      </c>
      <c r="F20" s="519">
        <v>60.965455291050034</v>
      </c>
      <c r="G20" s="519">
        <v>7.102178435877556</v>
      </c>
      <c r="H20" s="519">
        <v>-480.06889058</v>
      </c>
      <c r="I20" s="520">
        <v>-54.64119038598645</v>
      </c>
      <c r="J20" s="479"/>
      <c r="K20" s="509" t="s">
        <v>452</v>
      </c>
      <c r="L20" s="513">
        <v>244239.8243797957</v>
      </c>
      <c r="M20" s="514">
        <v>291899.5663376615</v>
      </c>
      <c r="N20" s="514">
        <v>297464.8425950582</v>
      </c>
      <c r="O20" s="514">
        <v>345510.36125653435</v>
      </c>
      <c r="P20" s="514">
        <v>47659.74195786583</v>
      </c>
      <c r="Q20" s="536">
        <v>19.513501567113146</v>
      </c>
      <c r="R20" s="536">
        <v>48045.51866147615</v>
      </c>
      <c r="S20" s="537">
        <v>16.151662913281147</v>
      </c>
    </row>
    <row r="21" spans="1:19" s="502" customFormat="1" ht="12.75">
      <c r="A21" s="509" t="s">
        <v>453</v>
      </c>
      <c r="B21" s="510">
        <v>222679.3593088955</v>
      </c>
      <c r="C21" s="511">
        <v>258204.07165655334</v>
      </c>
      <c r="D21" s="511">
        <v>255565.55740765922</v>
      </c>
      <c r="E21" s="511">
        <v>284872.010318934</v>
      </c>
      <c r="F21" s="511">
        <v>35524.71234765783</v>
      </c>
      <c r="G21" s="511">
        <v>15.953302747911536</v>
      </c>
      <c r="H21" s="511">
        <v>29306.45291127477</v>
      </c>
      <c r="I21" s="512">
        <v>11.46729364024875</v>
      </c>
      <c r="J21" s="495"/>
      <c r="K21" s="516" t="s">
        <v>454</v>
      </c>
      <c r="L21" s="521">
        <v>57395.93432424599</v>
      </c>
      <c r="M21" s="522">
        <v>68643.14009867999</v>
      </c>
      <c r="N21" s="522">
        <v>66556.96564459868</v>
      </c>
      <c r="O21" s="522">
        <v>71892.96315915625</v>
      </c>
      <c r="P21" s="523">
        <v>11247.205774433998</v>
      </c>
      <c r="Q21" s="534">
        <v>19.595823130773216</v>
      </c>
      <c r="R21" s="534">
        <v>5335.997514557574</v>
      </c>
      <c r="S21" s="535">
        <v>8.017188678718872</v>
      </c>
    </row>
    <row r="22" spans="1:19" s="340" customFormat="1" ht="12.75">
      <c r="A22" s="516" t="s">
        <v>455</v>
      </c>
      <c r="B22" s="517">
        <v>41324.93941762301</v>
      </c>
      <c r="C22" s="518">
        <v>47001.83547577701</v>
      </c>
      <c r="D22" s="518">
        <v>49144.7073363505</v>
      </c>
      <c r="E22" s="518">
        <v>53291.876770491006</v>
      </c>
      <c r="F22" s="519">
        <v>5676.896058153994</v>
      </c>
      <c r="G22" s="519">
        <v>13.737215681756288</v>
      </c>
      <c r="H22" s="519">
        <v>4147.169434140509</v>
      </c>
      <c r="I22" s="520">
        <v>8.4386898588223</v>
      </c>
      <c r="J22" s="479"/>
      <c r="K22" s="516" t="s">
        <v>456</v>
      </c>
      <c r="L22" s="526">
        <v>41644.00051949662</v>
      </c>
      <c r="M22" s="523">
        <v>48207.41561344691</v>
      </c>
      <c r="N22" s="523">
        <v>48139.0792284881</v>
      </c>
      <c r="O22" s="523">
        <v>54290.855767307556</v>
      </c>
      <c r="P22" s="526">
        <v>6563.415093950287</v>
      </c>
      <c r="Q22" s="534">
        <v>15.760769887795648</v>
      </c>
      <c r="R22" s="534">
        <v>6151.776538819453</v>
      </c>
      <c r="S22" s="535">
        <v>12.77917367222701</v>
      </c>
    </row>
    <row r="23" spans="1:19" s="340" customFormat="1" ht="12.75">
      <c r="A23" s="516" t="s">
        <v>457</v>
      </c>
      <c r="B23" s="525">
        <v>11307.456106658003</v>
      </c>
      <c r="C23" s="519">
        <v>14309.201363931996</v>
      </c>
      <c r="D23" s="519">
        <v>14607.971609179998</v>
      </c>
      <c r="E23" s="519">
        <v>18944.480325429497</v>
      </c>
      <c r="F23" s="525">
        <v>3001.745257273993</v>
      </c>
      <c r="G23" s="519">
        <v>26.546601012287102</v>
      </c>
      <c r="H23" s="519">
        <v>4336.508716249498</v>
      </c>
      <c r="I23" s="520">
        <v>29.6859059715336</v>
      </c>
      <c r="K23" s="516" t="s">
        <v>458</v>
      </c>
      <c r="L23" s="526">
        <v>17874.016371721</v>
      </c>
      <c r="M23" s="523">
        <v>24529.651080329473</v>
      </c>
      <c r="N23" s="523">
        <v>26139.835300735725</v>
      </c>
      <c r="O23" s="523">
        <v>35449.438959318715</v>
      </c>
      <c r="P23" s="526">
        <v>6655.634708608472</v>
      </c>
      <c r="Q23" s="534">
        <v>37.23636909686702</v>
      </c>
      <c r="R23" s="534">
        <v>9309.60365858299</v>
      </c>
      <c r="S23" s="535">
        <v>35.61462247744524</v>
      </c>
    </row>
    <row r="24" spans="1:19" s="340" customFormat="1" ht="12.75">
      <c r="A24" s="516" t="s">
        <v>459</v>
      </c>
      <c r="B24" s="525">
        <v>10020.960872068636</v>
      </c>
      <c r="C24" s="519">
        <v>9993.254857257696</v>
      </c>
      <c r="D24" s="519">
        <v>9952.86956710395</v>
      </c>
      <c r="E24" s="519">
        <v>11934.707645923947</v>
      </c>
      <c r="F24" s="525">
        <v>-27.70601481093945</v>
      </c>
      <c r="G24" s="519">
        <v>-0.2764806206175723</v>
      </c>
      <c r="H24" s="519">
        <v>1981.8380788199975</v>
      </c>
      <c r="I24" s="538">
        <v>19.912227980665335</v>
      </c>
      <c r="K24" s="516" t="s">
        <v>460</v>
      </c>
      <c r="L24" s="526">
        <v>95943.01699015798</v>
      </c>
      <c r="M24" s="523">
        <v>113695.44146882903</v>
      </c>
      <c r="N24" s="523">
        <v>119664.8019044213</v>
      </c>
      <c r="O24" s="523">
        <v>137998.61436787847</v>
      </c>
      <c r="P24" s="526">
        <v>17752.424478671048</v>
      </c>
      <c r="Q24" s="534">
        <v>18.503091767994043</v>
      </c>
      <c r="R24" s="534">
        <v>18333.812463457172</v>
      </c>
      <c r="S24" s="535">
        <v>15.320973395418946</v>
      </c>
    </row>
    <row r="25" spans="1:19" s="340" customFormat="1" ht="12.75">
      <c r="A25" s="516" t="s">
        <v>461</v>
      </c>
      <c r="B25" s="525">
        <v>5925.236432443638</v>
      </c>
      <c r="C25" s="519">
        <v>5114.2342083076965</v>
      </c>
      <c r="D25" s="519">
        <v>5640.701975473947</v>
      </c>
      <c r="E25" s="519">
        <v>7544.368442093947</v>
      </c>
      <c r="F25" s="525">
        <v>-811.0022241359411</v>
      </c>
      <c r="G25" s="519">
        <v>-13.687255072140205</v>
      </c>
      <c r="H25" s="519">
        <v>1903.6664666200004</v>
      </c>
      <c r="I25" s="520">
        <v>33.748751040158425</v>
      </c>
      <c r="K25" s="516" t="s">
        <v>462</v>
      </c>
      <c r="L25" s="526">
        <v>30101.9835634031</v>
      </c>
      <c r="M25" s="523">
        <v>35567.775125876105</v>
      </c>
      <c r="N25" s="523">
        <v>35801.55782196435</v>
      </c>
      <c r="O25" s="523">
        <v>44431.74440905083</v>
      </c>
      <c r="P25" s="526">
        <v>5465.791562473005</v>
      </c>
      <c r="Q25" s="534">
        <v>18.1575793866226</v>
      </c>
      <c r="R25" s="534">
        <v>8630.186587086479</v>
      </c>
      <c r="S25" s="535">
        <v>24.105617498554313</v>
      </c>
    </row>
    <row r="26" spans="1:19" s="340" customFormat="1" ht="12.75">
      <c r="A26" s="516" t="s">
        <v>463</v>
      </c>
      <c r="B26" s="525">
        <v>4095.7244396249994</v>
      </c>
      <c r="C26" s="519">
        <v>4879.02064895</v>
      </c>
      <c r="D26" s="519">
        <v>4312.167591630001</v>
      </c>
      <c r="E26" s="519">
        <v>4390.33920383</v>
      </c>
      <c r="F26" s="525">
        <v>783.2962093250003</v>
      </c>
      <c r="G26" s="519">
        <v>19.124729235854502</v>
      </c>
      <c r="H26" s="519">
        <v>78.17161219999889</v>
      </c>
      <c r="I26" s="520">
        <v>1.8128147976375377</v>
      </c>
      <c r="K26" s="516" t="s">
        <v>464</v>
      </c>
      <c r="L26" s="527">
        <v>1280.872610771</v>
      </c>
      <c r="M26" s="528">
        <v>1256.1429505000003</v>
      </c>
      <c r="N26" s="528">
        <v>1162.6026948499998</v>
      </c>
      <c r="O26" s="528">
        <v>1446.7445938225196</v>
      </c>
      <c r="P26" s="523">
        <v>-24.729660270999602</v>
      </c>
      <c r="Q26" s="534">
        <v>-1.9306885058705405</v>
      </c>
      <c r="R26" s="534">
        <v>284.1418989725198</v>
      </c>
      <c r="S26" s="535">
        <v>24.440154855238838</v>
      </c>
    </row>
    <row r="27" spans="1:19" s="340" customFormat="1" ht="12.75">
      <c r="A27" s="516" t="s">
        <v>465</v>
      </c>
      <c r="B27" s="525">
        <v>1117.4021679950006</v>
      </c>
      <c r="C27" s="519">
        <v>2287.8313237100006</v>
      </c>
      <c r="D27" s="519">
        <v>1277.4018440000004</v>
      </c>
      <c r="E27" s="519">
        <v>854.8343524159998</v>
      </c>
      <c r="F27" s="525">
        <v>1170.429155715</v>
      </c>
      <c r="G27" s="519">
        <v>104.74555976700384</v>
      </c>
      <c r="H27" s="519">
        <v>-422.56749158400066</v>
      </c>
      <c r="I27" s="520">
        <v>-33.08023184472564</v>
      </c>
      <c r="K27" s="509" t="s">
        <v>466</v>
      </c>
      <c r="L27" s="513">
        <v>90656.92182198001</v>
      </c>
      <c r="M27" s="514">
        <v>100704.29830602999</v>
      </c>
      <c r="N27" s="514">
        <v>107252.81507546373</v>
      </c>
      <c r="O27" s="514">
        <v>130021.41425800002</v>
      </c>
      <c r="P27" s="514">
        <v>10047.376484049979</v>
      </c>
      <c r="Q27" s="536">
        <v>11.082856424112522</v>
      </c>
      <c r="R27" s="536">
        <v>22768.599182536287</v>
      </c>
      <c r="S27" s="537">
        <v>21.228905895398796</v>
      </c>
    </row>
    <row r="28" spans="1:19" s="340" customFormat="1" ht="12.75">
      <c r="A28" s="516" t="s">
        <v>467</v>
      </c>
      <c r="B28" s="525">
        <v>5965.848269225006</v>
      </c>
      <c r="C28" s="519">
        <v>5949.371409010003</v>
      </c>
      <c r="D28" s="519">
        <v>5944.705740249078</v>
      </c>
      <c r="E28" s="519">
        <v>7125.436983040001</v>
      </c>
      <c r="F28" s="525">
        <v>-16.4768602150034</v>
      </c>
      <c r="G28" s="519">
        <v>-0.2761863773840803</v>
      </c>
      <c r="H28" s="519">
        <v>1180.7312427909228</v>
      </c>
      <c r="I28" s="520">
        <v>19.861895514805603</v>
      </c>
      <c r="K28" s="516" t="s">
        <v>468</v>
      </c>
      <c r="L28" s="521">
        <v>159.51203882000001</v>
      </c>
      <c r="M28" s="522">
        <v>565.8478643899999</v>
      </c>
      <c r="N28" s="522">
        <v>2160.39919307</v>
      </c>
      <c r="O28" s="522">
        <v>2124.1509409299997</v>
      </c>
      <c r="P28" s="523">
        <v>406.3358255699999</v>
      </c>
      <c r="Q28" s="534">
        <v>254.73677634358748</v>
      </c>
      <c r="R28" s="534">
        <v>-36.248252140000204</v>
      </c>
      <c r="S28" s="535">
        <v>-1.6778497351913106</v>
      </c>
    </row>
    <row r="29" spans="1:19" s="340" customFormat="1" ht="12.75">
      <c r="A29" s="516" t="s">
        <v>469</v>
      </c>
      <c r="B29" s="525">
        <v>0</v>
      </c>
      <c r="C29" s="519">
        <v>0</v>
      </c>
      <c r="D29" s="519">
        <v>0</v>
      </c>
      <c r="E29" s="519">
        <v>0</v>
      </c>
      <c r="F29" s="539">
        <v>0</v>
      </c>
      <c r="G29" s="540"/>
      <c r="H29" s="540">
        <v>0</v>
      </c>
      <c r="I29" s="541"/>
      <c r="J29" s="479"/>
      <c r="K29" s="542" t="s">
        <v>470</v>
      </c>
      <c r="L29" s="526">
        <v>140.63570449</v>
      </c>
      <c r="M29" s="523">
        <v>109.59304717</v>
      </c>
      <c r="N29" s="523">
        <v>131.60030004</v>
      </c>
      <c r="O29" s="523">
        <v>128.92443199999997</v>
      </c>
      <c r="P29" s="526">
        <v>-31.04265731999999</v>
      </c>
      <c r="Q29" s="534">
        <v>-22.07309831637193</v>
      </c>
      <c r="R29" s="534">
        <v>-2.67586804000004</v>
      </c>
      <c r="S29" s="535">
        <v>-2.0333297410315234</v>
      </c>
    </row>
    <row r="30" spans="1:19" s="340" customFormat="1" ht="12.75">
      <c r="A30" s="516" t="s">
        <v>471</v>
      </c>
      <c r="B30" s="525">
        <v>11334.190188690505</v>
      </c>
      <c r="C30" s="519">
        <v>12611.210660037</v>
      </c>
      <c r="D30" s="519">
        <v>13283.049057741999</v>
      </c>
      <c r="E30" s="519">
        <v>13886.511444459002</v>
      </c>
      <c r="F30" s="525">
        <v>1277.0204713464955</v>
      </c>
      <c r="G30" s="543">
        <v>11.266975849944123</v>
      </c>
      <c r="H30" s="543">
        <v>603.462386717003</v>
      </c>
      <c r="I30" s="544">
        <v>4.543101392562246</v>
      </c>
      <c r="K30" s="516" t="s">
        <v>472</v>
      </c>
      <c r="L30" s="526">
        <v>509.33917166</v>
      </c>
      <c r="M30" s="523">
        <v>436.87068494</v>
      </c>
      <c r="N30" s="523">
        <v>567.73356983</v>
      </c>
      <c r="O30" s="523">
        <v>567.57875663</v>
      </c>
      <c r="P30" s="526">
        <v>-72.46848671999999</v>
      </c>
      <c r="Q30" s="534">
        <v>-14.227942941010435</v>
      </c>
      <c r="R30" s="534">
        <v>-0.15481319999992138</v>
      </c>
      <c r="S30" s="535">
        <v>-0.0272686358931141</v>
      </c>
    </row>
    <row r="31" spans="1:19" s="340" customFormat="1" ht="12.75">
      <c r="A31" s="516" t="s">
        <v>473</v>
      </c>
      <c r="B31" s="525">
        <v>9800.926100849107</v>
      </c>
      <c r="C31" s="519">
        <v>10817.049697419998</v>
      </c>
      <c r="D31" s="519">
        <v>11736.549682733475</v>
      </c>
      <c r="E31" s="519">
        <v>13149.763031276998</v>
      </c>
      <c r="F31" s="525">
        <v>1016.1235965708911</v>
      </c>
      <c r="G31" s="543">
        <v>10.367628386493587</v>
      </c>
      <c r="H31" s="543">
        <v>1413.2133485435224</v>
      </c>
      <c r="I31" s="544">
        <v>12.041131224644388</v>
      </c>
      <c r="K31" s="516" t="s">
        <v>474</v>
      </c>
      <c r="L31" s="526">
        <v>22735.644327280002</v>
      </c>
      <c r="M31" s="523">
        <v>28273.65969670999</v>
      </c>
      <c r="N31" s="523">
        <v>30965.701122430008</v>
      </c>
      <c r="O31" s="523">
        <v>38223.187997270004</v>
      </c>
      <c r="P31" s="526">
        <v>5538.015369429988</v>
      </c>
      <c r="Q31" s="534">
        <v>24.35829523769003</v>
      </c>
      <c r="R31" s="534">
        <v>7257.486874839997</v>
      </c>
      <c r="S31" s="535">
        <v>23.43717923952652</v>
      </c>
    </row>
    <row r="32" spans="1:19" s="340" customFormat="1" ht="12.75">
      <c r="A32" s="516" t="s">
        <v>475</v>
      </c>
      <c r="B32" s="525">
        <v>3367.954711386999</v>
      </c>
      <c r="C32" s="519">
        <v>4144.542210841</v>
      </c>
      <c r="D32" s="519">
        <v>3889.9394175924995</v>
      </c>
      <c r="E32" s="519">
        <v>4607.182883581002</v>
      </c>
      <c r="F32" s="525">
        <v>776.5874994540013</v>
      </c>
      <c r="G32" s="543">
        <v>23.058133674671215</v>
      </c>
      <c r="H32" s="543">
        <v>717.2434659885025</v>
      </c>
      <c r="I32" s="544">
        <v>18.438422530302738</v>
      </c>
      <c r="K32" s="516" t="s">
        <v>476</v>
      </c>
      <c r="L32" s="526">
        <v>1972.53856156</v>
      </c>
      <c r="M32" s="523">
        <v>3076.3057146700003</v>
      </c>
      <c r="N32" s="523">
        <v>3379.172844783744</v>
      </c>
      <c r="O32" s="523">
        <v>3887.52401667</v>
      </c>
      <c r="P32" s="526">
        <v>1103.7671531100002</v>
      </c>
      <c r="Q32" s="534">
        <v>55.95668316045877</v>
      </c>
      <c r="R32" s="534">
        <v>508.351171886256</v>
      </c>
      <c r="S32" s="535">
        <v>15.043656990525703</v>
      </c>
    </row>
    <row r="33" spans="1:19" s="340" customFormat="1" ht="12.75">
      <c r="A33" s="516" t="s">
        <v>477</v>
      </c>
      <c r="B33" s="525">
        <v>6010.591573545</v>
      </c>
      <c r="C33" s="519">
        <v>6713.488984529999</v>
      </c>
      <c r="D33" s="519">
        <v>6546.317520439999</v>
      </c>
      <c r="E33" s="519">
        <v>7624.3341403795</v>
      </c>
      <c r="F33" s="525">
        <v>702.8974109849987</v>
      </c>
      <c r="G33" s="543">
        <v>11.694313319819123</v>
      </c>
      <c r="H33" s="543">
        <v>1078.0166199395017</v>
      </c>
      <c r="I33" s="544">
        <v>16.467527225398694</v>
      </c>
      <c r="K33" s="516" t="s">
        <v>478</v>
      </c>
      <c r="L33" s="526">
        <v>41.79744922999999</v>
      </c>
      <c r="M33" s="523">
        <v>89.38513387</v>
      </c>
      <c r="N33" s="523">
        <v>40.99367049999999</v>
      </c>
      <c r="O33" s="523">
        <v>25.209762139999995</v>
      </c>
      <c r="P33" s="526">
        <v>47.58768464000001</v>
      </c>
      <c r="Q33" s="534">
        <v>113.85308318251177</v>
      </c>
      <c r="R33" s="534">
        <v>-15.783908359999998</v>
      </c>
      <c r="S33" s="535">
        <v>-38.503281524888095</v>
      </c>
    </row>
    <row r="34" spans="1:19" s="340" customFormat="1" ht="12.75">
      <c r="A34" s="516" t="s">
        <v>479</v>
      </c>
      <c r="B34" s="525">
        <v>0</v>
      </c>
      <c r="C34" s="519">
        <v>0</v>
      </c>
      <c r="D34" s="519">
        <v>0</v>
      </c>
      <c r="E34" s="519">
        <v>0</v>
      </c>
      <c r="F34" s="539">
        <v>0</v>
      </c>
      <c r="G34" s="540"/>
      <c r="H34" s="540">
        <v>0</v>
      </c>
      <c r="I34" s="541"/>
      <c r="K34" s="516" t="s">
        <v>480</v>
      </c>
      <c r="L34" s="526">
        <v>3313.9280454500017</v>
      </c>
      <c r="M34" s="523">
        <v>3650.4114774100003</v>
      </c>
      <c r="N34" s="523">
        <v>3323.2612199799996</v>
      </c>
      <c r="O34" s="523">
        <v>5001.43491123</v>
      </c>
      <c r="P34" s="526">
        <v>336.4834319599986</v>
      </c>
      <c r="Q34" s="534">
        <v>10.15361309434548</v>
      </c>
      <c r="R34" s="534">
        <v>1678.17369125</v>
      </c>
      <c r="S34" s="535">
        <v>50.49779659692535</v>
      </c>
    </row>
    <row r="35" spans="1:19" s="340" customFormat="1" ht="12.75">
      <c r="A35" s="516" t="s">
        <v>481</v>
      </c>
      <c r="B35" s="525">
        <v>7156.898515025001</v>
      </c>
      <c r="C35" s="519">
        <v>8594.712165699999</v>
      </c>
      <c r="D35" s="519">
        <v>8346.075369999999</v>
      </c>
      <c r="E35" s="519">
        <v>9225.739973519998</v>
      </c>
      <c r="F35" s="525">
        <v>1437.813650674998</v>
      </c>
      <c r="G35" s="519">
        <v>20.08989854552905</v>
      </c>
      <c r="H35" s="519">
        <v>879.6646035199992</v>
      </c>
      <c r="I35" s="520">
        <v>10.539859329355654</v>
      </c>
      <c r="K35" s="516" t="s">
        <v>482</v>
      </c>
      <c r="L35" s="526">
        <v>0</v>
      </c>
      <c r="M35" s="523">
        <v>0</v>
      </c>
      <c r="N35" s="523">
        <v>0</v>
      </c>
      <c r="O35" s="523">
        <v>0</v>
      </c>
      <c r="P35" s="531">
        <v>0</v>
      </c>
      <c r="Q35" s="532"/>
      <c r="R35" s="532">
        <v>0</v>
      </c>
      <c r="S35" s="533"/>
    </row>
    <row r="36" spans="1:19" s="340" customFormat="1" ht="12.75">
      <c r="A36" s="516" t="s">
        <v>483</v>
      </c>
      <c r="B36" s="525">
        <v>1469.9452409685</v>
      </c>
      <c r="C36" s="519">
        <v>1653.4374066829996</v>
      </c>
      <c r="D36" s="519">
        <v>1650.7727841995002</v>
      </c>
      <c r="E36" s="519">
        <v>1759.0649379600002</v>
      </c>
      <c r="F36" s="525">
        <v>183.4921657144996</v>
      </c>
      <c r="G36" s="519">
        <v>12.482925254657955</v>
      </c>
      <c r="H36" s="519">
        <v>108.29215376050001</v>
      </c>
      <c r="I36" s="520">
        <v>6.560088389936324</v>
      </c>
      <c r="K36" s="516" t="s">
        <v>484</v>
      </c>
      <c r="L36" s="526">
        <v>3290.27345412</v>
      </c>
      <c r="M36" s="523">
        <v>2996.82426846</v>
      </c>
      <c r="N36" s="523">
        <v>3358.7018525</v>
      </c>
      <c r="O36" s="523">
        <v>2004.3920205700003</v>
      </c>
      <c r="P36" s="526">
        <v>-293.44918566000024</v>
      </c>
      <c r="Q36" s="534">
        <v>-8.918686843263751</v>
      </c>
      <c r="R36" s="534">
        <v>-1354.3098319299995</v>
      </c>
      <c r="S36" s="535">
        <v>-40.32241894057786</v>
      </c>
    </row>
    <row r="37" spans="1:19" s="340" customFormat="1" ht="12.75">
      <c r="A37" s="516" t="s">
        <v>485</v>
      </c>
      <c r="B37" s="525">
        <v>437.643276845</v>
      </c>
      <c r="C37" s="519">
        <v>775.02422732</v>
      </c>
      <c r="D37" s="519">
        <v>804.1768271200002</v>
      </c>
      <c r="E37" s="519">
        <v>943.91412406</v>
      </c>
      <c r="F37" s="525">
        <v>337.380950475</v>
      </c>
      <c r="G37" s="519">
        <v>77.09039949321331</v>
      </c>
      <c r="H37" s="519">
        <v>139.73729693999974</v>
      </c>
      <c r="I37" s="520">
        <v>17.37643913969035</v>
      </c>
      <c r="K37" s="516" t="s">
        <v>486</v>
      </c>
      <c r="L37" s="526">
        <v>522.98073641</v>
      </c>
      <c r="M37" s="523">
        <v>1295.31719931</v>
      </c>
      <c r="N37" s="523">
        <v>783.9566853</v>
      </c>
      <c r="O37" s="523">
        <v>666.63780548</v>
      </c>
      <c r="P37" s="526">
        <v>772.3364629</v>
      </c>
      <c r="Q37" s="534">
        <v>147.67971535657352</v>
      </c>
      <c r="R37" s="534">
        <v>-117.31887982</v>
      </c>
      <c r="S37" s="535">
        <v>-14.964969623941036</v>
      </c>
    </row>
    <row r="38" spans="1:19" s="340" customFormat="1" ht="12.75">
      <c r="A38" s="516" t="s">
        <v>487</v>
      </c>
      <c r="B38" s="525">
        <v>590.317351435</v>
      </c>
      <c r="C38" s="519">
        <v>600.02685361</v>
      </c>
      <c r="D38" s="519">
        <v>589.60718425</v>
      </c>
      <c r="E38" s="519">
        <v>477.91339266000006</v>
      </c>
      <c r="F38" s="525">
        <v>9.709502175000011</v>
      </c>
      <c r="G38" s="519">
        <v>1.6447936269190162</v>
      </c>
      <c r="H38" s="519">
        <v>-111.69379158999999</v>
      </c>
      <c r="I38" s="520">
        <v>-18.94376367412792</v>
      </c>
      <c r="K38" s="516" t="s">
        <v>488</v>
      </c>
      <c r="L38" s="526">
        <v>42852.56196691</v>
      </c>
      <c r="M38" s="523">
        <v>54528.055720059994</v>
      </c>
      <c r="N38" s="523">
        <v>56501.03256947998</v>
      </c>
      <c r="O38" s="523">
        <v>65484.83647113</v>
      </c>
      <c r="P38" s="526">
        <v>11675.493753149996</v>
      </c>
      <c r="Q38" s="534">
        <v>27.24573098375217</v>
      </c>
      <c r="R38" s="534">
        <v>8983.803901650019</v>
      </c>
      <c r="S38" s="535">
        <v>15.900247293007485</v>
      </c>
    </row>
    <row r="39" spans="1:19" s="340" customFormat="1" ht="12.75">
      <c r="A39" s="516" t="s">
        <v>489</v>
      </c>
      <c r="B39" s="525">
        <v>1248.796771355</v>
      </c>
      <c r="C39" s="519">
        <v>1547.37165622</v>
      </c>
      <c r="D39" s="519">
        <v>1541.6826397700002</v>
      </c>
      <c r="E39" s="519">
        <v>1749.171478552</v>
      </c>
      <c r="F39" s="525">
        <v>298.57488486500006</v>
      </c>
      <c r="G39" s="519">
        <v>23.909005189133623</v>
      </c>
      <c r="H39" s="519">
        <v>207.4888387819999</v>
      </c>
      <c r="I39" s="520">
        <v>13.458596044965171</v>
      </c>
      <c r="K39" s="516" t="s">
        <v>490</v>
      </c>
      <c r="L39" s="527">
        <v>15117.71036605</v>
      </c>
      <c r="M39" s="528">
        <v>5682.027499040003</v>
      </c>
      <c r="N39" s="528">
        <v>6040.262047549997</v>
      </c>
      <c r="O39" s="528">
        <v>11907.537143949994</v>
      </c>
      <c r="P39" s="523">
        <v>-9435.682867009997</v>
      </c>
      <c r="Q39" s="534">
        <v>-62.41476148530937</v>
      </c>
      <c r="R39" s="534">
        <v>5867.275096399997</v>
      </c>
      <c r="S39" s="535">
        <v>97.1361018812062</v>
      </c>
    </row>
    <row r="40" spans="1:19" s="340" customFormat="1" ht="12.75">
      <c r="A40" s="516" t="s">
        <v>491</v>
      </c>
      <c r="B40" s="525">
        <v>10559.0287117775</v>
      </c>
      <c r="C40" s="519">
        <v>11581.344241320001</v>
      </c>
      <c r="D40" s="519">
        <v>12615.06808854875</v>
      </c>
      <c r="E40" s="519">
        <v>13128.785935056247</v>
      </c>
      <c r="F40" s="525">
        <v>1022.3155295425004</v>
      </c>
      <c r="G40" s="519">
        <v>9.681908795287331</v>
      </c>
      <c r="H40" s="519">
        <v>513.7178465074958</v>
      </c>
      <c r="I40" s="520">
        <v>4.072255836445464</v>
      </c>
      <c r="K40" s="509" t="s">
        <v>492</v>
      </c>
      <c r="L40" s="513">
        <v>87566.273708083</v>
      </c>
      <c r="M40" s="514">
        <v>103504.79415691398</v>
      </c>
      <c r="N40" s="514">
        <v>107993.85060592178</v>
      </c>
      <c r="O40" s="514">
        <v>118729.48833850001</v>
      </c>
      <c r="P40" s="514">
        <v>15938.520448830983</v>
      </c>
      <c r="Q40" s="536">
        <v>18.20166574857889</v>
      </c>
      <c r="R40" s="536">
        <v>10735.637732578238</v>
      </c>
      <c r="S40" s="537">
        <v>9.940971335260043</v>
      </c>
    </row>
    <row r="41" spans="1:19" s="340" customFormat="1" ht="12.75">
      <c r="A41" s="516" t="s">
        <v>493</v>
      </c>
      <c r="B41" s="525">
        <v>29698.033114945003</v>
      </c>
      <c r="C41" s="519">
        <v>35413.83043224</v>
      </c>
      <c r="D41" s="519">
        <v>35459.97253626999</v>
      </c>
      <c r="E41" s="519">
        <v>38292.40564141</v>
      </c>
      <c r="F41" s="525">
        <v>5715.797317294997</v>
      </c>
      <c r="G41" s="519">
        <v>19.246383405837825</v>
      </c>
      <c r="H41" s="519">
        <v>2832.4331051400077</v>
      </c>
      <c r="I41" s="520">
        <v>7.987691198132973</v>
      </c>
      <c r="K41" s="516" t="s">
        <v>494</v>
      </c>
      <c r="L41" s="521">
        <v>7491.278704437999</v>
      </c>
      <c r="M41" s="522">
        <v>10785.412041931999</v>
      </c>
      <c r="N41" s="522">
        <v>11154.811679539996</v>
      </c>
      <c r="O41" s="522">
        <v>11746.061841640001</v>
      </c>
      <c r="P41" s="523">
        <v>3294.1333374939995</v>
      </c>
      <c r="Q41" s="534">
        <v>43.972911267371245</v>
      </c>
      <c r="R41" s="534">
        <v>591.2501621000047</v>
      </c>
      <c r="S41" s="535">
        <v>5.30040469606912</v>
      </c>
    </row>
    <row r="42" spans="1:19" s="340" customFormat="1" ht="12.75">
      <c r="A42" s="516" t="s">
        <v>495</v>
      </c>
      <c r="B42" s="525">
        <v>4300.898186126249</v>
      </c>
      <c r="C42" s="519">
        <v>4777.27795166</v>
      </c>
      <c r="D42" s="519">
        <v>5652.9988508021</v>
      </c>
      <c r="E42" s="519">
        <v>6517.397135089998</v>
      </c>
      <c r="F42" s="525">
        <v>476.3797655337512</v>
      </c>
      <c r="G42" s="519">
        <v>11.07628557845074</v>
      </c>
      <c r="H42" s="519">
        <v>864.3982842878986</v>
      </c>
      <c r="I42" s="520">
        <v>15.290968689393061</v>
      </c>
      <c r="K42" s="516" t="s">
        <v>496</v>
      </c>
      <c r="L42" s="526">
        <v>22990.984896433998</v>
      </c>
      <c r="M42" s="523">
        <v>28540.118299365997</v>
      </c>
      <c r="N42" s="523">
        <v>30110.321948470006</v>
      </c>
      <c r="O42" s="523">
        <v>36562.22130847</v>
      </c>
      <c r="P42" s="526">
        <v>5549.133402931999</v>
      </c>
      <c r="Q42" s="534">
        <v>24.136127390491623</v>
      </c>
      <c r="R42" s="534">
        <v>6451.899359999992</v>
      </c>
      <c r="S42" s="535">
        <v>21.42753362465403</v>
      </c>
    </row>
    <row r="43" spans="1:19" s="340" customFormat="1" ht="12.75">
      <c r="A43" s="516" t="s">
        <v>497</v>
      </c>
      <c r="B43" s="525">
        <v>34474.26013685199</v>
      </c>
      <c r="C43" s="519">
        <v>41894.498057606004</v>
      </c>
      <c r="D43" s="519">
        <v>38116.09233171301</v>
      </c>
      <c r="E43" s="519">
        <v>45549.965959929854</v>
      </c>
      <c r="F43" s="525">
        <v>7420.237920754014</v>
      </c>
      <c r="G43" s="519">
        <v>21.523994688495122</v>
      </c>
      <c r="H43" s="519">
        <v>7433.873628216847</v>
      </c>
      <c r="I43" s="520">
        <v>19.503241737169848</v>
      </c>
      <c r="K43" s="516" t="s">
        <v>498</v>
      </c>
      <c r="L43" s="526">
        <v>734.54777678</v>
      </c>
      <c r="M43" s="523">
        <v>890.24301753</v>
      </c>
      <c r="N43" s="523">
        <v>1011.4556164499999</v>
      </c>
      <c r="O43" s="523">
        <v>1048.49689767</v>
      </c>
      <c r="P43" s="526">
        <v>155.69524074999993</v>
      </c>
      <c r="Q43" s="534">
        <v>21.196067250045093</v>
      </c>
      <c r="R43" s="534">
        <v>37.04128122000009</v>
      </c>
      <c r="S43" s="535">
        <v>3.6621756424673704</v>
      </c>
    </row>
    <row r="44" spans="1:19" s="340" customFormat="1" ht="12.75">
      <c r="A44" s="516" t="s">
        <v>499</v>
      </c>
      <c r="B44" s="525">
        <v>3906.360325489999</v>
      </c>
      <c r="C44" s="519">
        <v>4222.3508708588</v>
      </c>
      <c r="D44" s="519">
        <v>3864.3572224248</v>
      </c>
      <c r="E44" s="519">
        <v>3908.739184912799</v>
      </c>
      <c r="F44" s="525">
        <v>315.99054536880067</v>
      </c>
      <c r="G44" s="519">
        <v>8.089129497524375</v>
      </c>
      <c r="H44" s="519">
        <v>44.38196248799886</v>
      </c>
      <c r="I44" s="520">
        <v>1.14849533657114</v>
      </c>
      <c r="K44" s="516" t="s">
        <v>500</v>
      </c>
      <c r="L44" s="526">
        <v>1740.6561667300052</v>
      </c>
      <c r="M44" s="523">
        <v>2816.4355538499995</v>
      </c>
      <c r="N44" s="523">
        <v>1863.5778728299995</v>
      </c>
      <c r="O44" s="523">
        <v>1764.60274909</v>
      </c>
      <c r="P44" s="526">
        <v>1075.7793871199942</v>
      </c>
      <c r="Q44" s="534">
        <v>61.80309515927848</v>
      </c>
      <c r="R44" s="534">
        <v>-98.97512373999939</v>
      </c>
      <c r="S44" s="535">
        <v>-5.311026986476146</v>
      </c>
    </row>
    <row r="45" spans="1:19" s="340" customFormat="1" ht="12.75">
      <c r="A45" s="516" t="s">
        <v>501</v>
      </c>
      <c r="B45" s="529">
        <v>28586.908270035</v>
      </c>
      <c r="C45" s="530">
        <v>33316.4118108208</v>
      </c>
      <c r="D45" s="530">
        <v>30541.24179716959</v>
      </c>
      <c r="E45" s="530">
        <v>31899.784978786203</v>
      </c>
      <c r="F45" s="519">
        <v>4729.503540785798</v>
      </c>
      <c r="G45" s="519">
        <v>16.5442988661467</v>
      </c>
      <c r="H45" s="519">
        <v>1358.5431816166129</v>
      </c>
      <c r="I45" s="520">
        <v>4.44822509392043</v>
      </c>
      <c r="K45" s="516" t="s">
        <v>502</v>
      </c>
      <c r="L45" s="526">
        <v>15312.859680540003</v>
      </c>
      <c r="M45" s="523">
        <v>17926.161419613756</v>
      </c>
      <c r="N45" s="523">
        <v>17695.73565615765</v>
      </c>
      <c r="O45" s="523">
        <v>19945.755069109997</v>
      </c>
      <c r="P45" s="526">
        <v>2613.301739073753</v>
      </c>
      <c r="Q45" s="534">
        <v>17.066059466311234</v>
      </c>
      <c r="R45" s="534">
        <v>2250.019412952348</v>
      </c>
      <c r="S45" s="535">
        <v>12.715037434283783</v>
      </c>
    </row>
    <row r="46" spans="1:19" s="502" customFormat="1" ht="12.75">
      <c r="A46" s="509" t="s">
        <v>503</v>
      </c>
      <c r="B46" s="510">
        <v>119562.23078561232</v>
      </c>
      <c r="C46" s="511">
        <v>146262.46075450626</v>
      </c>
      <c r="D46" s="511">
        <v>152872.33680894147</v>
      </c>
      <c r="E46" s="511">
        <v>167977.58419188287</v>
      </c>
      <c r="F46" s="511">
        <v>26700.22996889394</v>
      </c>
      <c r="G46" s="511">
        <v>22.331659248454695</v>
      </c>
      <c r="H46" s="511">
        <v>15105.247382941394</v>
      </c>
      <c r="I46" s="512">
        <v>9.880955376393443</v>
      </c>
      <c r="K46" s="516" t="s">
        <v>504</v>
      </c>
      <c r="L46" s="526">
        <v>21069.005518539998</v>
      </c>
      <c r="M46" s="523">
        <v>22982.309547599994</v>
      </c>
      <c r="N46" s="523">
        <v>25902.419926873616</v>
      </c>
      <c r="O46" s="523">
        <v>25538.7421294</v>
      </c>
      <c r="P46" s="526">
        <v>1913.3040290599965</v>
      </c>
      <c r="Q46" s="534">
        <v>9.081131178101193</v>
      </c>
      <c r="R46" s="534">
        <v>-363.6777974736142</v>
      </c>
      <c r="S46" s="535">
        <v>-1.4040301967937</v>
      </c>
    </row>
    <row r="47" spans="1:19" s="340" customFormat="1" ht="12.75">
      <c r="A47" s="516" t="s">
        <v>505</v>
      </c>
      <c r="B47" s="517">
        <v>96118.09947642233</v>
      </c>
      <c r="C47" s="518">
        <v>119540.33660259125</v>
      </c>
      <c r="D47" s="518">
        <v>126107.459511857</v>
      </c>
      <c r="E47" s="518">
        <v>136312.26399552712</v>
      </c>
      <c r="F47" s="519">
        <v>23422.237126168926</v>
      </c>
      <c r="G47" s="519">
        <v>24.368185860681084</v>
      </c>
      <c r="H47" s="519">
        <v>10204.804483670116</v>
      </c>
      <c r="I47" s="520">
        <v>8.092149761141314</v>
      </c>
      <c r="K47" s="516" t="s">
        <v>506</v>
      </c>
      <c r="L47" s="526">
        <v>2713.4745796810003</v>
      </c>
      <c r="M47" s="523">
        <v>3150.68569906</v>
      </c>
      <c r="N47" s="523">
        <v>2766.58713587</v>
      </c>
      <c r="O47" s="523">
        <v>3265.7656118200002</v>
      </c>
      <c r="P47" s="526">
        <v>437.2111193789997</v>
      </c>
      <c r="Q47" s="534">
        <v>16.112593154655563</v>
      </c>
      <c r="R47" s="534">
        <v>499.1784759500001</v>
      </c>
      <c r="S47" s="535">
        <v>18.043114184908006</v>
      </c>
    </row>
    <row r="48" spans="1:19" s="340" customFormat="1" ht="12.75">
      <c r="A48" s="516" t="s">
        <v>507</v>
      </c>
      <c r="B48" s="525">
        <v>11157.8985131</v>
      </c>
      <c r="C48" s="519">
        <v>12027.72698927</v>
      </c>
      <c r="D48" s="519">
        <v>11680.472307719998</v>
      </c>
      <c r="E48" s="519">
        <v>13604.224583305515</v>
      </c>
      <c r="F48" s="525">
        <v>869.8284761699997</v>
      </c>
      <c r="G48" s="519">
        <v>7.795629931109089</v>
      </c>
      <c r="H48" s="519">
        <v>1923.752275585517</v>
      </c>
      <c r="I48" s="520">
        <v>16.469815816557755</v>
      </c>
      <c r="K48" s="516" t="s">
        <v>508</v>
      </c>
      <c r="L48" s="527">
        <v>15513.466384940002</v>
      </c>
      <c r="M48" s="528">
        <v>16413.428577962248</v>
      </c>
      <c r="N48" s="528">
        <v>17488.940769730503</v>
      </c>
      <c r="O48" s="528">
        <v>18857.8427313</v>
      </c>
      <c r="P48" s="523">
        <v>899.9621930222456</v>
      </c>
      <c r="Q48" s="532">
        <v>5.801167648101532</v>
      </c>
      <c r="R48" s="534">
        <v>1368.901961569496</v>
      </c>
      <c r="S48" s="535">
        <v>7.827243396802872</v>
      </c>
    </row>
    <row r="49" spans="1:19" s="340" customFormat="1" ht="12.75">
      <c r="A49" s="516" t="s">
        <v>509</v>
      </c>
      <c r="B49" s="529">
        <v>12286.232796089997</v>
      </c>
      <c r="C49" s="530">
        <v>14694.397162645002</v>
      </c>
      <c r="D49" s="530">
        <v>15084.404989364477</v>
      </c>
      <c r="E49" s="530">
        <v>18061.095613050238</v>
      </c>
      <c r="F49" s="519">
        <v>2408.1643665550055</v>
      </c>
      <c r="G49" s="519">
        <v>19.60051064083196</v>
      </c>
      <c r="H49" s="519">
        <v>2976.6906236857612</v>
      </c>
      <c r="I49" s="520">
        <v>19.733563410585493</v>
      </c>
      <c r="K49" s="509" t="s">
        <v>510</v>
      </c>
      <c r="L49" s="513">
        <v>52557.46850573962</v>
      </c>
      <c r="M49" s="514">
        <v>58593.59102234448</v>
      </c>
      <c r="N49" s="514">
        <v>58687.86635401688</v>
      </c>
      <c r="O49" s="514">
        <v>64954.72494364315</v>
      </c>
      <c r="P49" s="514">
        <v>6036.122516604861</v>
      </c>
      <c r="Q49" s="536">
        <v>11.484804516308994</v>
      </c>
      <c r="R49" s="536">
        <v>6266.858589626274</v>
      </c>
      <c r="S49" s="537">
        <v>10.678286635645156</v>
      </c>
    </row>
    <row r="50" spans="1:19" s="502" customFormat="1" ht="12.75">
      <c r="A50" s="509" t="s">
        <v>511</v>
      </c>
      <c r="B50" s="510">
        <v>14096.226503636</v>
      </c>
      <c r="C50" s="511">
        <v>16510.6209086292</v>
      </c>
      <c r="D50" s="511">
        <v>16208.358571580195</v>
      </c>
      <c r="E50" s="511">
        <v>18266.8708218722</v>
      </c>
      <c r="F50" s="511">
        <v>2414.3944049931997</v>
      </c>
      <c r="G50" s="511">
        <v>17.12794842201512</v>
      </c>
      <c r="H50" s="511">
        <v>2058.512250292004</v>
      </c>
      <c r="I50" s="512">
        <v>12.700312873762604</v>
      </c>
      <c r="K50" s="516" t="s">
        <v>512</v>
      </c>
      <c r="L50" s="521">
        <v>32043.60831100969</v>
      </c>
      <c r="M50" s="522">
        <v>32489.95629108</v>
      </c>
      <c r="N50" s="522">
        <v>32646.192379403477</v>
      </c>
      <c r="O50" s="522">
        <v>30391.188746030006</v>
      </c>
      <c r="P50" s="523">
        <v>446.34798007030986</v>
      </c>
      <c r="Q50" s="534">
        <v>1.3929391962919218</v>
      </c>
      <c r="R50" s="534">
        <v>-2255.0036333734715</v>
      </c>
      <c r="S50" s="535">
        <v>-6.907401657034148</v>
      </c>
    </row>
    <row r="51" spans="1:19" s="340" customFormat="1" ht="12.75">
      <c r="A51" s="516" t="s">
        <v>513</v>
      </c>
      <c r="B51" s="517">
        <v>2728.635840231</v>
      </c>
      <c r="C51" s="518">
        <v>3750.4582511859994</v>
      </c>
      <c r="D51" s="518">
        <v>3481.42543444</v>
      </c>
      <c r="E51" s="518">
        <v>3748.806718019999</v>
      </c>
      <c r="F51" s="519">
        <v>1021.8224109549992</v>
      </c>
      <c r="G51" s="519">
        <v>37.44810486944619</v>
      </c>
      <c r="H51" s="519">
        <v>267.38128357999904</v>
      </c>
      <c r="I51" s="520">
        <v>7.680224339574525</v>
      </c>
      <c r="K51" s="516" t="s">
        <v>514</v>
      </c>
      <c r="L51" s="526">
        <v>8460.906970401</v>
      </c>
      <c r="M51" s="523">
        <v>8477.864582978</v>
      </c>
      <c r="N51" s="523">
        <v>7280.060389245924</v>
      </c>
      <c r="O51" s="523">
        <v>8298.40508275999</v>
      </c>
      <c r="P51" s="526">
        <v>16.957612576999963</v>
      </c>
      <c r="Q51" s="534">
        <v>0.2004231063681849</v>
      </c>
      <c r="R51" s="534">
        <v>1018.3446935140655</v>
      </c>
      <c r="S51" s="535">
        <v>13.988135249789412</v>
      </c>
    </row>
    <row r="52" spans="1:19" s="340" customFormat="1" ht="12.75">
      <c r="A52" s="516" t="s">
        <v>515</v>
      </c>
      <c r="B52" s="525">
        <v>88</v>
      </c>
      <c r="C52" s="519">
        <v>84</v>
      </c>
      <c r="D52" s="519">
        <v>105</v>
      </c>
      <c r="E52" s="519">
        <v>109.19999999999999</v>
      </c>
      <c r="F52" s="525">
        <v>-4</v>
      </c>
      <c r="G52" s="519">
        <v>-4.545454545454546</v>
      </c>
      <c r="H52" s="519">
        <v>4.199999999999989</v>
      </c>
      <c r="I52" s="520">
        <v>3.999999999999989</v>
      </c>
      <c r="K52" s="516" t="s">
        <v>516</v>
      </c>
      <c r="L52" s="526">
        <v>11642.070250589</v>
      </c>
      <c r="M52" s="523">
        <v>17106.37216048</v>
      </c>
      <c r="N52" s="523">
        <v>18336.65131876</v>
      </c>
      <c r="O52" s="523">
        <v>25678.329870669993</v>
      </c>
      <c r="P52" s="526">
        <v>5464.301909891001</v>
      </c>
      <c r="Q52" s="534">
        <v>46.93582663800323</v>
      </c>
      <c r="R52" s="534">
        <v>7341.678551909994</v>
      </c>
      <c r="S52" s="535">
        <v>40.03827320639955</v>
      </c>
    </row>
    <row r="53" spans="1:19" s="340" customFormat="1" ht="12.75">
      <c r="A53" s="516" t="s">
        <v>517</v>
      </c>
      <c r="B53" s="525">
        <v>908.9005225300001</v>
      </c>
      <c r="C53" s="519">
        <v>1010.2488729100002</v>
      </c>
      <c r="D53" s="519">
        <v>1058.8240239400002</v>
      </c>
      <c r="E53" s="519">
        <v>1018.2143622300005</v>
      </c>
      <c r="F53" s="525">
        <v>101.34835038000006</v>
      </c>
      <c r="G53" s="519">
        <v>11.150653769885455</v>
      </c>
      <c r="H53" s="519">
        <v>-40.60966170999973</v>
      </c>
      <c r="I53" s="520">
        <v>-3.8353551479580834</v>
      </c>
      <c r="K53" s="516" t="s">
        <v>518</v>
      </c>
      <c r="L53" s="527">
        <v>410.88297373892766</v>
      </c>
      <c r="M53" s="528">
        <v>519.3979878064803</v>
      </c>
      <c r="N53" s="528">
        <v>424.9622666074799</v>
      </c>
      <c r="O53" s="528">
        <v>586.80124418317</v>
      </c>
      <c r="P53" s="523">
        <v>108.51501406755261</v>
      </c>
      <c r="Q53" s="534">
        <v>26.41019974132643</v>
      </c>
      <c r="R53" s="534">
        <v>161.83897757569008</v>
      </c>
      <c r="S53" s="535">
        <v>38.0831406203822</v>
      </c>
    </row>
    <row r="54" spans="1:19" s="340" customFormat="1" ht="12.75">
      <c r="A54" s="516" t="s">
        <v>519</v>
      </c>
      <c r="B54" s="525">
        <v>468.31326961</v>
      </c>
      <c r="C54" s="519">
        <v>495.70669205</v>
      </c>
      <c r="D54" s="519">
        <v>588.85996013</v>
      </c>
      <c r="E54" s="519">
        <v>784.1405782</v>
      </c>
      <c r="F54" s="525">
        <v>27.393422439999995</v>
      </c>
      <c r="G54" s="519">
        <v>5.849379938094126</v>
      </c>
      <c r="H54" s="519">
        <v>195.28061807000006</v>
      </c>
      <c r="I54" s="520">
        <v>33.16248875656087</v>
      </c>
      <c r="K54" s="509" t="s">
        <v>520</v>
      </c>
      <c r="L54" s="513">
        <v>1181.2053794421</v>
      </c>
      <c r="M54" s="514">
        <v>1643.22331933</v>
      </c>
      <c r="N54" s="514">
        <v>1715.20585942</v>
      </c>
      <c r="O54" s="514">
        <v>1620.15136182</v>
      </c>
      <c r="P54" s="514">
        <v>462.0179398879002</v>
      </c>
      <c r="Q54" s="536">
        <v>39.114107328745646</v>
      </c>
      <c r="R54" s="536">
        <v>-95.0544976000001</v>
      </c>
      <c r="S54" s="537">
        <v>-5.541871086666119</v>
      </c>
    </row>
    <row r="55" spans="1:19" s="340" customFormat="1" ht="12.75">
      <c r="A55" s="516" t="s">
        <v>521</v>
      </c>
      <c r="B55" s="525">
        <v>313.80593701</v>
      </c>
      <c r="C55" s="519">
        <v>297.96677573</v>
      </c>
      <c r="D55" s="519">
        <v>398.3091532</v>
      </c>
      <c r="E55" s="519">
        <v>565.1424577899999</v>
      </c>
      <c r="F55" s="525">
        <v>-15.839161279999985</v>
      </c>
      <c r="G55" s="519">
        <v>-5.04743837255547</v>
      </c>
      <c r="H55" s="519">
        <v>166.83330458999984</v>
      </c>
      <c r="I55" s="520">
        <v>41.885380551681436</v>
      </c>
      <c r="K55" s="509" t="s">
        <v>522</v>
      </c>
      <c r="L55" s="513">
        <v>176637.06983665196</v>
      </c>
      <c r="M55" s="513">
        <v>210278.1126331889</v>
      </c>
      <c r="N55" s="513">
        <v>212595.52070235155</v>
      </c>
      <c r="O55" s="513">
        <v>256374.73077863423</v>
      </c>
      <c r="P55" s="514">
        <v>33641.04279653693</v>
      </c>
      <c r="Q55" s="536">
        <v>19.045290338911894</v>
      </c>
      <c r="R55" s="536">
        <v>43779.210076282674</v>
      </c>
      <c r="S55" s="537">
        <v>20.59272459346714</v>
      </c>
    </row>
    <row r="56" spans="1:19" s="340" customFormat="1" ht="13.5" thickBot="1">
      <c r="A56" s="516" t="s">
        <v>523</v>
      </c>
      <c r="B56" s="525">
        <v>1114.9768798520006</v>
      </c>
      <c r="C56" s="519">
        <v>1620.6275459199999</v>
      </c>
      <c r="D56" s="519">
        <v>1385.9421205899998</v>
      </c>
      <c r="E56" s="519">
        <v>1204.6422519900002</v>
      </c>
      <c r="F56" s="525">
        <v>505.6506660679993</v>
      </c>
      <c r="G56" s="519">
        <v>45.350775895471315</v>
      </c>
      <c r="H56" s="519">
        <v>-181.29986859999963</v>
      </c>
      <c r="I56" s="520">
        <v>-13.081344877722579</v>
      </c>
      <c r="K56" s="545" t="s">
        <v>524</v>
      </c>
      <c r="L56" s="546">
        <v>1133347.9896207498</v>
      </c>
      <c r="M56" s="546">
        <v>1330003.2358804466</v>
      </c>
      <c r="N56" s="546">
        <v>1362086.77561972</v>
      </c>
      <c r="O56" s="546">
        <v>1565712.65456309</v>
      </c>
      <c r="P56" s="546">
        <v>196655.14625969657</v>
      </c>
      <c r="Q56" s="547">
        <v>17.35170027746755</v>
      </c>
      <c r="R56" s="547">
        <v>203625.87894336967</v>
      </c>
      <c r="S56" s="548">
        <v>14.949552597390447</v>
      </c>
    </row>
    <row r="57" spans="1:11" s="340" customFormat="1" ht="13.5" thickTop="1">
      <c r="A57" s="516" t="s">
        <v>525</v>
      </c>
      <c r="B57" s="525">
        <v>3203.131745606</v>
      </c>
      <c r="C57" s="519">
        <v>3355.2082383731977</v>
      </c>
      <c r="D57" s="519">
        <v>3501.7259398301962</v>
      </c>
      <c r="E57" s="519">
        <v>3611.6237685021974</v>
      </c>
      <c r="F57" s="525">
        <v>152.07649276719758</v>
      </c>
      <c r="G57" s="519">
        <v>4.74774392204796</v>
      </c>
      <c r="H57" s="519">
        <v>109.8978286720012</v>
      </c>
      <c r="I57" s="520">
        <v>3.13839034123071</v>
      </c>
      <c r="K57" s="549" t="s">
        <v>420</v>
      </c>
    </row>
    <row r="58" spans="1:9" s="340" customFormat="1" ht="12.75">
      <c r="A58" s="516" t="s">
        <v>526</v>
      </c>
      <c r="B58" s="525">
        <v>1949.2470419510007</v>
      </c>
      <c r="C58" s="519">
        <v>2555.1896890300004</v>
      </c>
      <c r="D58" s="519">
        <v>2301.5686457199995</v>
      </c>
      <c r="E58" s="519">
        <v>3088.025290850001</v>
      </c>
      <c r="F58" s="525">
        <v>605.9426470789997</v>
      </c>
      <c r="G58" s="519">
        <v>31.085985205472568</v>
      </c>
      <c r="H58" s="519">
        <v>786.4566451300016</v>
      </c>
      <c r="I58" s="520">
        <v>34.1704622450648</v>
      </c>
    </row>
    <row r="59" spans="1:9" s="340" customFormat="1" ht="12.75">
      <c r="A59" s="516" t="s">
        <v>527</v>
      </c>
      <c r="B59" s="525">
        <v>714.2748082699997</v>
      </c>
      <c r="C59" s="519">
        <v>836.4689083099998</v>
      </c>
      <c r="D59" s="519">
        <v>670.0209974599998</v>
      </c>
      <c r="E59" s="519">
        <v>1449.7131923700001</v>
      </c>
      <c r="F59" s="525">
        <v>122.1941000400002</v>
      </c>
      <c r="G59" s="519">
        <v>17.107435209140146</v>
      </c>
      <c r="H59" s="519">
        <v>779.6921949100004</v>
      </c>
      <c r="I59" s="520">
        <v>116.36832246537885</v>
      </c>
    </row>
    <row r="60" spans="1:9" s="340" customFormat="1" ht="12.75">
      <c r="A60" s="516" t="s">
        <v>528</v>
      </c>
      <c r="B60" s="525">
        <v>1983.981852081</v>
      </c>
      <c r="C60" s="519">
        <v>1596.3646944300003</v>
      </c>
      <c r="D60" s="519">
        <v>1998.9845559299993</v>
      </c>
      <c r="E60" s="519">
        <v>1910.6322338900002</v>
      </c>
      <c r="F60" s="525">
        <v>-387.6171576509996</v>
      </c>
      <c r="G60" s="519">
        <v>-19.537333834199526</v>
      </c>
      <c r="H60" s="519">
        <v>-88.35232203999908</v>
      </c>
      <c r="I60" s="520">
        <v>-4.419860162396023</v>
      </c>
    </row>
    <row r="61" spans="1:9" s="340" customFormat="1" ht="12.75">
      <c r="A61" s="516" t="s">
        <v>529</v>
      </c>
      <c r="B61" s="525">
        <v>553.7359723510002</v>
      </c>
      <c r="C61" s="519">
        <v>784.14086321</v>
      </c>
      <c r="D61" s="519">
        <v>611.52664983</v>
      </c>
      <c r="E61" s="519">
        <v>693.38365962</v>
      </c>
      <c r="F61" s="525">
        <v>230.4048908589998</v>
      </c>
      <c r="G61" s="519">
        <v>41.60916074871718</v>
      </c>
      <c r="H61" s="519">
        <v>81.85700979</v>
      </c>
      <c r="I61" s="520">
        <v>13.385681525532153</v>
      </c>
    </row>
    <row r="62" spans="1:9" s="340" customFormat="1" ht="12.75">
      <c r="A62" s="516" t="s">
        <v>530</v>
      </c>
      <c r="B62" s="525">
        <v>66.699491021</v>
      </c>
      <c r="C62" s="519">
        <v>84.13005555000002</v>
      </c>
      <c r="D62" s="519">
        <v>101.79091411</v>
      </c>
      <c r="E62" s="519">
        <v>69.17282543</v>
      </c>
      <c r="F62" s="525">
        <v>17.430564529000023</v>
      </c>
      <c r="G62" s="519">
        <v>26.132979820658747</v>
      </c>
      <c r="H62" s="519">
        <v>-32.61808868</v>
      </c>
      <c r="I62" s="520">
        <v>-32.044204500169215</v>
      </c>
    </row>
    <row r="63" spans="1:9" s="340" customFormat="1" ht="13.5" thickBot="1">
      <c r="A63" s="550" t="s">
        <v>531</v>
      </c>
      <c r="B63" s="551">
        <v>2.5243661310000003</v>
      </c>
      <c r="C63" s="551">
        <v>40.11032193</v>
      </c>
      <c r="D63" s="551">
        <v>4.4153975499999945</v>
      </c>
      <c r="E63" s="551">
        <v>14.169482569999996</v>
      </c>
      <c r="F63" s="551">
        <v>37.585955799</v>
      </c>
      <c r="G63" s="551">
        <v>1488.9264808869357</v>
      </c>
      <c r="H63" s="551">
        <v>9.754085020000002</v>
      </c>
      <c r="I63" s="552">
        <v>220.91068606042086</v>
      </c>
    </row>
    <row r="64" spans="1:5" ht="13.5" thickTop="1">
      <c r="A64" s="549" t="s">
        <v>420</v>
      </c>
      <c r="B64" s="410"/>
      <c r="C64" s="410"/>
      <c r="D64" s="410"/>
      <c r="E64" s="410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4.421875" style="409" bestFit="1" customWidth="1"/>
    <col min="2" max="2" width="12.57421875" style="409" bestFit="1" customWidth="1"/>
    <col min="3" max="4" width="9.421875" style="409" bestFit="1" customWidth="1"/>
    <col min="5" max="6" width="9.140625" style="409" customWidth="1"/>
    <col min="7" max="7" width="7.28125" style="409" bestFit="1" customWidth="1"/>
    <col min="8" max="8" width="9.57421875" style="409" customWidth="1"/>
    <col min="9" max="9" width="7.28125" style="409" bestFit="1" customWidth="1"/>
    <col min="10" max="16384" width="9.140625" style="409" customWidth="1"/>
  </cols>
  <sheetData>
    <row r="1" spans="1:9" ht="12.75">
      <c r="A1" s="1958" t="s">
        <v>683</v>
      </c>
      <c r="B1" s="1958"/>
      <c r="C1" s="1958"/>
      <c r="D1" s="1958"/>
      <c r="E1" s="1958"/>
      <c r="F1" s="1958"/>
      <c r="G1" s="1958"/>
      <c r="H1" s="1958"/>
      <c r="I1" s="1958"/>
    </row>
    <row r="2" spans="1:9" ht="15.75">
      <c r="A2" s="1959" t="s">
        <v>36</v>
      </c>
      <c r="B2" s="1959"/>
      <c r="C2" s="1959"/>
      <c r="D2" s="1959"/>
      <c r="E2" s="1959"/>
      <c r="F2" s="1959"/>
      <c r="G2" s="1959"/>
      <c r="H2" s="1959"/>
      <c r="I2" s="1959"/>
    </row>
    <row r="3" spans="1:9" ht="13.5" thickBot="1">
      <c r="A3" s="502"/>
      <c r="B3" s="502"/>
      <c r="C3" s="502"/>
      <c r="D3" s="502"/>
      <c r="E3" s="502"/>
      <c r="F3" s="502"/>
      <c r="G3" s="502"/>
      <c r="H3" s="1960" t="s">
        <v>55</v>
      </c>
      <c r="I3" s="1960"/>
    </row>
    <row r="4" spans="1:9" ht="13.5" customHeight="1" thickTop="1">
      <c r="A4" s="503"/>
      <c r="B4" s="463">
        <f>'Sect credit'!B4</f>
        <v>2014</v>
      </c>
      <c r="C4" s="464">
        <f>'Sect credit'!C4</f>
        <v>2015</v>
      </c>
      <c r="D4" s="465">
        <f>'Sect credit'!D4</f>
        <v>2015</v>
      </c>
      <c r="E4" s="465">
        <f>'Sect credit'!E4</f>
        <v>2016</v>
      </c>
      <c r="F4" s="1952" t="str">
        <f>'Sect credit'!F4</f>
        <v>Changes during nine months </v>
      </c>
      <c r="G4" s="1953"/>
      <c r="H4" s="1953"/>
      <c r="I4" s="1954"/>
    </row>
    <row r="5" spans="1:9" ht="12.75">
      <c r="A5" s="504" t="s">
        <v>315</v>
      </c>
      <c r="B5" s="467" t="str">
        <f>'Sect credit'!B5</f>
        <v>Jul </v>
      </c>
      <c r="C5" s="467" t="str">
        <f>'Sect credit'!C5</f>
        <v>Apr</v>
      </c>
      <c r="D5" s="468" t="str">
        <f>'Sect credit'!D5</f>
        <v>Jul (p)</v>
      </c>
      <c r="E5" s="468" t="str">
        <f>'Sect credit'!E5</f>
        <v>Apr(e)</v>
      </c>
      <c r="F5" s="1955" t="str">
        <f>'Sect credit'!F5:G5</f>
        <v>2014/15</v>
      </c>
      <c r="G5" s="1956"/>
      <c r="H5" s="1955" t="str">
        <f>'Sect credit'!H5:I5</f>
        <v>2015/16</v>
      </c>
      <c r="I5" s="1957"/>
    </row>
    <row r="6" spans="1:9" ht="12.75">
      <c r="A6" s="505"/>
      <c r="B6" s="507"/>
      <c r="C6" s="507"/>
      <c r="D6" s="507"/>
      <c r="E6" s="507"/>
      <c r="F6" s="507" t="s">
        <v>78</v>
      </c>
      <c r="G6" s="507" t="s">
        <v>279</v>
      </c>
      <c r="H6" s="507" t="s">
        <v>78</v>
      </c>
      <c r="I6" s="508" t="s">
        <v>279</v>
      </c>
    </row>
    <row r="7" spans="1:9" s="502" customFormat="1" ht="12.75">
      <c r="A7" s="509" t="s">
        <v>532</v>
      </c>
      <c r="B7" s="553">
        <v>31131.010655409995</v>
      </c>
      <c r="C7" s="553">
        <v>31320.530542250006</v>
      </c>
      <c r="D7" s="553">
        <v>31372.375535628995</v>
      </c>
      <c r="E7" s="553">
        <v>29642.462568150004</v>
      </c>
      <c r="F7" s="553">
        <v>189.51988684001117</v>
      </c>
      <c r="G7" s="553">
        <v>0.6087816709126856</v>
      </c>
      <c r="H7" s="553">
        <v>-1729.912967478991</v>
      </c>
      <c r="I7" s="554">
        <v>-5.514128075874786</v>
      </c>
    </row>
    <row r="8" spans="1:9" s="502" customFormat="1" ht="12.75">
      <c r="A8" s="509" t="s">
        <v>533</v>
      </c>
      <c r="B8" s="553">
        <v>998.1809681700001</v>
      </c>
      <c r="C8" s="553">
        <v>899.58360708</v>
      </c>
      <c r="D8" s="553">
        <v>784.7315755800001</v>
      </c>
      <c r="E8" s="553">
        <v>1044.4425286100002</v>
      </c>
      <c r="F8" s="553">
        <v>-98.59736109000016</v>
      </c>
      <c r="G8" s="553">
        <v>-9.877703966923166</v>
      </c>
      <c r="H8" s="553">
        <v>259.71095303000004</v>
      </c>
      <c r="I8" s="554">
        <v>33.09551458255595</v>
      </c>
    </row>
    <row r="9" spans="1:9" s="502" customFormat="1" ht="12.75">
      <c r="A9" s="509" t="s">
        <v>534</v>
      </c>
      <c r="B9" s="553">
        <v>14016.878224209997</v>
      </c>
      <c r="C9" s="553">
        <v>18554.801624000003</v>
      </c>
      <c r="D9" s="553">
        <v>18762.58201681</v>
      </c>
      <c r="E9" s="553">
        <v>28074.400488389998</v>
      </c>
      <c r="F9" s="553">
        <v>4537.923399790006</v>
      </c>
      <c r="G9" s="553">
        <v>32.374708028440246</v>
      </c>
      <c r="H9" s="553">
        <v>9311.818471579998</v>
      </c>
      <c r="I9" s="554">
        <v>49.629728271072935</v>
      </c>
    </row>
    <row r="10" spans="1:9" s="502" customFormat="1" ht="12.75">
      <c r="A10" s="509" t="s">
        <v>535</v>
      </c>
      <c r="B10" s="553">
        <v>10941.39531124</v>
      </c>
      <c r="C10" s="553">
        <v>11273.998389508002</v>
      </c>
      <c r="D10" s="553">
        <v>9911.185088269443</v>
      </c>
      <c r="E10" s="553">
        <v>12579.622371370002</v>
      </c>
      <c r="F10" s="553">
        <v>332.6030782680027</v>
      </c>
      <c r="G10" s="553">
        <v>3.0398598058724966</v>
      </c>
      <c r="H10" s="553">
        <v>2668.4372831005585</v>
      </c>
      <c r="I10" s="554">
        <v>26.923493601777594</v>
      </c>
    </row>
    <row r="11" spans="1:10" ht="12.75">
      <c r="A11" s="516" t="s">
        <v>536</v>
      </c>
      <c r="B11" s="555">
        <v>10060.285384929999</v>
      </c>
      <c r="C11" s="555">
        <v>10248.744807198002</v>
      </c>
      <c r="D11" s="555">
        <v>9012.167387389443</v>
      </c>
      <c r="E11" s="555">
        <v>10960.172462650004</v>
      </c>
      <c r="F11" s="555">
        <v>188.45942226800253</v>
      </c>
      <c r="G11" s="555">
        <v>1.873300955759257</v>
      </c>
      <c r="H11" s="555">
        <v>1948.0050752605603</v>
      </c>
      <c r="I11" s="556">
        <v>21.61527845106791</v>
      </c>
      <c r="J11" s="502"/>
    </row>
    <row r="12" spans="1:10" ht="12.75">
      <c r="A12" s="516" t="s">
        <v>537</v>
      </c>
      <c r="B12" s="555">
        <v>881.1099263100001</v>
      </c>
      <c r="C12" s="555">
        <v>1025.2535823100002</v>
      </c>
      <c r="D12" s="555">
        <v>899.0177008799999</v>
      </c>
      <c r="E12" s="555">
        <v>1619.4499087199997</v>
      </c>
      <c r="F12" s="555">
        <v>144.14365600000008</v>
      </c>
      <c r="G12" s="555">
        <v>16.35932721852984</v>
      </c>
      <c r="H12" s="555">
        <v>720.4322078399998</v>
      </c>
      <c r="I12" s="556">
        <v>80.13548644646346</v>
      </c>
      <c r="J12" s="502"/>
    </row>
    <row r="13" spans="1:9" s="502" customFormat="1" ht="12.75">
      <c r="A13" s="509" t="s">
        <v>538</v>
      </c>
      <c r="B13" s="553">
        <v>936454.8555095992</v>
      </c>
      <c r="C13" s="553">
        <v>1105891.4051332944</v>
      </c>
      <c r="D13" s="553">
        <v>1132441.7169778894</v>
      </c>
      <c r="E13" s="553">
        <v>1349527.1103819872</v>
      </c>
      <c r="F13" s="553">
        <v>169436.5496236952</v>
      </c>
      <c r="G13" s="553">
        <v>18.09340286152837</v>
      </c>
      <c r="H13" s="553">
        <v>217085.39340409776</v>
      </c>
      <c r="I13" s="554">
        <v>19.16967470815421</v>
      </c>
    </row>
    <row r="14" spans="1:10" ht="12.75">
      <c r="A14" s="516" t="s">
        <v>539</v>
      </c>
      <c r="B14" s="555">
        <v>785736.4798745038</v>
      </c>
      <c r="C14" s="555">
        <v>933046.8555432885</v>
      </c>
      <c r="D14" s="555">
        <v>957843.1807565038</v>
      </c>
      <c r="E14" s="555">
        <v>1144319.7722201967</v>
      </c>
      <c r="F14" s="555">
        <v>147310.37566878472</v>
      </c>
      <c r="G14" s="555">
        <v>18.74806368826261</v>
      </c>
      <c r="H14" s="555">
        <v>186476.59146369284</v>
      </c>
      <c r="I14" s="556">
        <v>19.468384304455117</v>
      </c>
      <c r="J14" s="502"/>
    </row>
    <row r="15" spans="1:10" ht="12.75">
      <c r="A15" s="516" t="s">
        <v>540</v>
      </c>
      <c r="B15" s="555">
        <v>667193.7469102835</v>
      </c>
      <c r="C15" s="555">
        <v>792561.0320380038</v>
      </c>
      <c r="D15" s="555">
        <v>811773.974706145</v>
      </c>
      <c r="E15" s="555">
        <v>959623.7911967154</v>
      </c>
      <c r="F15" s="555">
        <v>125367.28512772033</v>
      </c>
      <c r="G15" s="555">
        <v>18.790236825252844</v>
      </c>
      <c r="H15" s="555">
        <v>147849.81649057043</v>
      </c>
      <c r="I15" s="556">
        <v>18.213175230715024</v>
      </c>
      <c r="J15" s="502"/>
    </row>
    <row r="16" spans="1:10" ht="12.75">
      <c r="A16" s="516" t="s">
        <v>541</v>
      </c>
      <c r="B16" s="555">
        <v>24901.3498277888</v>
      </c>
      <c r="C16" s="555">
        <v>28864.945259770804</v>
      </c>
      <c r="D16" s="555">
        <v>29897.539750808795</v>
      </c>
      <c r="E16" s="555">
        <v>37681.617397872804</v>
      </c>
      <c r="F16" s="555">
        <v>3963.595431982005</v>
      </c>
      <c r="G16" s="555">
        <v>15.917191073548986</v>
      </c>
      <c r="H16" s="555">
        <v>7784.0776470640085</v>
      </c>
      <c r="I16" s="556">
        <v>26.035846801920993</v>
      </c>
      <c r="J16" s="502"/>
    </row>
    <row r="17" spans="1:10" ht="12.75">
      <c r="A17" s="516" t="s">
        <v>542</v>
      </c>
      <c r="B17" s="555">
        <v>704.64358072</v>
      </c>
      <c r="C17" s="555">
        <v>727.0584032100002</v>
      </c>
      <c r="D17" s="555">
        <v>897.6051129200002</v>
      </c>
      <c r="E17" s="555">
        <v>809.7338686100001</v>
      </c>
      <c r="F17" s="555">
        <v>22.41482249000012</v>
      </c>
      <c r="G17" s="555">
        <v>3.1810156373094047</v>
      </c>
      <c r="H17" s="555">
        <v>-87.87124431000018</v>
      </c>
      <c r="I17" s="556">
        <v>-9.789521365820447</v>
      </c>
      <c r="J17" s="502"/>
    </row>
    <row r="18" spans="1:10" ht="12.75">
      <c r="A18" s="516" t="s">
        <v>543</v>
      </c>
      <c r="B18" s="555">
        <v>65732.2958622479</v>
      </c>
      <c r="C18" s="555">
        <v>79879.79941644102</v>
      </c>
      <c r="D18" s="555">
        <v>84902.03660718203</v>
      </c>
      <c r="E18" s="555">
        <v>100945.64517189753</v>
      </c>
      <c r="F18" s="555">
        <v>14147.503554193114</v>
      </c>
      <c r="G18" s="555">
        <v>21.52291102663046</v>
      </c>
      <c r="H18" s="555">
        <v>16043.608564715498</v>
      </c>
      <c r="I18" s="556">
        <v>18.8966121495351</v>
      </c>
      <c r="J18" s="502"/>
    </row>
    <row r="19" spans="1:10" ht="12.75">
      <c r="A19" s="516" t="s">
        <v>544</v>
      </c>
      <c r="B19" s="555">
        <v>27204.4436934635</v>
      </c>
      <c r="C19" s="555">
        <v>31014.020425863</v>
      </c>
      <c r="D19" s="555">
        <v>30372.02457944801</v>
      </c>
      <c r="E19" s="555">
        <v>45258.984585101</v>
      </c>
      <c r="F19" s="555">
        <v>3809.5767323994987</v>
      </c>
      <c r="G19" s="555">
        <v>14.00350904185127</v>
      </c>
      <c r="H19" s="555">
        <v>14886.960005652993</v>
      </c>
      <c r="I19" s="556">
        <v>49.01536928073813</v>
      </c>
      <c r="J19" s="502"/>
    </row>
    <row r="20" spans="1:10" ht="12.75">
      <c r="A20" s="516" t="s">
        <v>545</v>
      </c>
      <c r="B20" s="555">
        <v>150718.3756350955</v>
      </c>
      <c r="C20" s="555">
        <v>172844.54959000574</v>
      </c>
      <c r="D20" s="555">
        <v>174598.5362213854</v>
      </c>
      <c r="E20" s="555">
        <v>205207.33816179057</v>
      </c>
      <c r="F20" s="555">
        <v>22126.17395491025</v>
      </c>
      <c r="G20" s="555">
        <v>14.680475331342455</v>
      </c>
      <c r="H20" s="555">
        <v>30608.80194040516</v>
      </c>
      <c r="I20" s="556">
        <v>17.53096137163153</v>
      </c>
      <c r="J20" s="502"/>
    </row>
    <row r="21" spans="1:10" ht="12.75">
      <c r="A21" s="516" t="s">
        <v>546</v>
      </c>
      <c r="B21" s="555">
        <v>9319.821996192002</v>
      </c>
      <c r="C21" s="555">
        <v>12793.83100974</v>
      </c>
      <c r="D21" s="555">
        <v>14736.283729769999</v>
      </c>
      <c r="E21" s="555">
        <v>16748.19217238999</v>
      </c>
      <c r="F21" s="555">
        <v>3474.0090135479986</v>
      </c>
      <c r="G21" s="555">
        <v>37.27548675250931</v>
      </c>
      <c r="H21" s="555">
        <v>2011.9084426199915</v>
      </c>
      <c r="I21" s="556">
        <v>13.652753160252793</v>
      </c>
      <c r="J21" s="502"/>
    </row>
    <row r="22" spans="1:10" ht="12.75">
      <c r="A22" s="516" t="s">
        <v>547</v>
      </c>
      <c r="B22" s="555">
        <v>4510.362767390001</v>
      </c>
      <c r="C22" s="555">
        <v>5274.532575480001</v>
      </c>
      <c r="D22" s="555">
        <v>6347.36656492</v>
      </c>
      <c r="E22" s="555">
        <v>6247.88344677</v>
      </c>
      <c r="F22" s="555">
        <v>764.1698080899996</v>
      </c>
      <c r="G22" s="555">
        <v>16.94253539016773</v>
      </c>
      <c r="H22" s="555">
        <v>-99.48311815000034</v>
      </c>
      <c r="I22" s="556">
        <v>-1.56731326499739</v>
      </c>
      <c r="J22" s="502"/>
    </row>
    <row r="23" spans="1:10" ht="12.75">
      <c r="A23" s="516" t="s">
        <v>548</v>
      </c>
      <c r="B23" s="555">
        <v>148.73102008999993</v>
      </c>
      <c r="C23" s="555">
        <v>410.19316144000004</v>
      </c>
      <c r="D23" s="555">
        <v>390.41168038</v>
      </c>
      <c r="E23" s="555">
        <v>415.49904261</v>
      </c>
      <c r="F23" s="555">
        <v>261.46214135000014</v>
      </c>
      <c r="G23" s="555">
        <v>175.7952989173237</v>
      </c>
      <c r="H23" s="555">
        <v>25.087362229999997</v>
      </c>
      <c r="I23" s="556">
        <v>6.425873889219112</v>
      </c>
      <c r="J23" s="502"/>
    </row>
    <row r="24" spans="1:10" ht="12.75">
      <c r="A24" s="516" t="s">
        <v>549</v>
      </c>
      <c r="B24" s="555">
        <v>4660.728208712</v>
      </c>
      <c r="C24" s="555">
        <v>7109.10527282</v>
      </c>
      <c r="D24" s="555">
        <v>7998.505484470001</v>
      </c>
      <c r="E24" s="555">
        <v>10084.809683009993</v>
      </c>
      <c r="F24" s="555">
        <v>2448.377064108</v>
      </c>
      <c r="G24" s="555">
        <v>52.532071265846525</v>
      </c>
      <c r="H24" s="555">
        <v>2086.3041985399923</v>
      </c>
      <c r="I24" s="556">
        <v>26.083675288974757</v>
      </c>
      <c r="J24" s="502"/>
    </row>
    <row r="25" spans="1:10" ht="12.75">
      <c r="A25" s="516" t="s">
        <v>550</v>
      </c>
      <c r="B25" s="555">
        <v>141398.55363890348</v>
      </c>
      <c r="C25" s="555">
        <v>160050.71858026576</v>
      </c>
      <c r="D25" s="555">
        <v>159862.2524916154</v>
      </c>
      <c r="E25" s="555">
        <v>188459.1459894006</v>
      </c>
      <c r="F25" s="555">
        <v>18652.16494136228</v>
      </c>
      <c r="G25" s="555">
        <v>13.19119924592386</v>
      </c>
      <c r="H25" s="555">
        <v>28596.893497785204</v>
      </c>
      <c r="I25" s="556">
        <v>17.88845900271866</v>
      </c>
      <c r="J25" s="502"/>
    </row>
    <row r="26" spans="1:10" ht="12.75">
      <c r="A26" s="516" t="s">
        <v>551</v>
      </c>
      <c r="B26" s="555">
        <v>16692.426604757</v>
      </c>
      <c r="C26" s="555">
        <v>19266.048000930386</v>
      </c>
      <c r="D26" s="555">
        <v>17614.07052342538</v>
      </c>
      <c r="E26" s="555">
        <v>21036.364012202892</v>
      </c>
      <c r="F26" s="555">
        <v>2573.6213961733847</v>
      </c>
      <c r="G26" s="555">
        <v>15.417898530342827</v>
      </c>
      <c r="H26" s="555">
        <v>3422.293488777512</v>
      </c>
      <c r="I26" s="556">
        <v>19.42931637650775</v>
      </c>
      <c r="J26" s="502"/>
    </row>
    <row r="27" spans="1:10" ht="12.75">
      <c r="A27" s="516" t="s">
        <v>552</v>
      </c>
      <c r="B27" s="555">
        <v>3407.83948167</v>
      </c>
      <c r="C27" s="555">
        <v>3551.0311216500013</v>
      </c>
      <c r="D27" s="555">
        <v>3638.109822330001</v>
      </c>
      <c r="E27" s="555">
        <v>3826.046975313</v>
      </c>
      <c r="F27" s="555">
        <v>143.19163998000113</v>
      </c>
      <c r="G27" s="555">
        <v>4.2018305366258195</v>
      </c>
      <c r="H27" s="555">
        <v>187.93715298299912</v>
      </c>
      <c r="I27" s="556">
        <v>5.165791088259017</v>
      </c>
      <c r="J27" s="502"/>
    </row>
    <row r="28" spans="1:9" ht="12.75">
      <c r="A28" s="516" t="s">
        <v>553</v>
      </c>
      <c r="B28" s="555">
        <v>121298.28755247648</v>
      </c>
      <c r="C28" s="555">
        <v>137233.63945768538</v>
      </c>
      <c r="D28" s="555">
        <v>138610.07214586</v>
      </c>
      <c r="E28" s="555">
        <v>163596.7350018847</v>
      </c>
      <c r="F28" s="555">
        <v>15935.351905208896</v>
      </c>
      <c r="G28" s="555">
        <v>13.13732636028756</v>
      </c>
      <c r="H28" s="555">
        <v>24986.66285602469</v>
      </c>
      <c r="I28" s="556">
        <v>18.026585275658118</v>
      </c>
    </row>
    <row r="29" spans="1:9" ht="12.75">
      <c r="A29" s="516" t="s">
        <v>554</v>
      </c>
      <c r="B29" s="555">
        <v>5152.600128495</v>
      </c>
      <c r="C29" s="555">
        <v>5661.66770412</v>
      </c>
      <c r="D29" s="555">
        <v>6111.564597540002</v>
      </c>
      <c r="E29" s="555">
        <v>7044.332193070002</v>
      </c>
      <c r="F29" s="555">
        <v>509.06757562500025</v>
      </c>
      <c r="G29" s="555">
        <v>9.879819177307118</v>
      </c>
      <c r="H29" s="555">
        <v>932.7675955300001</v>
      </c>
      <c r="I29" s="556">
        <v>15.26233717476296</v>
      </c>
    </row>
    <row r="30" spans="1:9" ht="12.75">
      <c r="A30" s="516" t="s">
        <v>555</v>
      </c>
      <c r="B30" s="555">
        <v>2598.1558661500007</v>
      </c>
      <c r="C30" s="555">
        <v>3784.97219327</v>
      </c>
      <c r="D30" s="555">
        <v>4633.831004360001</v>
      </c>
      <c r="E30" s="555">
        <v>5312.495540090001</v>
      </c>
      <c r="F30" s="555">
        <v>1186.8163271199992</v>
      </c>
      <c r="G30" s="555">
        <v>45.679181244759086</v>
      </c>
      <c r="H30" s="555">
        <v>678.6645357299994</v>
      </c>
      <c r="I30" s="556">
        <v>14.645862895980446</v>
      </c>
    </row>
    <row r="31" spans="1:9" ht="12.75">
      <c r="A31" s="516" t="s">
        <v>556</v>
      </c>
      <c r="B31" s="555">
        <v>113547.53155783148</v>
      </c>
      <c r="C31" s="555">
        <v>127786.99956029537</v>
      </c>
      <c r="D31" s="555">
        <v>127864.67654396</v>
      </c>
      <c r="E31" s="555">
        <v>151239.9072687247</v>
      </c>
      <c r="F31" s="555">
        <v>14239.468002463895</v>
      </c>
      <c r="G31" s="555">
        <v>12.540535057965146</v>
      </c>
      <c r="H31" s="555">
        <v>23375.230724764697</v>
      </c>
      <c r="I31" s="556">
        <v>18.281226181124595</v>
      </c>
    </row>
    <row r="32" spans="1:9" s="502" customFormat="1" ht="12.75">
      <c r="A32" s="509" t="s">
        <v>557</v>
      </c>
      <c r="B32" s="553">
        <v>11913.811131974002</v>
      </c>
      <c r="C32" s="553">
        <v>16343.280926852047</v>
      </c>
      <c r="D32" s="553">
        <v>13965.210994323697</v>
      </c>
      <c r="E32" s="553">
        <v>13816.908038890997</v>
      </c>
      <c r="F32" s="553">
        <v>4429.469794878045</v>
      </c>
      <c r="G32" s="553">
        <v>37.17928499798305</v>
      </c>
      <c r="H32" s="553">
        <v>-148.3029554327004</v>
      </c>
      <c r="I32" s="554">
        <v>-1.0619456841216337</v>
      </c>
    </row>
    <row r="33" spans="1:10" ht="12.75">
      <c r="A33" s="516" t="s">
        <v>558</v>
      </c>
      <c r="B33" s="555">
        <v>2798.5927896422486</v>
      </c>
      <c r="C33" s="555">
        <v>4933.023577927389</v>
      </c>
      <c r="D33" s="555">
        <v>3529.000557676497</v>
      </c>
      <c r="E33" s="555">
        <v>3931.583550669451</v>
      </c>
      <c r="F33" s="555">
        <v>2134.4307882851404</v>
      </c>
      <c r="G33" s="555">
        <v>76.26800141073721</v>
      </c>
      <c r="H33" s="555">
        <v>402.58299299295413</v>
      </c>
      <c r="I33" s="556">
        <v>11.407847247777593</v>
      </c>
      <c r="J33" s="502"/>
    </row>
    <row r="34" spans="1:10" ht="12.75">
      <c r="A34" s="516" t="s">
        <v>559</v>
      </c>
      <c r="B34" s="555">
        <v>9115.218342331753</v>
      </c>
      <c r="C34" s="555">
        <v>11410.257348924657</v>
      </c>
      <c r="D34" s="555">
        <v>10436.210436647201</v>
      </c>
      <c r="E34" s="555">
        <v>9885.324488221546</v>
      </c>
      <c r="F34" s="555">
        <v>2295.039006592904</v>
      </c>
      <c r="G34" s="555">
        <v>25.17810238219497</v>
      </c>
      <c r="H34" s="555">
        <v>-550.8859484256554</v>
      </c>
      <c r="I34" s="556">
        <v>-5.278601382846745</v>
      </c>
      <c r="J34" s="502"/>
    </row>
    <row r="35" spans="1:10" ht="12.75">
      <c r="A35" s="516" t="s">
        <v>560</v>
      </c>
      <c r="B35" s="555">
        <v>8492.211742571753</v>
      </c>
      <c r="C35" s="555">
        <v>10863.201492834656</v>
      </c>
      <c r="D35" s="555">
        <v>9867.0592467172</v>
      </c>
      <c r="E35" s="555">
        <v>9096.495874681144</v>
      </c>
      <c r="F35" s="555">
        <v>2370.989750262903</v>
      </c>
      <c r="G35" s="555">
        <v>27.919578810983346</v>
      </c>
      <c r="H35" s="555">
        <v>-770.5633720360547</v>
      </c>
      <c r="I35" s="556">
        <v>-7.809453179197474</v>
      </c>
      <c r="J35" s="502"/>
    </row>
    <row r="36" spans="1:10" ht="12.75">
      <c r="A36" s="516" t="s">
        <v>561</v>
      </c>
      <c r="B36" s="555">
        <v>278.74096392</v>
      </c>
      <c r="C36" s="555">
        <v>295.73917139</v>
      </c>
      <c r="D36" s="555">
        <v>314.94784489</v>
      </c>
      <c r="E36" s="555">
        <v>360.80490928200004</v>
      </c>
      <c r="F36" s="555">
        <v>16.99820747000001</v>
      </c>
      <c r="G36" s="555">
        <v>6.0982093306093965</v>
      </c>
      <c r="H36" s="555">
        <v>45.85706439200004</v>
      </c>
      <c r="I36" s="556">
        <v>14.560208979368083</v>
      </c>
      <c r="J36" s="502"/>
    </row>
    <row r="37" spans="1:10" ht="12.75">
      <c r="A37" s="516" t="s">
        <v>562</v>
      </c>
      <c r="B37" s="555">
        <v>288.0290049199999</v>
      </c>
      <c r="C37" s="555">
        <v>145.51183899999987</v>
      </c>
      <c r="D37" s="555">
        <v>132.45744493999985</v>
      </c>
      <c r="E37" s="555">
        <v>332.34441299999986</v>
      </c>
      <c r="F37" s="555">
        <v>-142.51716592000005</v>
      </c>
      <c r="G37" s="555">
        <v>-49.48014383467533</v>
      </c>
      <c r="H37" s="555">
        <v>199.88696806000002</v>
      </c>
      <c r="I37" s="556">
        <v>150.90655580027544</v>
      </c>
      <c r="J37" s="502"/>
    </row>
    <row r="38" spans="1:10" ht="12.75">
      <c r="A38" s="516" t="s">
        <v>563</v>
      </c>
      <c r="B38" s="555">
        <v>56.236630919999996</v>
      </c>
      <c r="C38" s="555">
        <v>105.80484569999999</v>
      </c>
      <c r="D38" s="555">
        <v>121.74590009999999</v>
      </c>
      <c r="E38" s="555">
        <v>95.67929125839999</v>
      </c>
      <c r="F38" s="555">
        <v>49.56821477999999</v>
      </c>
      <c r="G38" s="555">
        <v>88.14221970465081</v>
      </c>
      <c r="H38" s="555">
        <v>-26.0666088416</v>
      </c>
      <c r="I38" s="556">
        <v>-21.410666659155943</v>
      </c>
      <c r="J38" s="502"/>
    </row>
    <row r="39" spans="1:9" s="502" customFormat="1" ht="12.75">
      <c r="A39" s="509" t="s">
        <v>564</v>
      </c>
      <c r="B39" s="557">
        <v>29832.1202605196</v>
      </c>
      <c r="C39" s="557">
        <v>38360.04990482001</v>
      </c>
      <c r="D39" s="557">
        <v>40499.24487677</v>
      </c>
      <c r="E39" s="557">
        <v>48492.377191010106</v>
      </c>
      <c r="F39" s="557">
        <v>8527.929644300406</v>
      </c>
      <c r="G39" s="557">
        <v>28.58640140166782</v>
      </c>
      <c r="H39" s="557">
        <v>7993.132314240109</v>
      </c>
      <c r="I39" s="558">
        <v>19.736497158308495</v>
      </c>
    </row>
    <row r="40" spans="1:10" ht="12.75">
      <c r="A40" s="516" t="s">
        <v>565</v>
      </c>
      <c r="B40" s="555">
        <v>2169.6615384</v>
      </c>
      <c r="C40" s="555">
        <v>2330.7806139199997</v>
      </c>
      <c r="D40" s="555">
        <v>2385.5424673799994</v>
      </c>
      <c r="E40" s="555">
        <v>2544.10328217</v>
      </c>
      <c r="F40" s="555">
        <v>161.11907551999957</v>
      </c>
      <c r="G40" s="555">
        <v>7.42600044607951</v>
      </c>
      <c r="H40" s="555">
        <v>158.56081479000068</v>
      </c>
      <c r="I40" s="556">
        <v>6.646740393774893</v>
      </c>
      <c r="J40" s="502"/>
    </row>
    <row r="41" spans="1:10" ht="12.75">
      <c r="A41" s="516" t="s">
        <v>566</v>
      </c>
      <c r="B41" s="555">
        <v>20493.15509181979</v>
      </c>
      <c r="C41" s="555">
        <v>26154.188108720005</v>
      </c>
      <c r="D41" s="555">
        <v>27840.505172060002</v>
      </c>
      <c r="E41" s="555">
        <v>30955.717542310107</v>
      </c>
      <c r="F41" s="555">
        <v>5661.033016900215</v>
      </c>
      <c r="G41" s="555">
        <v>27.624018807918542</v>
      </c>
      <c r="H41" s="555">
        <v>3115.212370250105</v>
      </c>
      <c r="I41" s="556">
        <v>11.189496566234904</v>
      </c>
      <c r="J41" s="502"/>
    </row>
    <row r="42" spans="1:10" ht="12.75">
      <c r="A42" s="516" t="s">
        <v>567</v>
      </c>
      <c r="B42" s="555">
        <v>2008.577815459999</v>
      </c>
      <c r="C42" s="555">
        <v>2393.305730479999</v>
      </c>
      <c r="D42" s="555">
        <v>2363.42399965</v>
      </c>
      <c r="E42" s="555">
        <v>4848.921886550002</v>
      </c>
      <c r="F42" s="555">
        <v>384.72791501999995</v>
      </c>
      <c r="G42" s="555">
        <v>19.154244961721368</v>
      </c>
      <c r="H42" s="555">
        <v>2485.4978869000015</v>
      </c>
      <c r="I42" s="556">
        <v>105.1651285282742</v>
      </c>
      <c r="J42" s="502"/>
    </row>
    <row r="43" spans="1:10" ht="12.75">
      <c r="A43" s="516" t="s">
        <v>568</v>
      </c>
      <c r="B43" s="555">
        <v>2261.9029490800003</v>
      </c>
      <c r="C43" s="555">
        <v>3631.6433599700013</v>
      </c>
      <c r="D43" s="555">
        <v>3581.0110196199985</v>
      </c>
      <c r="E43" s="555">
        <v>4657.880701790001</v>
      </c>
      <c r="F43" s="555">
        <v>1369.740410890001</v>
      </c>
      <c r="G43" s="555">
        <v>60.556993015422044</v>
      </c>
      <c r="H43" s="555">
        <v>1076.8696821700023</v>
      </c>
      <c r="I43" s="556">
        <v>30.071666249278255</v>
      </c>
      <c r="J43" s="502"/>
    </row>
    <row r="44" spans="1:10" ht="12.75">
      <c r="A44" s="516" t="s">
        <v>569</v>
      </c>
      <c r="B44" s="555">
        <v>2898.8224067200003</v>
      </c>
      <c r="C44" s="555">
        <v>3850.13417259</v>
      </c>
      <c r="D44" s="555">
        <v>4328.76517678</v>
      </c>
      <c r="E44" s="555">
        <v>5485.7577347900005</v>
      </c>
      <c r="F44" s="555">
        <v>951.3117658699998</v>
      </c>
      <c r="G44" s="555">
        <v>32.817179957788554</v>
      </c>
      <c r="H44" s="555">
        <v>1156.9925580100007</v>
      </c>
      <c r="I44" s="556">
        <v>26.728004656298832</v>
      </c>
      <c r="J44" s="502"/>
    </row>
    <row r="45" spans="1:9" s="502" customFormat="1" ht="12.75">
      <c r="A45" s="509" t="s">
        <v>570</v>
      </c>
      <c r="B45" s="553">
        <v>410.885689375</v>
      </c>
      <c r="C45" s="553">
        <v>519.4433528904002</v>
      </c>
      <c r="D45" s="553">
        <v>424.96186282739984</v>
      </c>
      <c r="E45" s="553">
        <v>586.8039953231741</v>
      </c>
      <c r="F45" s="553">
        <v>108.55766351540018</v>
      </c>
      <c r="G45" s="553">
        <v>26.420405071913727</v>
      </c>
      <c r="H45" s="553">
        <v>161.8421324957743</v>
      </c>
      <c r="I45" s="554">
        <v>38.083919206064664</v>
      </c>
    </row>
    <row r="46" spans="1:9" s="502" customFormat="1" ht="12.75">
      <c r="A46" s="509" t="s">
        <v>571</v>
      </c>
      <c r="B46" s="553">
        <v>0</v>
      </c>
      <c r="C46" s="553">
        <v>0</v>
      </c>
      <c r="D46" s="553">
        <v>0</v>
      </c>
      <c r="E46" s="553">
        <v>0</v>
      </c>
      <c r="F46" s="553">
        <v>0</v>
      </c>
      <c r="G46" s="559"/>
      <c r="H46" s="559">
        <v>0</v>
      </c>
      <c r="I46" s="560"/>
    </row>
    <row r="47" spans="1:9" s="502" customFormat="1" ht="12.75">
      <c r="A47" s="509" t="s">
        <v>572</v>
      </c>
      <c r="B47" s="553">
        <v>97648.89767212688</v>
      </c>
      <c r="C47" s="553">
        <v>106840.16713650675</v>
      </c>
      <c r="D47" s="553">
        <v>113924.7790809148</v>
      </c>
      <c r="E47" s="553">
        <v>81948.52297105428</v>
      </c>
      <c r="F47" s="553">
        <v>9191.26946437986</v>
      </c>
      <c r="G47" s="553">
        <v>9.4125685834582</v>
      </c>
      <c r="H47" s="553">
        <v>-31976.256109860522</v>
      </c>
      <c r="I47" s="554">
        <v>-28.067867559479282</v>
      </c>
    </row>
    <row r="48" spans="1:10" ht="13.5" thickBot="1">
      <c r="A48" s="561" t="s">
        <v>573</v>
      </c>
      <c r="B48" s="562">
        <v>1133348.0354226248</v>
      </c>
      <c r="C48" s="562">
        <v>1330003.2606172017</v>
      </c>
      <c r="D48" s="562">
        <v>1362086.7880090137</v>
      </c>
      <c r="E48" s="562">
        <v>1565712.6505347858</v>
      </c>
      <c r="F48" s="562">
        <v>196655.22519457695</v>
      </c>
      <c r="G48" s="562">
        <v>17.35170654098715</v>
      </c>
      <c r="H48" s="562">
        <v>203625.86252577198</v>
      </c>
      <c r="I48" s="563">
        <v>14.949551256085195</v>
      </c>
      <c r="J48" s="502"/>
    </row>
    <row r="49" spans="1:8" ht="13.5" thickTop="1">
      <c r="A49" s="549" t="s">
        <v>420</v>
      </c>
      <c r="B49" s="410"/>
      <c r="C49" s="410"/>
      <c r="D49" s="410"/>
      <c r="E49" s="410"/>
      <c r="F49" s="410"/>
      <c r="H49" s="410"/>
    </row>
    <row r="54" spans="2:5" ht="12.75">
      <c r="B54" s="564">
        <f>B15/B48*100</f>
        <v>58.86927281446138</v>
      </c>
      <c r="C54" s="564">
        <f>C15/C48*100</f>
        <v>59.59090894786285</v>
      </c>
      <c r="D54" s="564">
        <f>D15/D48*100</f>
        <v>59.59781578182175</v>
      </c>
      <c r="E54" s="564">
        <f>E15/E48*100</f>
        <v>61.28990468774368</v>
      </c>
    </row>
    <row r="55" spans="2:5" ht="12.75">
      <c r="B55" s="409">
        <f>B20/B48*100</f>
        <v>13.298507689113585</v>
      </c>
      <c r="C55" s="409">
        <f>C20/C48*100</f>
        <v>12.995798935845876</v>
      </c>
      <c r="D55" s="409">
        <f>D20/D48*100</f>
        <v>12.818458982088737</v>
      </c>
      <c r="E55" s="409">
        <f>E20/E48*100</f>
        <v>13.106321782077945</v>
      </c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3.140625" style="479" bestFit="1" customWidth="1"/>
    <col min="2" max="2" width="7.421875" style="479" bestFit="1" customWidth="1"/>
    <col min="3" max="3" width="7.421875" style="565" bestFit="1" customWidth="1"/>
    <col min="4" max="5" width="7.421875" style="479" bestFit="1" customWidth="1"/>
    <col min="6" max="9" width="7.140625" style="479" bestFit="1" customWidth="1"/>
    <col min="10" max="16384" width="9.140625" style="479" customWidth="1"/>
  </cols>
  <sheetData>
    <row r="1" spans="1:9" ht="12.75">
      <c r="A1" s="1961" t="s">
        <v>728</v>
      </c>
      <c r="B1" s="1961"/>
      <c r="C1" s="1961"/>
      <c r="D1" s="1961"/>
      <c r="E1" s="1961"/>
      <c r="F1" s="1961"/>
      <c r="G1" s="1961"/>
      <c r="H1" s="1961"/>
      <c r="I1" s="1961"/>
    </row>
    <row r="2" spans="1:10" ht="15.75" customHeight="1">
      <c r="A2" s="1962" t="s">
        <v>575</v>
      </c>
      <c r="B2" s="1962"/>
      <c r="C2" s="1962"/>
      <c r="D2" s="1962"/>
      <c r="E2" s="1962"/>
      <c r="F2" s="1962"/>
      <c r="G2" s="1962"/>
      <c r="H2" s="1962"/>
      <c r="I2" s="1962"/>
      <c r="J2" s="494"/>
    </row>
    <row r="3" spans="8:9" ht="13.5" thickBot="1">
      <c r="H3" s="1950" t="s">
        <v>55</v>
      </c>
      <c r="I3" s="1950"/>
    </row>
    <row r="4" spans="1:9" s="567" customFormat="1" ht="13.5" customHeight="1" thickTop="1">
      <c r="A4" s="566"/>
      <c r="B4" s="463">
        <f>Deposits!B4</f>
        <v>2014</v>
      </c>
      <c r="C4" s="464">
        <f>Deposits!C4</f>
        <v>2015</v>
      </c>
      <c r="D4" s="465">
        <f>Deposits!D4</f>
        <v>2015</v>
      </c>
      <c r="E4" s="465">
        <f>Deposits!E4</f>
        <v>2016</v>
      </c>
      <c r="F4" s="1952" t="str">
        <f>'Secu Credit'!F4</f>
        <v>Changes during nine months </v>
      </c>
      <c r="G4" s="1953"/>
      <c r="H4" s="1953"/>
      <c r="I4" s="1954"/>
    </row>
    <row r="5" spans="1:9" s="567" customFormat="1" ht="14.25" customHeight="1">
      <c r="A5" s="469" t="s">
        <v>315</v>
      </c>
      <c r="B5" s="467" t="str">
        <f>Deposits!B5</f>
        <v>Jul </v>
      </c>
      <c r="C5" s="467" t="str">
        <f>Deposits!C5</f>
        <v>Apr</v>
      </c>
      <c r="D5" s="468" t="str">
        <f>Deposits!D5</f>
        <v>Jul (p)</v>
      </c>
      <c r="E5" s="468" t="str">
        <f>Deposits!E5</f>
        <v>Apr(e)</v>
      </c>
      <c r="F5" s="1955" t="str">
        <f>'Secu Credit'!F5:G5</f>
        <v>2014/15</v>
      </c>
      <c r="G5" s="1956"/>
      <c r="H5" s="1955" t="str">
        <f>'Secu Credit'!H5:I5</f>
        <v>2015/16</v>
      </c>
      <c r="I5" s="1957"/>
    </row>
    <row r="6" spans="1:9" s="567" customFormat="1" ht="12.75">
      <c r="A6" s="568"/>
      <c r="B6" s="569"/>
      <c r="C6" s="570"/>
      <c r="D6" s="569"/>
      <c r="E6" s="569"/>
      <c r="F6" s="571" t="s">
        <v>78</v>
      </c>
      <c r="G6" s="571" t="s">
        <v>279</v>
      </c>
      <c r="H6" s="571" t="s">
        <v>78</v>
      </c>
      <c r="I6" s="572" t="s">
        <v>279</v>
      </c>
    </row>
    <row r="7" spans="1:9" s="567" customFormat="1" ht="12.75">
      <c r="A7" s="573" t="s">
        <v>576</v>
      </c>
      <c r="B7" s="574">
        <v>10398.222919500002</v>
      </c>
      <c r="C7" s="574">
        <v>10652.23226751</v>
      </c>
      <c r="D7" s="574">
        <v>11521.307362674499</v>
      </c>
      <c r="E7" s="574">
        <v>9222.092203085902</v>
      </c>
      <c r="F7" s="574">
        <v>254.00934800999858</v>
      </c>
      <c r="G7" s="574">
        <v>2.44281498845009</v>
      </c>
      <c r="H7" s="574">
        <v>-2299.215159588597</v>
      </c>
      <c r="I7" s="575">
        <v>-19.956200170801353</v>
      </c>
    </row>
    <row r="8" spans="1:9" s="567" customFormat="1" ht="12.75">
      <c r="A8" s="542" t="s">
        <v>577</v>
      </c>
      <c r="B8" s="576">
        <v>10047.264570730002</v>
      </c>
      <c r="C8" s="576">
        <v>10421.15452625</v>
      </c>
      <c r="D8" s="576">
        <v>11272.152784284499</v>
      </c>
      <c r="E8" s="576">
        <v>8973.552203085901</v>
      </c>
      <c r="F8" s="576">
        <v>373.8899555199987</v>
      </c>
      <c r="G8" s="576">
        <v>3.7213109387924983</v>
      </c>
      <c r="H8" s="576">
        <v>-2298.600581198598</v>
      </c>
      <c r="I8" s="577">
        <v>-20.39185083086595</v>
      </c>
    </row>
    <row r="9" spans="1:12" ht="12.75">
      <c r="A9" s="542" t="s">
        <v>578</v>
      </c>
      <c r="B9" s="576">
        <v>530.91652659</v>
      </c>
      <c r="C9" s="576">
        <v>478.64790306</v>
      </c>
      <c r="D9" s="576">
        <v>439.98387076</v>
      </c>
      <c r="E9" s="576">
        <v>158.81628538590002</v>
      </c>
      <c r="F9" s="576">
        <v>-52.26862353000001</v>
      </c>
      <c r="G9" s="576">
        <v>-9.844979561234195</v>
      </c>
      <c r="H9" s="576">
        <v>-281.1675853741</v>
      </c>
      <c r="I9" s="577">
        <v>-63.90406650326273</v>
      </c>
      <c r="K9" s="567"/>
      <c r="L9" s="567"/>
    </row>
    <row r="10" spans="1:12" ht="12.75">
      <c r="A10" s="542" t="s">
        <v>579</v>
      </c>
      <c r="B10" s="576">
        <v>6977.46813351</v>
      </c>
      <c r="C10" s="576">
        <v>7383.47231015</v>
      </c>
      <c r="D10" s="576">
        <v>7211.27353776</v>
      </c>
      <c r="E10" s="576">
        <v>5449.609824160001</v>
      </c>
      <c r="F10" s="576">
        <v>406.00417663999997</v>
      </c>
      <c r="G10" s="576">
        <v>5.818789407150763</v>
      </c>
      <c r="H10" s="576">
        <v>-1761.663713599999</v>
      </c>
      <c r="I10" s="577">
        <v>-24.429300932428855</v>
      </c>
      <c r="K10" s="567"/>
      <c r="L10" s="567"/>
    </row>
    <row r="11" spans="1:12" ht="12.75">
      <c r="A11" s="542" t="s">
        <v>580</v>
      </c>
      <c r="B11" s="576">
        <v>848.7388204099999</v>
      </c>
      <c r="C11" s="576">
        <v>805.61428796</v>
      </c>
      <c r="D11" s="576">
        <v>1232.8289471245</v>
      </c>
      <c r="E11" s="576">
        <v>1772.23662787</v>
      </c>
      <c r="F11" s="576">
        <v>-43.12453244999995</v>
      </c>
      <c r="G11" s="576">
        <v>-5.081013312100865</v>
      </c>
      <c r="H11" s="576">
        <v>539.4076807454999</v>
      </c>
      <c r="I11" s="577">
        <v>43.753651469949354</v>
      </c>
      <c r="K11" s="567"/>
      <c r="L11" s="567"/>
    </row>
    <row r="12" spans="1:12" ht="12.75">
      <c r="A12" s="542" t="s">
        <v>581</v>
      </c>
      <c r="B12" s="576">
        <v>1690.14109022</v>
      </c>
      <c r="C12" s="576">
        <v>1753.4200250800002</v>
      </c>
      <c r="D12" s="576">
        <v>2388.0664286399997</v>
      </c>
      <c r="E12" s="576">
        <v>1592.88946567</v>
      </c>
      <c r="F12" s="576">
        <v>63.27893486000016</v>
      </c>
      <c r="G12" s="576">
        <v>3.7440031028275493</v>
      </c>
      <c r="H12" s="576">
        <v>-795.1769629699997</v>
      </c>
      <c r="I12" s="577">
        <v>-33.297941524300555</v>
      </c>
      <c r="K12" s="567"/>
      <c r="L12" s="567"/>
    </row>
    <row r="13" spans="1:12" ht="12.75">
      <c r="A13" s="542" t="s">
        <v>582</v>
      </c>
      <c r="B13" s="576">
        <v>0</v>
      </c>
      <c r="C13" s="576">
        <v>0</v>
      </c>
      <c r="D13" s="576">
        <v>0</v>
      </c>
      <c r="E13" s="576">
        <v>0</v>
      </c>
      <c r="F13" s="576">
        <v>0</v>
      </c>
      <c r="G13" s="576"/>
      <c r="H13" s="576">
        <v>0</v>
      </c>
      <c r="I13" s="577"/>
      <c r="K13" s="567"/>
      <c r="L13" s="567"/>
    </row>
    <row r="14" spans="1:12" ht="12.75">
      <c r="A14" s="542" t="s">
        <v>583</v>
      </c>
      <c r="B14" s="576">
        <v>1690.14109022</v>
      </c>
      <c r="C14" s="576">
        <v>1753.4200250800002</v>
      </c>
      <c r="D14" s="576">
        <v>2388.0664286399997</v>
      </c>
      <c r="E14" s="576">
        <v>1592.88946567</v>
      </c>
      <c r="F14" s="576">
        <v>63.27893486000016</v>
      </c>
      <c r="G14" s="576">
        <v>3.7440031028275493</v>
      </c>
      <c r="H14" s="576">
        <v>-795.1769629699997</v>
      </c>
      <c r="I14" s="577">
        <v>-33.297941524300555</v>
      </c>
      <c r="K14" s="567"/>
      <c r="L14" s="567"/>
    </row>
    <row r="15" spans="1:9" s="567" customFormat="1" ht="12.75">
      <c r="A15" s="542" t="s">
        <v>584</v>
      </c>
      <c r="B15" s="576">
        <v>350.95834877000004</v>
      </c>
      <c r="C15" s="576">
        <v>231.07774126</v>
      </c>
      <c r="D15" s="576">
        <v>249.15457839000004</v>
      </c>
      <c r="E15" s="576">
        <v>248.54</v>
      </c>
      <c r="F15" s="576">
        <v>-119.88060751000003</v>
      </c>
      <c r="G15" s="576">
        <v>-34.158072583297795</v>
      </c>
      <c r="H15" s="576">
        <v>-0.6145783900000481</v>
      </c>
      <c r="I15" s="577">
        <v>-0.24666550138125598</v>
      </c>
    </row>
    <row r="16" spans="1:12" ht="12.75">
      <c r="A16" s="573" t="s">
        <v>585</v>
      </c>
      <c r="B16" s="574">
        <v>998.8926769799999</v>
      </c>
      <c r="C16" s="574">
        <v>877.81997731</v>
      </c>
      <c r="D16" s="574">
        <v>1079.82878677</v>
      </c>
      <c r="E16" s="574">
        <v>1006.2274763800001</v>
      </c>
      <c r="F16" s="574">
        <v>-121.0726996699999</v>
      </c>
      <c r="G16" s="574">
        <v>-12.120691487702642</v>
      </c>
      <c r="H16" s="574">
        <v>-73.60131038999998</v>
      </c>
      <c r="I16" s="575">
        <v>-6.816016695587207</v>
      </c>
      <c r="K16" s="567"/>
      <c r="L16" s="567"/>
    </row>
    <row r="17" spans="1:12" ht="12.75">
      <c r="A17" s="542" t="s">
        <v>577</v>
      </c>
      <c r="B17" s="576">
        <v>996.6286769799999</v>
      </c>
      <c r="C17" s="576">
        <v>876.49698476</v>
      </c>
      <c r="D17" s="576">
        <v>1078.2287867700002</v>
      </c>
      <c r="E17" s="576">
        <v>1006.1974763800001</v>
      </c>
      <c r="F17" s="576">
        <v>-120.13169221999988</v>
      </c>
      <c r="G17" s="576">
        <v>-12.05380649732304</v>
      </c>
      <c r="H17" s="576">
        <v>-72.03131039000004</v>
      </c>
      <c r="I17" s="577">
        <v>-6.680521914628239</v>
      </c>
      <c r="K17" s="567"/>
      <c r="L17" s="567"/>
    </row>
    <row r="18" spans="1:12" ht="12.75">
      <c r="A18" s="542" t="s">
        <v>584</v>
      </c>
      <c r="B18" s="576">
        <v>2.264</v>
      </c>
      <c r="C18" s="576">
        <v>1.32299255</v>
      </c>
      <c r="D18" s="576">
        <v>1.6</v>
      </c>
      <c r="E18" s="576">
        <v>0.03</v>
      </c>
      <c r="F18" s="576">
        <v>-0.9410074499999999</v>
      </c>
      <c r="G18" s="576">
        <v>-41.56393330388693</v>
      </c>
      <c r="H18" s="576">
        <v>-1.57</v>
      </c>
      <c r="I18" s="577">
        <v>-98.125</v>
      </c>
      <c r="K18" s="567"/>
      <c r="L18" s="567"/>
    </row>
    <row r="19" spans="1:12" ht="12.75">
      <c r="A19" s="573" t="s">
        <v>586</v>
      </c>
      <c r="B19" s="574">
        <v>11397.115596480002</v>
      </c>
      <c r="C19" s="574">
        <v>11530.05224482</v>
      </c>
      <c r="D19" s="574">
        <v>12601.1361494445</v>
      </c>
      <c r="E19" s="574">
        <v>10228.319679465902</v>
      </c>
      <c r="F19" s="574">
        <v>132.936648339999</v>
      </c>
      <c r="G19" s="574">
        <v>1.1664060719104796</v>
      </c>
      <c r="H19" s="574">
        <v>-2372.8164699785975</v>
      </c>
      <c r="I19" s="575">
        <v>-18.830178817512415</v>
      </c>
      <c r="K19" s="567"/>
      <c r="L19" s="567"/>
    </row>
    <row r="20" spans="1:12" ht="12.75">
      <c r="A20" s="542" t="s">
        <v>577</v>
      </c>
      <c r="B20" s="576">
        <v>11043.893247710002</v>
      </c>
      <c r="C20" s="576">
        <v>11297.65151101</v>
      </c>
      <c r="D20" s="576">
        <v>12350.381571054499</v>
      </c>
      <c r="E20" s="576">
        <v>9979.749679465902</v>
      </c>
      <c r="F20" s="576">
        <v>253.75826329999836</v>
      </c>
      <c r="G20" s="576">
        <v>2.2977247027683485</v>
      </c>
      <c r="H20" s="576">
        <v>-2370.631891588597</v>
      </c>
      <c r="I20" s="577">
        <v>-19.19480688066051</v>
      </c>
      <c r="K20" s="567"/>
      <c r="L20" s="567"/>
    </row>
    <row r="21" spans="1:10" s="567" customFormat="1" ht="13.5" thickBot="1">
      <c r="A21" s="578" t="s">
        <v>584</v>
      </c>
      <c r="B21" s="579">
        <v>353.22234877000005</v>
      </c>
      <c r="C21" s="579">
        <v>232.40073381000002</v>
      </c>
      <c r="D21" s="579">
        <v>250.75457839000003</v>
      </c>
      <c r="E21" s="579">
        <v>248.57</v>
      </c>
      <c r="F21" s="579">
        <v>-120.82161496000003</v>
      </c>
      <c r="G21" s="579">
        <v>-34.205540895339205</v>
      </c>
      <c r="H21" s="579">
        <v>-2.1845783900000413</v>
      </c>
      <c r="I21" s="580">
        <v>-0.871201795806238</v>
      </c>
      <c r="J21" s="479"/>
    </row>
    <row r="22" spans="1:11" ht="13.5" thickTop="1">
      <c r="A22" s="549" t="s">
        <v>420</v>
      </c>
      <c r="D22" s="565"/>
      <c r="K22" s="567"/>
    </row>
    <row r="23" spans="3:5" ht="12.75">
      <c r="C23" s="479"/>
      <c r="D23" s="565"/>
      <c r="E23" s="565"/>
    </row>
    <row r="24" ht="12.75">
      <c r="C24" s="479"/>
    </row>
    <row r="25" ht="12.75">
      <c r="C25" s="479"/>
    </row>
    <row r="26" ht="12.75">
      <c r="C26" s="479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15" zoomScaleNormal="115" zoomScalePageLayoutView="0" workbookViewId="0" topLeftCell="A1">
      <selection activeCell="A2" sqref="A2:J2"/>
    </sheetView>
  </sheetViews>
  <sheetFormatPr defaultColWidth="9.140625" defaultRowHeight="15"/>
  <cols>
    <col min="1" max="1" width="45.00390625" style="78" customWidth="1"/>
    <col min="2" max="16384" width="9.140625" style="78" customWidth="1"/>
  </cols>
  <sheetData>
    <row r="1" spans="1:10" ht="12.75">
      <c r="A1" s="1673" t="s">
        <v>1395</v>
      </c>
      <c r="B1" s="1673"/>
      <c r="C1" s="1673"/>
      <c r="D1" s="1673"/>
      <c r="E1" s="1673"/>
      <c r="F1" s="1673"/>
      <c r="G1" s="1673"/>
      <c r="H1" s="1673"/>
      <c r="I1" s="1673"/>
      <c r="J1" s="1673"/>
    </row>
    <row r="2" spans="1:10" ht="15.75">
      <c r="A2" s="1672" t="s">
        <v>1388</v>
      </c>
      <c r="B2" s="1672"/>
      <c r="C2" s="1672"/>
      <c r="D2" s="1672"/>
      <c r="E2" s="1672"/>
      <c r="F2" s="1672"/>
      <c r="G2" s="1672"/>
      <c r="H2" s="1672"/>
      <c r="I2" s="1672"/>
      <c r="J2" s="1672"/>
    </row>
    <row r="3" spans="1:10" ht="12.75">
      <c r="A3" s="1677" t="s">
        <v>1293</v>
      </c>
      <c r="B3" s="1677"/>
      <c r="C3" s="1677"/>
      <c r="D3" s="1677"/>
      <c r="E3" s="1677"/>
      <c r="F3" s="1677"/>
      <c r="G3" s="1677"/>
      <c r="H3" s="1677"/>
      <c r="I3" s="1677"/>
      <c r="J3" s="1677"/>
    </row>
    <row r="4" spans="1:10" ht="14.25" thickBot="1">
      <c r="A4" s="1598"/>
      <c r="B4" s="339"/>
      <c r="C4" s="339"/>
      <c r="D4" s="1570"/>
      <c r="E4" s="339"/>
      <c r="F4" s="1571"/>
      <c r="G4" s="339"/>
      <c r="H4" s="339"/>
      <c r="I4" s="1571"/>
      <c r="J4" s="1571" t="s">
        <v>1294</v>
      </c>
    </row>
    <row r="5" spans="1:10" ht="15.75">
      <c r="A5" s="1621" t="s">
        <v>1327</v>
      </c>
      <c r="B5" s="1592" t="s">
        <v>997</v>
      </c>
      <c r="C5" s="1592" t="s">
        <v>998</v>
      </c>
      <c r="D5" s="1416" t="s">
        <v>999</v>
      </c>
      <c r="E5" s="1416" t="s">
        <v>1000</v>
      </c>
      <c r="F5" s="1416" t="s">
        <v>732</v>
      </c>
      <c r="G5" s="1416" t="s">
        <v>733</v>
      </c>
      <c r="H5" s="1416" t="s">
        <v>52</v>
      </c>
      <c r="I5" s="1416" t="s">
        <v>1322</v>
      </c>
      <c r="J5" s="1593" t="s">
        <v>1323</v>
      </c>
    </row>
    <row r="6" spans="1:10" ht="12.75">
      <c r="A6" s="1618" t="s">
        <v>1328</v>
      </c>
      <c r="B6" s="1622">
        <v>815658.201032577</v>
      </c>
      <c r="C6" s="1622">
        <v>988271.5269415709</v>
      </c>
      <c r="D6" s="1622">
        <v>1192773.573865381</v>
      </c>
      <c r="E6" s="1623">
        <v>1366954.0672136724</v>
      </c>
      <c r="F6" s="1623">
        <v>1527343.5655751596</v>
      </c>
      <c r="G6" s="1623">
        <v>1695011.1042007003</v>
      </c>
      <c r="H6" s="1623">
        <v>1964539.5767162906</v>
      </c>
      <c r="I6" s="1623">
        <v>2120470.128131736</v>
      </c>
      <c r="J6" s="1624">
        <v>2248691.1113398285</v>
      </c>
    </row>
    <row r="7" spans="1:10" ht="12.75">
      <c r="A7" s="1625" t="s">
        <v>1329</v>
      </c>
      <c r="B7" s="1622">
        <v>735469.8784307175</v>
      </c>
      <c r="C7" s="1622">
        <v>895041.7235724265</v>
      </c>
      <c r="D7" s="1622">
        <v>1056184.558028116</v>
      </c>
      <c r="E7" s="1622">
        <v>1176030.324590265</v>
      </c>
      <c r="F7" s="1622">
        <v>1359538.8167405275</v>
      </c>
      <c r="G7" s="1622">
        <v>1516128.9438919441</v>
      </c>
      <c r="H7" s="1622">
        <v>1730312.22193848</v>
      </c>
      <c r="I7" s="1622">
        <v>1934046.224176697</v>
      </c>
      <c r="J7" s="1626">
        <v>2130519.688372921</v>
      </c>
    </row>
    <row r="8" spans="1:10" ht="13.5">
      <c r="A8" s="1617" t="s">
        <v>1330</v>
      </c>
      <c r="B8" s="1580">
        <v>80663</v>
      </c>
      <c r="C8" s="1580">
        <v>106527</v>
      </c>
      <c r="D8" s="1580">
        <v>119188.89158201912</v>
      </c>
      <c r="E8" s="1580">
        <v>130917.0785136898</v>
      </c>
      <c r="F8" s="1580">
        <v>164370.35510458265</v>
      </c>
      <c r="G8" s="1580">
        <v>168406.94030966965</v>
      </c>
      <c r="H8" s="1580">
        <v>201914.91662877673</v>
      </c>
      <c r="I8" s="1580">
        <v>232532.17765094878</v>
      </c>
      <c r="J8" s="1581">
        <v>246146.26831521172</v>
      </c>
    </row>
    <row r="9" spans="1:10" ht="12.75">
      <c r="A9" s="1390" t="s">
        <v>1331</v>
      </c>
      <c r="B9" s="1627">
        <v>54996</v>
      </c>
      <c r="C9" s="1627">
        <v>69838</v>
      </c>
      <c r="D9" s="1627">
        <v>77472.77952831243</v>
      </c>
      <c r="E9" s="1627">
        <v>86072.25805595511</v>
      </c>
      <c r="F9" s="1627">
        <v>109569.98450523085</v>
      </c>
      <c r="G9" s="1627">
        <v>112986.84821131725</v>
      </c>
      <c r="H9" s="1627">
        <v>142051.9581277693</v>
      </c>
      <c r="I9" s="1627">
        <v>176324.33167009585</v>
      </c>
      <c r="J9" s="1628">
        <v>192478.24102337958</v>
      </c>
    </row>
    <row r="10" spans="1:10" ht="12.75">
      <c r="A10" s="1390" t="s">
        <v>1332</v>
      </c>
      <c r="B10" s="1627">
        <v>25667</v>
      </c>
      <c r="C10" s="1627">
        <v>36689</v>
      </c>
      <c r="D10" s="1627">
        <v>41716.11205370669</v>
      </c>
      <c r="E10" s="1627">
        <v>44844.82045773469</v>
      </c>
      <c r="F10" s="1627">
        <v>54800.370599351794</v>
      </c>
      <c r="G10" s="1627">
        <v>55420.09209835239</v>
      </c>
      <c r="H10" s="1627">
        <v>59862.958501007444</v>
      </c>
      <c r="I10" s="1627">
        <v>56207.84598085294</v>
      </c>
      <c r="J10" s="1628">
        <v>53668.02729183215</v>
      </c>
    </row>
    <row r="11" spans="1:10" ht="13.5">
      <c r="A11" s="1617" t="s">
        <v>1333</v>
      </c>
      <c r="B11" s="1580">
        <v>641085.4849174556</v>
      </c>
      <c r="C11" s="1580">
        <v>772762</v>
      </c>
      <c r="D11" s="1580">
        <v>916993.3342090554</v>
      </c>
      <c r="E11" s="1580">
        <v>1022126.1058161258</v>
      </c>
      <c r="F11" s="1580">
        <v>1167861.3481063494</v>
      </c>
      <c r="G11" s="1580">
        <v>1318561.2831862902</v>
      </c>
      <c r="H11" s="1580">
        <v>1493375.2801141257</v>
      </c>
      <c r="I11" s="1580">
        <v>1662961.8011904566</v>
      </c>
      <c r="J11" s="1581">
        <v>1843714.6723268486</v>
      </c>
    </row>
    <row r="12" spans="1:10" ht="12.75">
      <c r="A12" s="1390" t="s">
        <v>1334</v>
      </c>
      <c r="B12" s="1627">
        <v>385037.292742264</v>
      </c>
      <c r="C12" s="1627">
        <v>484552</v>
      </c>
      <c r="D12" s="1627">
        <v>574990.6880484109</v>
      </c>
      <c r="E12" s="1627">
        <v>650786.1905432277</v>
      </c>
      <c r="F12" s="1627">
        <v>754155.767476733</v>
      </c>
      <c r="G12" s="1627">
        <v>850552.7947885109</v>
      </c>
      <c r="H12" s="1627">
        <v>976131.6270523092</v>
      </c>
      <c r="I12" s="1627">
        <v>1100694.0171822093</v>
      </c>
      <c r="J12" s="1628">
        <v>1229306.8110078988</v>
      </c>
    </row>
    <row r="13" spans="1:10" ht="12.75">
      <c r="A13" s="1390" t="s">
        <v>1335</v>
      </c>
      <c r="B13" s="1627">
        <v>179999.17612303773</v>
      </c>
      <c r="C13" s="1627">
        <v>203232</v>
      </c>
      <c r="D13" s="1627">
        <v>241164.01854383986</v>
      </c>
      <c r="E13" s="1627">
        <v>256721.99170814003</v>
      </c>
      <c r="F13" s="1627">
        <v>285287.6017586998</v>
      </c>
      <c r="G13" s="1627">
        <v>322632.7587470238</v>
      </c>
      <c r="H13" s="1627">
        <v>356845.0174976911</v>
      </c>
      <c r="I13" s="1627">
        <v>389868.91955203423</v>
      </c>
      <c r="J13" s="1628">
        <v>431637.1363793219</v>
      </c>
    </row>
    <row r="14" spans="1:10" ht="12.75">
      <c r="A14" s="1390" t="s">
        <v>1336</v>
      </c>
      <c r="B14" s="1627">
        <v>76049.01605215392</v>
      </c>
      <c r="C14" s="1627">
        <v>84978</v>
      </c>
      <c r="D14" s="1627">
        <v>100838.62761680453</v>
      </c>
      <c r="E14" s="1627">
        <v>114617.92356475802</v>
      </c>
      <c r="F14" s="1627">
        <v>128417.97887091666</v>
      </c>
      <c r="G14" s="1627">
        <v>145375.7296507554</v>
      </c>
      <c r="H14" s="1627">
        <v>160398.6355641253</v>
      </c>
      <c r="I14" s="1627">
        <v>172398.86445621302</v>
      </c>
      <c r="J14" s="1628">
        <v>182770.72493962772</v>
      </c>
    </row>
    <row r="15" spans="1:10" ht="13.5">
      <c r="A15" s="1619" t="s">
        <v>1337</v>
      </c>
      <c r="B15" s="1629">
        <v>13721.393513261894</v>
      </c>
      <c r="C15" s="1629">
        <v>15752.723572426454</v>
      </c>
      <c r="D15" s="1629">
        <v>20002.332237041268</v>
      </c>
      <c r="E15" s="1629">
        <v>22987.14026044928</v>
      </c>
      <c r="F15" s="1629">
        <v>27307.11352959551</v>
      </c>
      <c r="G15" s="1629">
        <v>29160.720395984452</v>
      </c>
      <c r="H15" s="1629">
        <v>35022.02519557733</v>
      </c>
      <c r="I15" s="1629">
        <v>38552.245335291525</v>
      </c>
      <c r="J15" s="1630">
        <v>40658.747730860916</v>
      </c>
    </row>
    <row r="16" spans="1:10" ht="15" customHeight="1">
      <c r="A16" s="1619" t="s">
        <v>1338</v>
      </c>
      <c r="B16" s="1629">
        <v>680473.8784307175</v>
      </c>
      <c r="C16" s="1629">
        <v>825203.7235724265</v>
      </c>
      <c r="D16" s="1629">
        <v>978711.7784998034</v>
      </c>
      <c r="E16" s="1629">
        <v>1089958.0665343099</v>
      </c>
      <c r="F16" s="1629">
        <v>1249968.8322352967</v>
      </c>
      <c r="G16" s="1629">
        <v>1403142.095680627</v>
      </c>
      <c r="H16" s="1629">
        <v>1588260.2638107105</v>
      </c>
      <c r="I16" s="1629">
        <v>1757721.892506601</v>
      </c>
      <c r="J16" s="1630">
        <v>1938041.4473495418</v>
      </c>
    </row>
    <row r="17" spans="1:10" ht="12.75">
      <c r="A17" s="1618" t="s">
        <v>1339</v>
      </c>
      <c r="B17" s="1631">
        <v>247272.0226018594</v>
      </c>
      <c r="C17" s="1631">
        <v>313028.70336914447</v>
      </c>
      <c r="D17" s="1631">
        <v>456489.31583726517</v>
      </c>
      <c r="E17" s="1631">
        <v>519268.2426234074</v>
      </c>
      <c r="F17" s="1631">
        <v>526889.0488346322</v>
      </c>
      <c r="G17" s="1631">
        <v>632601.1603087562</v>
      </c>
      <c r="H17" s="1631">
        <v>808757.8547778106</v>
      </c>
      <c r="I17" s="1631">
        <v>822303.1039550392</v>
      </c>
      <c r="J17" s="1632">
        <v>763556.2620686083</v>
      </c>
    </row>
    <row r="18" spans="1:10" ht="13.5">
      <c r="A18" s="1619" t="s">
        <v>1340</v>
      </c>
      <c r="B18" s="1629">
        <v>178445.53955453163</v>
      </c>
      <c r="C18" s="1629">
        <v>211039</v>
      </c>
      <c r="D18" s="1629">
        <v>264887.5081397462</v>
      </c>
      <c r="E18" s="1629">
        <v>292730.390384082</v>
      </c>
      <c r="F18" s="1629">
        <v>317184.5673075949</v>
      </c>
      <c r="G18" s="1629">
        <v>382971.8184128632</v>
      </c>
      <c r="H18" s="1629">
        <v>462013.37201509404</v>
      </c>
      <c r="I18" s="1629">
        <v>588344.922418785</v>
      </c>
      <c r="J18" s="1630">
        <v>562457.7458323587</v>
      </c>
    </row>
    <row r="19" spans="1:10" ht="12.75">
      <c r="A19" s="1633" t="s">
        <v>1341</v>
      </c>
      <c r="B19" s="1634">
        <v>32992.60579065</v>
      </c>
      <c r="C19" s="1634">
        <v>44278</v>
      </c>
      <c r="D19" s="1634">
        <v>53664.936</v>
      </c>
      <c r="E19" s="1634">
        <v>63805.998955920004</v>
      </c>
      <c r="F19" s="1634">
        <v>71555.2375291165</v>
      </c>
      <c r="G19" s="1634">
        <v>75385.58939405011</v>
      </c>
      <c r="H19" s="1634">
        <v>94979.2313203133</v>
      </c>
      <c r="I19" s="1634">
        <v>110254.11021301108</v>
      </c>
      <c r="J19" s="1635">
        <v>132774.46735537538</v>
      </c>
    </row>
    <row r="20" spans="1:10" ht="12.75">
      <c r="A20" s="1633" t="s">
        <v>1342</v>
      </c>
      <c r="B20" s="1634">
        <v>145452.93376388162</v>
      </c>
      <c r="C20" s="1634">
        <v>166761</v>
      </c>
      <c r="D20" s="1634">
        <v>211222.57213974622</v>
      </c>
      <c r="E20" s="1634">
        <v>228924.39</v>
      </c>
      <c r="F20" s="1634">
        <v>245629.32977847836</v>
      </c>
      <c r="G20" s="1634">
        <v>307586.22901881306</v>
      </c>
      <c r="H20" s="1634">
        <v>367034.14069478074</v>
      </c>
      <c r="I20" s="1634">
        <v>478090.8122057742</v>
      </c>
      <c r="J20" s="1635">
        <v>429683.2784769833</v>
      </c>
    </row>
    <row r="21" spans="1:10" ht="13.5">
      <c r="A21" s="1619" t="s">
        <v>1343</v>
      </c>
      <c r="B21" s="1629">
        <v>68826.48304732778</v>
      </c>
      <c r="C21" s="1629">
        <v>101989.70336914444</v>
      </c>
      <c r="D21" s="1629">
        <v>191601.80769751896</v>
      </c>
      <c r="E21" s="1629">
        <v>226537.8522393254</v>
      </c>
      <c r="F21" s="1629">
        <v>209704.48152703722</v>
      </c>
      <c r="G21" s="1629">
        <v>249629.34189589304</v>
      </c>
      <c r="H21" s="1629">
        <v>346744.4827627166</v>
      </c>
      <c r="I21" s="1629">
        <v>233958.1815362539</v>
      </c>
      <c r="J21" s="1630">
        <v>201098.5162362496</v>
      </c>
    </row>
    <row r="22" spans="1:10" ht="12.75">
      <c r="A22" s="1618" t="s">
        <v>1344</v>
      </c>
      <c r="B22" s="1631">
        <v>-167083.69999999995</v>
      </c>
      <c r="C22" s="1631">
        <v>-219798.9</v>
      </c>
      <c r="D22" s="1631">
        <v>-319900.3</v>
      </c>
      <c r="E22" s="1631">
        <v>-328344.5</v>
      </c>
      <c r="F22" s="1631">
        <v>-359084.3</v>
      </c>
      <c r="G22" s="1631">
        <v>-453719.00000000006</v>
      </c>
      <c r="H22" s="1631">
        <v>-574530.5</v>
      </c>
      <c r="I22" s="1631">
        <v>-635879.2000000001</v>
      </c>
      <c r="J22" s="1632">
        <v>-645384.839101701</v>
      </c>
    </row>
    <row r="23" spans="1:10" ht="13.5">
      <c r="A23" s="1619" t="s">
        <v>1345</v>
      </c>
      <c r="B23" s="1629">
        <v>271290.89999999997</v>
      </c>
      <c r="C23" s="1629">
        <v>342535.8</v>
      </c>
      <c r="D23" s="1629">
        <v>434198.3</v>
      </c>
      <c r="E23" s="1629">
        <v>450058.5</v>
      </c>
      <c r="F23" s="1629">
        <v>512947.6</v>
      </c>
      <c r="G23" s="1629">
        <v>634899.3</v>
      </c>
      <c r="H23" s="1629">
        <v>800552.3</v>
      </c>
      <c r="I23" s="1629">
        <v>883443.9</v>
      </c>
      <c r="J23" s="1630">
        <v>885049.3350224217</v>
      </c>
    </row>
    <row r="24" spans="1:10" ht="12.75">
      <c r="A24" s="1390" t="s">
        <v>1346</v>
      </c>
      <c r="B24" s="1627">
        <v>217962.8</v>
      </c>
      <c r="C24" s="1627">
        <v>279227.8</v>
      </c>
      <c r="D24" s="1627">
        <v>366692.5</v>
      </c>
      <c r="E24" s="1627">
        <v>388371.4</v>
      </c>
      <c r="F24" s="1627">
        <v>454653.1</v>
      </c>
      <c r="G24" s="1627">
        <v>547294.3</v>
      </c>
      <c r="H24" s="1627">
        <v>696373.3</v>
      </c>
      <c r="I24" s="1627">
        <v>761773</v>
      </c>
      <c r="J24" s="1635">
        <v>759528.9700000002</v>
      </c>
    </row>
    <row r="25" spans="1:10" ht="12.75">
      <c r="A25" s="1390" t="s">
        <v>1347</v>
      </c>
      <c r="B25" s="1627">
        <v>53328.1</v>
      </c>
      <c r="C25" s="1438">
        <v>63308</v>
      </c>
      <c r="D25" s="1438">
        <v>67505.8</v>
      </c>
      <c r="E25" s="1627">
        <v>61687.1</v>
      </c>
      <c r="F25" s="1627">
        <v>58294.5</v>
      </c>
      <c r="G25" s="1627">
        <v>87605</v>
      </c>
      <c r="H25" s="1627">
        <v>104179</v>
      </c>
      <c r="I25" s="1627">
        <v>121670.9</v>
      </c>
      <c r="J25" s="1635">
        <v>125520.36502242151</v>
      </c>
    </row>
    <row r="26" spans="1:10" ht="13.5">
      <c r="A26" s="1617" t="s">
        <v>1348</v>
      </c>
      <c r="B26" s="1580">
        <v>104207.2</v>
      </c>
      <c r="C26" s="1580">
        <v>122736.9</v>
      </c>
      <c r="D26" s="1580">
        <v>114298</v>
      </c>
      <c r="E26" s="1580">
        <v>121714</v>
      </c>
      <c r="F26" s="1580">
        <v>153863.3</v>
      </c>
      <c r="G26" s="1580">
        <v>181180.3</v>
      </c>
      <c r="H26" s="1580">
        <v>226021.8</v>
      </c>
      <c r="I26" s="1580">
        <v>247564.69999999998</v>
      </c>
      <c r="J26" s="1630">
        <v>239664.49592072063</v>
      </c>
    </row>
    <row r="27" spans="1:10" ht="12.75">
      <c r="A27" s="1390" t="s">
        <v>1346</v>
      </c>
      <c r="B27" s="1627">
        <v>61971.1</v>
      </c>
      <c r="C27" s="1577">
        <v>69906.8</v>
      </c>
      <c r="D27" s="1577">
        <v>63177.5</v>
      </c>
      <c r="E27" s="1627">
        <v>68701.5</v>
      </c>
      <c r="F27" s="1627">
        <v>81511.8</v>
      </c>
      <c r="G27" s="1627">
        <v>85989.5</v>
      </c>
      <c r="H27" s="1627">
        <v>100960.6</v>
      </c>
      <c r="I27" s="1627">
        <v>98276.29999999999</v>
      </c>
      <c r="J27" s="1635">
        <v>79912.74999999999</v>
      </c>
    </row>
    <row r="28" spans="1:10" ht="13.5" thickBot="1">
      <c r="A28" s="1636" t="s">
        <v>1347</v>
      </c>
      <c r="B28" s="1637">
        <v>42236.1</v>
      </c>
      <c r="C28" s="1638">
        <v>52830.1</v>
      </c>
      <c r="D28" s="1638">
        <v>51120.5</v>
      </c>
      <c r="E28" s="1637">
        <v>53012.5</v>
      </c>
      <c r="F28" s="1637">
        <v>72351.5</v>
      </c>
      <c r="G28" s="1637">
        <v>95190.8</v>
      </c>
      <c r="H28" s="1637">
        <v>125061.2</v>
      </c>
      <c r="I28" s="1637">
        <v>149288.4</v>
      </c>
      <c r="J28" s="1639">
        <v>159751.74592072066</v>
      </c>
    </row>
    <row r="29" spans="1:10" ht="12.75">
      <c r="A29" s="1588" t="s">
        <v>1316</v>
      </c>
      <c r="B29" s="1640"/>
      <c r="C29" s="1640"/>
      <c r="D29" s="1640"/>
      <c r="E29" s="1641"/>
      <c r="F29" s="1641"/>
      <c r="G29" s="1640"/>
      <c r="H29" s="1640"/>
      <c r="I29" s="1640"/>
      <c r="J29" s="1640"/>
    </row>
    <row r="30" spans="1:10" ht="12.75">
      <c r="A30" s="1679" t="s">
        <v>1320</v>
      </c>
      <c r="B30" s="1679"/>
      <c r="C30" s="1679"/>
      <c r="D30" s="1679"/>
      <c r="E30" s="1679"/>
      <c r="F30" s="1679"/>
      <c r="G30" s="1679"/>
      <c r="H30" s="1679"/>
      <c r="I30" s="1679"/>
      <c r="J30" s="1679"/>
    </row>
  </sheetData>
  <sheetProtection/>
  <mergeCells count="4">
    <mergeCell ref="A2:J2"/>
    <mergeCell ref="A3:J3"/>
    <mergeCell ref="A30:J30"/>
    <mergeCell ref="A1:J1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pane xSplit="2" ySplit="6" topLeftCell="C7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B1" sqref="B1:N1"/>
    </sheetView>
  </sheetViews>
  <sheetFormatPr defaultColWidth="9.140625" defaultRowHeight="15"/>
  <cols>
    <col min="1" max="1" width="9.140625" style="581" customWidth="1"/>
    <col min="2" max="2" width="10.00390625" style="581" customWidth="1"/>
    <col min="3" max="3" width="10.00390625" style="581" bestFit="1" customWidth="1"/>
    <col min="4" max="4" width="9.7109375" style="581" customWidth="1"/>
    <col min="5" max="8" width="10.28125" style="581" customWidth="1"/>
    <col min="9" max="9" width="10.7109375" style="581" customWidth="1"/>
    <col min="10" max="10" width="11.57421875" style="581" customWidth="1"/>
    <col min="11" max="11" width="13.00390625" style="581" bestFit="1" customWidth="1"/>
    <col min="12" max="12" width="10.00390625" style="581" bestFit="1" customWidth="1"/>
    <col min="13" max="16384" width="9.140625" style="581" customWidth="1"/>
  </cols>
  <sheetData>
    <row r="1" spans="2:14" ht="12.75">
      <c r="B1" s="1928" t="s">
        <v>1258</v>
      </c>
      <c r="C1" s="1928"/>
      <c r="D1" s="1928"/>
      <c r="E1" s="1928"/>
      <c r="F1" s="1928"/>
      <c r="G1" s="1928"/>
      <c r="H1" s="1928"/>
      <c r="I1" s="1928"/>
      <c r="J1" s="1928"/>
      <c r="K1" s="1928"/>
      <c r="L1" s="1928"/>
      <c r="M1" s="1928"/>
      <c r="N1" s="1928"/>
    </row>
    <row r="2" spans="2:14" ht="15.75" customHeight="1">
      <c r="B2" s="1929" t="s">
        <v>38</v>
      </c>
      <c r="C2" s="1929"/>
      <c r="D2" s="1929"/>
      <c r="E2" s="1929"/>
      <c r="F2" s="1929"/>
      <c r="G2" s="1929"/>
      <c r="H2" s="1929"/>
      <c r="I2" s="1929"/>
      <c r="J2" s="1929"/>
      <c r="K2" s="1929"/>
      <c r="L2" s="1929"/>
      <c r="M2" s="1929"/>
      <c r="N2" s="1929"/>
    </row>
    <row r="3" spans="2:11" ht="13.5" thickBot="1">
      <c r="B3" s="339"/>
      <c r="K3" s="583" t="s">
        <v>55</v>
      </c>
    </row>
    <row r="4" spans="2:12" ht="18.75" customHeight="1" thickTop="1">
      <c r="B4" s="584"/>
      <c r="C4" s="2001" t="s">
        <v>587</v>
      </c>
      <c r="D4" s="2001"/>
      <c r="E4" s="2001"/>
      <c r="F4" s="2001"/>
      <c r="G4" s="2001"/>
      <c r="H4" s="2001"/>
      <c r="I4" s="2002" t="s">
        <v>588</v>
      </c>
      <c r="J4" s="2003"/>
      <c r="K4" s="2004"/>
      <c r="L4" s="585"/>
    </row>
    <row r="5" spans="2:12" ht="17.25" customHeight="1">
      <c r="B5" s="1990" t="s">
        <v>589</v>
      </c>
      <c r="C5" s="2005" t="s">
        <v>52</v>
      </c>
      <c r="D5" s="2006"/>
      <c r="E5" s="2005" t="s">
        <v>53</v>
      </c>
      <c r="F5" s="2007"/>
      <c r="G5" s="2008" t="s">
        <v>54</v>
      </c>
      <c r="H5" s="2009"/>
      <c r="I5" s="586" t="s">
        <v>52</v>
      </c>
      <c r="J5" s="587" t="s">
        <v>53</v>
      </c>
      <c r="K5" s="588" t="s">
        <v>54</v>
      </c>
      <c r="L5" s="585"/>
    </row>
    <row r="6" spans="2:12" ht="25.5">
      <c r="B6" s="1991"/>
      <c r="C6" s="589" t="s">
        <v>78</v>
      </c>
      <c r="D6" s="590" t="s">
        <v>590</v>
      </c>
      <c r="E6" s="591" t="s">
        <v>78</v>
      </c>
      <c r="F6" s="592" t="s">
        <v>590</v>
      </c>
      <c r="G6" s="593" t="s">
        <v>78</v>
      </c>
      <c r="H6" s="592" t="s">
        <v>590</v>
      </c>
      <c r="I6" s="594" t="s">
        <v>78</v>
      </c>
      <c r="J6" s="591" t="s">
        <v>78</v>
      </c>
      <c r="K6" s="595" t="s">
        <v>78</v>
      </c>
      <c r="L6" s="596"/>
    </row>
    <row r="7" spans="2:12" ht="15.75" customHeight="1">
      <c r="B7" s="597" t="s">
        <v>177</v>
      </c>
      <c r="C7" s="598">
        <v>0</v>
      </c>
      <c r="D7" s="599">
        <v>0</v>
      </c>
      <c r="E7" s="600">
        <v>0</v>
      </c>
      <c r="F7" s="601">
        <v>0</v>
      </c>
      <c r="G7" s="602">
        <v>5900</v>
      </c>
      <c r="H7" s="601">
        <v>1.06</v>
      </c>
      <c r="I7" s="603">
        <v>0</v>
      </c>
      <c r="J7" s="604">
        <v>0</v>
      </c>
      <c r="K7" s="605">
        <v>0</v>
      </c>
      <c r="L7" s="606"/>
    </row>
    <row r="8" spans="2:12" ht="15.75" customHeight="1">
      <c r="B8" s="597" t="s">
        <v>178</v>
      </c>
      <c r="C8" s="598">
        <v>0</v>
      </c>
      <c r="D8" s="599">
        <v>0</v>
      </c>
      <c r="E8" s="600">
        <v>0</v>
      </c>
      <c r="F8" s="601">
        <v>0</v>
      </c>
      <c r="G8" s="598">
        <v>3200</v>
      </c>
      <c r="H8" s="601">
        <v>2.88</v>
      </c>
      <c r="I8" s="603">
        <v>0</v>
      </c>
      <c r="J8" s="604">
        <v>0</v>
      </c>
      <c r="K8" s="605">
        <v>0</v>
      </c>
      <c r="L8" s="606"/>
    </row>
    <row r="9" spans="2:12" ht="15.75" customHeight="1">
      <c r="B9" s="597" t="s">
        <v>179</v>
      </c>
      <c r="C9" s="598">
        <v>8500</v>
      </c>
      <c r="D9" s="599">
        <v>0.05</v>
      </c>
      <c r="E9" s="600">
        <v>0</v>
      </c>
      <c r="F9" s="601">
        <v>0</v>
      </c>
      <c r="G9" s="601">
        <v>0</v>
      </c>
      <c r="H9" s="607">
        <v>0</v>
      </c>
      <c r="I9" s="603">
        <v>0</v>
      </c>
      <c r="J9" s="604">
        <v>0</v>
      </c>
      <c r="K9" s="605">
        <v>0</v>
      </c>
      <c r="L9" s="606"/>
    </row>
    <row r="10" spans="2:12" ht="15.75" customHeight="1">
      <c r="B10" s="597" t="s">
        <v>180</v>
      </c>
      <c r="C10" s="598">
        <v>0</v>
      </c>
      <c r="D10" s="599">
        <v>0</v>
      </c>
      <c r="E10" s="599">
        <v>0</v>
      </c>
      <c r="F10" s="601">
        <v>0</v>
      </c>
      <c r="G10" s="601">
        <v>0</v>
      </c>
      <c r="H10" s="607">
        <v>0</v>
      </c>
      <c r="I10" s="603">
        <v>0</v>
      </c>
      <c r="J10" s="604">
        <v>0</v>
      </c>
      <c r="K10" s="605">
        <v>0</v>
      </c>
      <c r="L10" s="606"/>
    </row>
    <row r="11" spans="2:12" ht="15.75" customHeight="1">
      <c r="B11" s="597" t="s">
        <v>181</v>
      </c>
      <c r="C11" s="608">
        <v>0</v>
      </c>
      <c r="D11" s="599">
        <v>0</v>
      </c>
      <c r="E11" s="601">
        <v>0</v>
      </c>
      <c r="F11" s="601">
        <v>0</v>
      </c>
      <c r="G11" s="601">
        <v>0</v>
      </c>
      <c r="H11" s="607">
        <v>0</v>
      </c>
      <c r="I11" s="609">
        <v>0</v>
      </c>
      <c r="J11" s="604">
        <v>0</v>
      </c>
      <c r="K11" s="605">
        <v>0</v>
      </c>
      <c r="L11" s="606"/>
    </row>
    <row r="12" spans="2:12" ht="15.75" customHeight="1">
      <c r="B12" s="597" t="s">
        <v>182</v>
      </c>
      <c r="C12" s="608">
        <v>0</v>
      </c>
      <c r="D12" s="599">
        <v>0</v>
      </c>
      <c r="E12" s="601">
        <v>0</v>
      </c>
      <c r="F12" s="601">
        <v>0</v>
      </c>
      <c r="G12" s="601">
        <v>0</v>
      </c>
      <c r="H12" s="607">
        <v>0</v>
      </c>
      <c r="I12" s="603">
        <v>0</v>
      </c>
      <c r="J12" s="610">
        <v>0</v>
      </c>
      <c r="K12" s="605">
        <v>0</v>
      </c>
      <c r="L12" s="606"/>
    </row>
    <row r="13" spans="2:12" ht="15.75" customHeight="1">
      <c r="B13" s="597" t="s">
        <v>183</v>
      </c>
      <c r="C13" s="608">
        <v>0</v>
      </c>
      <c r="D13" s="599">
        <v>0</v>
      </c>
      <c r="E13" s="601">
        <v>0</v>
      </c>
      <c r="F13" s="601">
        <v>0</v>
      </c>
      <c r="G13" s="601">
        <v>0</v>
      </c>
      <c r="H13" s="607">
        <v>0</v>
      </c>
      <c r="I13" s="603">
        <v>0</v>
      </c>
      <c r="J13" s="610">
        <v>210</v>
      </c>
      <c r="K13" s="605">
        <v>0</v>
      </c>
      <c r="L13" s="606"/>
    </row>
    <row r="14" spans="2:12" ht="15.75" customHeight="1">
      <c r="B14" s="597" t="s">
        <v>184</v>
      </c>
      <c r="C14" s="608">
        <v>0</v>
      </c>
      <c r="D14" s="599">
        <v>0</v>
      </c>
      <c r="E14" s="601">
        <v>0</v>
      </c>
      <c r="F14" s="601">
        <v>0</v>
      </c>
      <c r="G14" s="601">
        <v>0</v>
      </c>
      <c r="H14" s="607">
        <v>0</v>
      </c>
      <c r="I14" s="603">
        <v>0</v>
      </c>
      <c r="J14" s="610">
        <v>1510</v>
      </c>
      <c r="K14" s="605">
        <v>0</v>
      </c>
      <c r="L14" s="606"/>
    </row>
    <row r="15" spans="2:12" ht="15.75" customHeight="1">
      <c r="B15" s="597" t="s">
        <v>185</v>
      </c>
      <c r="C15" s="608">
        <v>0</v>
      </c>
      <c r="D15" s="599">
        <v>0</v>
      </c>
      <c r="E15" s="601">
        <v>0</v>
      </c>
      <c r="F15" s="601">
        <v>0</v>
      </c>
      <c r="G15" s="601">
        <v>0</v>
      </c>
      <c r="H15" s="607">
        <v>0</v>
      </c>
      <c r="I15" s="603">
        <v>0</v>
      </c>
      <c r="J15" s="610">
        <v>4900</v>
      </c>
      <c r="K15" s="611">
        <v>2650</v>
      </c>
      <c r="L15" s="606"/>
    </row>
    <row r="16" spans="2:12" ht="15.75" customHeight="1">
      <c r="B16" s="597" t="s">
        <v>186</v>
      </c>
      <c r="C16" s="598">
        <v>0</v>
      </c>
      <c r="D16" s="599">
        <v>0</v>
      </c>
      <c r="E16" s="600">
        <v>6000</v>
      </c>
      <c r="F16" s="601">
        <v>0.7854</v>
      </c>
      <c r="G16" s="598"/>
      <c r="H16" s="612"/>
      <c r="I16" s="603">
        <v>0</v>
      </c>
      <c r="J16" s="610">
        <v>1250</v>
      </c>
      <c r="K16" s="611"/>
      <c r="L16" s="606"/>
    </row>
    <row r="17" spans="2:12" ht="15.75" customHeight="1">
      <c r="B17" s="597" t="s">
        <v>187</v>
      </c>
      <c r="C17" s="598">
        <v>0</v>
      </c>
      <c r="D17" s="599">
        <v>0</v>
      </c>
      <c r="E17" s="600">
        <v>0</v>
      </c>
      <c r="F17" s="601">
        <v>0</v>
      </c>
      <c r="G17" s="598"/>
      <c r="H17" s="601"/>
      <c r="I17" s="603">
        <v>0</v>
      </c>
      <c r="J17" s="610">
        <v>2340</v>
      </c>
      <c r="K17" s="611"/>
      <c r="L17" s="606"/>
    </row>
    <row r="18" spans="2:12" ht="15.75" customHeight="1">
      <c r="B18" s="613" t="s">
        <v>188</v>
      </c>
      <c r="C18" s="598">
        <v>0</v>
      </c>
      <c r="D18" s="599">
        <v>0</v>
      </c>
      <c r="E18" s="614">
        <v>0</v>
      </c>
      <c r="F18" s="615">
        <v>0</v>
      </c>
      <c r="G18" s="598"/>
      <c r="H18" s="601"/>
      <c r="I18" s="616">
        <v>0</v>
      </c>
      <c r="J18" s="617">
        <v>100</v>
      </c>
      <c r="K18" s="611"/>
      <c r="L18" s="606"/>
    </row>
    <row r="19" spans="2:12" ht="15.75" customHeight="1" thickBot="1">
      <c r="B19" s="618" t="s">
        <v>413</v>
      </c>
      <c r="C19" s="619">
        <v>8500</v>
      </c>
      <c r="D19" s="620">
        <v>0.05</v>
      </c>
      <c r="E19" s="621">
        <v>6000</v>
      </c>
      <c r="F19" s="622">
        <v>0.7854</v>
      </c>
      <c r="G19" s="619">
        <f>SUM(G7:G18)</f>
        <v>9100</v>
      </c>
      <c r="H19" s="623"/>
      <c r="I19" s="624">
        <v>0</v>
      </c>
      <c r="J19" s="625">
        <f>SUM(J7:J18)</f>
        <v>10310</v>
      </c>
      <c r="K19" s="626">
        <f>SUM(K7:K18)</f>
        <v>2650</v>
      </c>
      <c r="L19" s="627"/>
    </row>
    <row r="20" spans="2:14" ht="21" customHeight="1" thickTop="1">
      <c r="B20" s="628"/>
      <c r="C20" s="1985" t="s">
        <v>591</v>
      </c>
      <c r="D20" s="1986"/>
      <c r="E20" s="1986"/>
      <c r="F20" s="1986"/>
      <c r="G20" s="1986"/>
      <c r="H20" s="1986"/>
      <c r="I20" s="1987" t="s">
        <v>592</v>
      </c>
      <c r="J20" s="1988"/>
      <c r="K20" s="1988"/>
      <c r="L20" s="1988"/>
      <c r="M20" s="1988"/>
      <c r="N20" s="1989"/>
    </row>
    <row r="21" spans="2:14" ht="15.75" customHeight="1">
      <c r="B21" s="1990" t="s">
        <v>589</v>
      </c>
      <c r="C21" s="1992" t="s">
        <v>52</v>
      </c>
      <c r="D21" s="1992"/>
      <c r="E21" s="1992" t="s">
        <v>53</v>
      </c>
      <c r="F21" s="1992"/>
      <c r="G21" s="1993" t="s">
        <v>54</v>
      </c>
      <c r="H21" s="1994"/>
      <c r="I21" s="1995" t="s">
        <v>53</v>
      </c>
      <c r="J21" s="1996"/>
      <c r="K21" s="1996"/>
      <c r="L21" s="1997" t="s">
        <v>54</v>
      </c>
      <c r="M21" s="1996"/>
      <c r="N21" s="1998"/>
    </row>
    <row r="22" spans="2:14" ht="28.5" customHeight="1">
      <c r="B22" s="1991"/>
      <c r="C22" s="589" t="s">
        <v>78</v>
      </c>
      <c r="D22" s="593" t="s">
        <v>590</v>
      </c>
      <c r="E22" s="589" t="s">
        <v>78</v>
      </c>
      <c r="F22" s="593" t="s">
        <v>590</v>
      </c>
      <c r="G22" s="593" t="s">
        <v>78</v>
      </c>
      <c r="H22" s="592" t="s">
        <v>590</v>
      </c>
      <c r="I22" s="629" t="s">
        <v>78</v>
      </c>
      <c r="J22" s="1999" t="s">
        <v>593</v>
      </c>
      <c r="K22" s="1999"/>
      <c r="L22" s="630" t="s">
        <v>78</v>
      </c>
      <c r="M22" s="1999" t="s">
        <v>593</v>
      </c>
      <c r="N22" s="2000"/>
    </row>
    <row r="23" spans="2:14" ht="12.75">
      <c r="B23" s="597" t="s">
        <v>177</v>
      </c>
      <c r="C23" s="631">
        <v>0</v>
      </c>
      <c r="D23" s="632">
        <v>0</v>
      </c>
      <c r="E23" s="633">
        <v>99500</v>
      </c>
      <c r="F23" s="634">
        <v>0.0009</v>
      </c>
      <c r="G23" s="635">
        <v>13000</v>
      </c>
      <c r="H23" s="636">
        <v>0.72</v>
      </c>
      <c r="I23" s="637" t="s">
        <v>119</v>
      </c>
      <c r="J23" s="1982" t="s">
        <v>119</v>
      </c>
      <c r="K23" s="1983"/>
      <c r="L23" s="638">
        <v>57250</v>
      </c>
      <c r="M23" s="1982">
        <v>1.39</v>
      </c>
      <c r="N23" s="1984"/>
    </row>
    <row r="24" spans="2:14" ht="12.75">
      <c r="B24" s="597" t="s">
        <v>178</v>
      </c>
      <c r="C24" s="639">
        <v>15000</v>
      </c>
      <c r="D24" s="632">
        <v>0.07</v>
      </c>
      <c r="E24" s="633">
        <v>68500</v>
      </c>
      <c r="F24" s="634">
        <v>0.0513</v>
      </c>
      <c r="G24" s="635">
        <v>8300</v>
      </c>
      <c r="H24" s="640">
        <v>1.3</v>
      </c>
      <c r="I24" s="637">
        <v>20000</v>
      </c>
      <c r="J24" s="1967">
        <v>0.6911</v>
      </c>
      <c r="K24" s="1968"/>
      <c r="L24" s="641">
        <v>0</v>
      </c>
      <c r="M24" s="1967" t="s">
        <v>119</v>
      </c>
      <c r="N24" s="1979"/>
    </row>
    <row r="25" spans="2:14" ht="12.75">
      <c r="B25" s="597" t="s">
        <v>179</v>
      </c>
      <c r="C25" s="639">
        <v>20000</v>
      </c>
      <c r="D25" s="632">
        <v>0.05</v>
      </c>
      <c r="E25" s="633">
        <v>19000</v>
      </c>
      <c r="F25" s="634">
        <v>0.1107</v>
      </c>
      <c r="G25" s="635">
        <v>35000</v>
      </c>
      <c r="H25" s="640">
        <v>0.22</v>
      </c>
      <c r="I25" s="637">
        <v>20000</v>
      </c>
      <c r="J25" s="1967">
        <v>0.67</v>
      </c>
      <c r="K25" s="1968"/>
      <c r="L25" s="641">
        <v>0</v>
      </c>
      <c r="M25" s="1967" t="s">
        <v>119</v>
      </c>
      <c r="N25" s="1979"/>
    </row>
    <row r="26" spans="2:14" ht="12.75">
      <c r="B26" s="597" t="s">
        <v>180</v>
      </c>
      <c r="C26" s="639">
        <v>0</v>
      </c>
      <c r="D26" s="632">
        <v>0</v>
      </c>
      <c r="E26" s="633">
        <v>11000</v>
      </c>
      <c r="F26" s="634">
        <v>0.0292</v>
      </c>
      <c r="G26" s="635">
        <v>20000</v>
      </c>
      <c r="H26" s="640">
        <v>0.21</v>
      </c>
      <c r="I26" s="642" t="s">
        <v>119</v>
      </c>
      <c r="J26" s="1971" t="s">
        <v>119</v>
      </c>
      <c r="K26" s="1972"/>
      <c r="L26" s="643">
        <v>100000</v>
      </c>
      <c r="M26" s="1980">
        <v>0.87</v>
      </c>
      <c r="N26" s="1981"/>
    </row>
    <row r="27" spans="2:14" ht="12.75">
      <c r="B27" s="597" t="s">
        <v>181</v>
      </c>
      <c r="C27" s="639">
        <v>29500</v>
      </c>
      <c r="D27" s="632">
        <v>0.0579</v>
      </c>
      <c r="E27" s="633">
        <v>22500</v>
      </c>
      <c r="F27" s="634">
        <v>0.053</v>
      </c>
      <c r="G27" s="635">
        <v>9000</v>
      </c>
      <c r="H27" s="640">
        <v>0.1269</v>
      </c>
      <c r="I27" s="644">
        <v>15000</v>
      </c>
      <c r="J27" s="1967">
        <v>0.21</v>
      </c>
      <c r="K27" s="1968"/>
      <c r="L27" s="645">
        <v>26150</v>
      </c>
      <c r="M27" s="1967">
        <v>1.08</v>
      </c>
      <c r="N27" s="1979"/>
    </row>
    <row r="28" spans="2:14" ht="12.75">
      <c r="B28" s="597" t="s">
        <v>182</v>
      </c>
      <c r="C28" s="639">
        <v>54000</v>
      </c>
      <c r="D28" s="632">
        <v>0.6801</v>
      </c>
      <c r="E28" s="633">
        <v>40000</v>
      </c>
      <c r="F28" s="634">
        <v>0.0114</v>
      </c>
      <c r="G28" s="635">
        <v>12050</v>
      </c>
      <c r="H28" s="646">
        <v>0.0448</v>
      </c>
      <c r="I28" s="644">
        <v>20000</v>
      </c>
      <c r="J28" s="1967">
        <v>0.2</v>
      </c>
      <c r="K28" s="1968"/>
      <c r="L28" s="645">
        <v>15000</v>
      </c>
      <c r="M28" s="1967">
        <v>0.81</v>
      </c>
      <c r="N28" s="1979"/>
    </row>
    <row r="29" spans="2:14" ht="12.75">
      <c r="B29" s="597" t="s">
        <v>183</v>
      </c>
      <c r="C29" s="639">
        <v>58500</v>
      </c>
      <c r="D29" s="632">
        <v>0.3898</v>
      </c>
      <c r="E29" s="633">
        <v>9750</v>
      </c>
      <c r="F29" s="634">
        <v>0.1726</v>
      </c>
      <c r="G29" s="635">
        <v>40000</v>
      </c>
      <c r="H29" s="640">
        <v>0.1103</v>
      </c>
      <c r="I29" s="637">
        <v>5000</v>
      </c>
      <c r="J29" s="1967">
        <v>0.69</v>
      </c>
      <c r="K29" s="1968"/>
      <c r="L29" s="641">
        <v>60000</v>
      </c>
      <c r="M29" s="1967">
        <v>0.48</v>
      </c>
      <c r="N29" s="1979"/>
    </row>
    <row r="30" spans="2:14" ht="12.75">
      <c r="B30" s="597" t="s">
        <v>184</v>
      </c>
      <c r="C30" s="639">
        <v>93000</v>
      </c>
      <c r="D30" s="632">
        <v>0.18154677419354842</v>
      </c>
      <c r="E30" s="633">
        <v>850</v>
      </c>
      <c r="F30" s="634">
        <v>0.3983</v>
      </c>
      <c r="G30" s="635">
        <v>25420</v>
      </c>
      <c r="H30" s="640">
        <v>0.1657</v>
      </c>
      <c r="I30" s="644">
        <v>5000</v>
      </c>
      <c r="J30" s="1967">
        <v>0.86</v>
      </c>
      <c r="K30" s="1968"/>
      <c r="L30" s="645">
        <v>39100</v>
      </c>
      <c r="M30" s="1967">
        <v>0.39</v>
      </c>
      <c r="N30" s="1979"/>
    </row>
    <row r="31" spans="2:14" ht="12.75">
      <c r="B31" s="597" t="s">
        <v>185</v>
      </c>
      <c r="C31" s="639">
        <v>78000</v>
      </c>
      <c r="D31" s="632">
        <v>0.08</v>
      </c>
      <c r="E31" s="633">
        <v>2700</v>
      </c>
      <c r="F31" s="634">
        <v>0.0424</v>
      </c>
      <c r="G31" s="635">
        <v>2270</v>
      </c>
      <c r="H31" s="640">
        <v>1.08</v>
      </c>
      <c r="I31" s="644">
        <v>10000</v>
      </c>
      <c r="J31" s="1967">
        <v>0.72</v>
      </c>
      <c r="K31" s="1968"/>
      <c r="L31" s="645">
        <v>0</v>
      </c>
      <c r="M31" s="1967" t="s">
        <v>119</v>
      </c>
      <c r="N31" s="1979"/>
    </row>
    <row r="32" spans="2:14" ht="12.75">
      <c r="B32" s="597" t="s">
        <v>186</v>
      </c>
      <c r="C32" s="639">
        <v>78000</v>
      </c>
      <c r="D32" s="632">
        <v>0.0459</v>
      </c>
      <c r="E32" s="633">
        <v>6000</v>
      </c>
      <c r="F32" s="634">
        <v>0.3192</v>
      </c>
      <c r="G32" s="635"/>
      <c r="H32" s="640"/>
      <c r="I32" s="644">
        <v>10000</v>
      </c>
      <c r="J32" s="1967">
        <v>0.79</v>
      </c>
      <c r="K32" s="1968"/>
      <c r="L32" s="645"/>
      <c r="M32" s="1969"/>
      <c r="N32" s="1970"/>
    </row>
    <row r="33" spans="2:14" ht="12.75">
      <c r="B33" s="597" t="s">
        <v>187</v>
      </c>
      <c r="C33" s="639">
        <v>97500</v>
      </c>
      <c r="D33" s="632">
        <v>0.041</v>
      </c>
      <c r="E33" s="633">
        <v>11000</v>
      </c>
      <c r="F33" s="634">
        <v>0.2581</v>
      </c>
      <c r="G33" s="647"/>
      <c r="H33" s="640"/>
      <c r="I33" s="642" t="s">
        <v>119</v>
      </c>
      <c r="J33" s="1971" t="s">
        <v>119</v>
      </c>
      <c r="K33" s="1972"/>
      <c r="L33" s="643"/>
      <c r="M33" s="1973"/>
      <c r="N33" s="1974"/>
    </row>
    <row r="34" spans="2:14" ht="12.75">
      <c r="B34" s="613" t="s">
        <v>188</v>
      </c>
      <c r="C34" s="648">
        <v>79000</v>
      </c>
      <c r="D34" s="632">
        <v>0.02</v>
      </c>
      <c r="E34" s="633">
        <v>25000</v>
      </c>
      <c r="F34" s="649">
        <v>0.0184</v>
      </c>
      <c r="G34" s="650"/>
      <c r="H34" s="651"/>
      <c r="I34" s="642">
        <v>50000</v>
      </c>
      <c r="J34" s="1975">
        <v>0.24</v>
      </c>
      <c r="K34" s="1976"/>
      <c r="L34" s="643"/>
      <c r="M34" s="1977"/>
      <c r="N34" s="1978"/>
    </row>
    <row r="35" spans="2:14" ht="13.5" thickBot="1">
      <c r="B35" s="618" t="s">
        <v>413</v>
      </c>
      <c r="C35" s="652">
        <v>602500</v>
      </c>
      <c r="D35" s="653">
        <v>0.16</v>
      </c>
      <c r="E35" s="654">
        <v>315800</v>
      </c>
      <c r="F35" s="655">
        <v>0.05</v>
      </c>
      <c r="G35" s="656">
        <f>SUM(G23:G34)</f>
        <v>165040</v>
      </c>
      <c r="H35" s="657"/>
      <c r="I35" s="658">
        <f>SUM(I23:I34)</f>
        <v>155000</v>
      </c>
      <c r="J35" s="1963">
        <v>0.45</v>
      </c>
      <c r="K35" s="1964"/>
      <c r="L35" s="659">
        <f>SUM(L23:L34)</f>
        <v>297500</v>
      </c>
      <c r="M35" s="1965"/>
      <c r="N35" s="1966"/>
    </row>
    <row r="36" ht="13.5" thickTop="1">
      <c r="B36" s="340" t="s">
        <v>594</v>
      </c>
    </row>
  </sheetData>
  <sheetProtection/>
  <mergeCells count="44">
    <mergeCell ref="B1:N1"/>
    <mergeCell ref="B2:N2"/>
    <mergeCell ref="C4:H4"/>
    <mergeCell ref="I4:K4"/>
    <mergeCell ref="B5:B6"/>
    <mergeCell ref="C5:D5"/>
    <mergeCell ref="E5:F5"/>
    <mergeCell ref="G5:H5"/>
    <mergeCell ref="C20:H20"/>
    <mergeCell ref="I20:N20"/>
    <mergeCell ref="B21:B22"/>
    <mergeCell ref="C21:D21"/>
    <mergeCell ref="E21:F21"/>
    <mergeCell ref="G21:H21"/>
    <mergeCell ref="I21:K21"/>
    <mergeCell ref="L21:N21"/>
    <mergeCell ref="J22:K22"/>
    <mergeCell ref="M22:N22"/>
    <mergeCell ref="J23:K23"/>
    <mergeCell ref="M23:N23"/>
    <mergeCell ref="J24:K24"/>
    <mergeCell ref="M24:N24"/>
    <mergeCell ref="J25:K25"/>
    <mergeCell ref="M25:N25"/>
    <mergeCell ref="J26:K26"/>
    <mergeCell ref="M26:N26"/>
    <mergeCell ref="J27:K27"/>
    <mergeCell ref="M27:N27"/>
    <mergeCell ref="J28:K28"/>
    <mergeCell ref="M28:N28"/>
    <mergeCell ref="J29:K29"/>
    <mergeCell ref="M29:N29"/>
    <mergeCell ref="J30:K30"/>
    <mergeCell ref="M30:N30"/>
    <mergeCell ref="J31:K31"/>
    <mergeCell ref="M31:N31"/>
    <mergeCell ref="J35:K35"/>
    <mergeCell ref="M35:N35"/>
    <mergeCell ref="J32:K32"/>
    <mergeCell ref="M32:N32"/>
    <mergeCell ref="J33:K33"/>
    <mergeCell ref="M33:N33"/>
    <mergeCell ref="J34:K34"/>
    <mergeCell ref="M34:N34"/>
  </mergeCells>
  <printOptions horizontalCentered="1"/>
  <pageMargins left="0.7" right="0.25" top="0.75" bottom="0.75" header="0.3" footer="0.3"/>
  <pageSetup fitToHeight="1" fitToWidth="1"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pane xSplit="4" ySplit="8" topLeftCell="E9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:T1"/>
    </sheetView>
  </sheetViews>
  <sheetFormatPr defaultColWidth="9.140625" defaultRowHeight="15"/>
  <cols>
    <col min="1" max="1" width="11.57421875" style="339" bestFit="1" customWidth="1"/>
    <col min="2" max="2" width="9.00390625" style="339" hidden="1" customWidth="1"/>
    <col min="3" max="3" width="8.140625" style="339" hidden="1" customWidth="1"/>
    <col min="4" max="4" width="9.00390625" style="339" hidden="1" customWidth="1"/>
    <col min="5" max="20" width="10.7109375" style="339" customWidth="1"/>
    <col min="21" max="16384" width="9.140625" style="339" customWidth="1"/>
  </cols>
  <sheetData>
    <row r="1" spans="1:20" ht="12.75">
      <c r="A1" s="1928" t="s">
        <v>1259</v>
      </c>
      <c r="B1" s="1928"/>
      <c r="C1" s="1928"/>
      <c r="D1" s="1928"/>
      <c r="E1" s="1928"/>
      <c r="F1" s="1928"/>
      <c r="G1" s="1928"/>
      <c r="H1" s="1928"/>
      <c r="I1" s="1928"/>
      <c r="J1" s="1928"/>
      <c r="K1" s="1928"/>
      <c r="L1" s="1928"/>
      <c r="M1" s="1928"/>
      <c r="N1" s="1928"/>
      <c r="O1" s="1928"/>
      <c r="P1" s="1928"/>
      <c r="Q1" s="1928"/>
      <c r="R1" s="1928"/>
      <c r="S1" s="1928"/>
      <c r="T1" s="1928"/>
    </row>
    <row r="2" spans="1:20" ht="15.75">
      <c r="A2" s="1929" t="s">
        <v>39</v>
      </c>
      <c r="B2" s="1929"/>
      <c r="C2" s="1929"/>
      <c r="D2" s="1929"/>
      <c r="E2" s="1929"/>
      <c r="F2" s="1929"/>
      <c r="G2" s="1929"/>
      <c r="H2" s="1929"/>
      <c r="I2" s="1929"/>
      <c r="J2" s="1929"/>
      <c r="K2" s="1929"/>
      <c r="L2" s="1929"/>
      <c r="M2" s="1929"/>
      <c r="N2" s="1929"/>
      <c r="O2" s="1929"/>
      <c r="P2" s="1929"/>
      <c r="Q2" s="1929"/>
      <c r="R2" s="1929"/>
      <c r="S2" s="1929"/>
      <c r="T2" s="1929"/>
    </row>
    <row r="3" spans="1:4" ht="12.75" hidden="1">
      <c r="A3" s="2017" t="s">
        <v>596</v>
      </c>
      <c r="B3" s="2017"/>
      <c r="C3" s="2017"/>
      <c r="D3" s="2017"/>
    </row>
    <row r="4" spans="1:20" ht="13.5" thickBot="1">
      <c r="A4" s="660"/>
      <c r="B4" s="660"/>
      <c r="C4" s="660"/>
      <c r="D4" s="660"/>
      <c r="T4" s="661" t="s">
        <v>597</v>
      </c>
    </row>
    <row r="5" spans="1:20" s="409" customFormat="1" ht="16.5" customHeight="1" thickTop="1">
      <c r="A5" s="2018" t="s">
        <v>589</v>
      </c>
      <c r="B5" s="662"/>
      <c r="C5" s="662"/>
      <c r="D5" s="662"/>
      <c r="E5" s="2020" t="s">
        <v>598</v>
      </c>
      <c r="F5" s="2021"/>
      <c r="G5" s="2021"/>
      <c r="H5" s="2021"/>
      <c r="I5" s="2021"/>
      <c r="J5" s="2021"/>
      <c r="K5" s="2021"/>
      <c r="L5" s="2021"/>
      <c r="M5" s="2021"/>
      <c r="N5" s="2021"/>
      <c r="O5" s="2021"/>
      <c r="P5" s="2022"/>
      <c r="Q5" s="2023" t="s">
        <v>599</v>
      </c>
      <c r="R5" s="2021"/>
      <c r="S5" s="2021"/>
      <c r="T5" s="2022"/>
    </row>
    <row r="6" spans="1:20" s="409" customFormat="1" ht="16.5" customHeight="1">
      <c r="A6" s="2019"/>
      <c r="B6" s="2024" t="s">
        <v>600</v>
      </c>
      <c r="C6" s="2025"/>
      <c r="D6" s="2026"/>
      <c r="E6" s="2024" t="s">
        <v>53</v>
      </c>
      <c r="F6" s="2025"/>
      <c r="G6" s="2025"/>
      <c r="H6" s="2025"/>
      <c r="I6" s="2025"/>
      <c r="J6" s="2025"/>
      <c r="K6" s="2024" t="s">
        <v>54</v>
      </c>
      <c r="L6" s="2025"/>
      <c r="M6" s="2025"/>
      <c r="N6" s="2025"/>
      <c r="O6" s="2025"/>
      <c r="P6" s="2025"/>
      <c r="Q6" s="2027" t="s">
        <v>53</v>
      </c>
      <c r="R6" s="2028"/>
      <c r="S6" s="2010" t="s">
        <v>54</v>
      </c>
      <c r="T6" s="2011"/>
    </row>
    <row r="7" spans="1:20" s="409" customFormat="1" ht="26.25" customHeight="1">
      <c r="A7" s="2019"/>
      <c r="B7" s="663"/>
      <c r="C7" s="664"/>
      <c r="D7" s="665"/>
      <c r="E7" s="2014" t="s">
        <v>601</v>
      </c>
      <c r="F7" s="2015"/>
      <c r="G7" s="2014" t="s">
        <v>602</v>
      </c>
      <c r="H7" s="2015"/>
      <c r="I7" s="2016" t="s">
        <v>603</v>
      </c>
      <c r="J7" s="2016"/>
      <c r="K7" s="2014" t="s">
        <v>601</v>
      </c>
      <c r="L7" s="2015"/>
      <c r="M7" s="2014" t="s">
        <v>602</v>
      </c>
      <c r="N7" s="2015"/>
      <c r="O7" s="2016" t="s">
        <v>603</v>
      </c>
      <c r="P7" s="2016"/>
      <c r="Q7" s="2029"/>
      <c r="R7" s="2030"/>
      <c r="S7" s="2012"/>
      <c r="T7" s="2013"/>
    </row>
    <row r="8" spans="1:20" s="409" customFormat="1" ht="16.5" customHeight="1">
      <c r="A8" s="2019"/>
      <c r="B8" s="666" t="s">
        <v>601</v>
      </c>
      <c r="C8" s="667" t="s">
        <v>602</v>
      </c>
      <c r="D8" s="668" t="s">
        <v>603</v>
      </c>
      <c r="E8" s="669" t="s">
        <v>604</v>
      </c>
      <c r="F8" s="669" t="s">
        <v>605</v>
      </c>
      <c r="G8" s="669" t="s">
        <v>604</v>
      </c>
      <c r="H8" s="669" t="s">
        <v>605</v>
      </c>
      <c r="I8" s="669" t="s">
        <v>604</v>
      </c>
      <c r="J8" s="666" t="s">
        <v>605</v>
      </c>
      <c r="K8" s="669" t="s">
        <v>604</v>
      </c>
      <c r="L8" s="669" t="s">
        <v>605</v>
      </c>
      <c r="M8" s="670" t="s">
        <v>604</v>
      </c>
      <c r="N8" s="670" t="s">
        <v>605</v>
      </c>
      <c r="O8" s="669" t="s">
        <v>604</v>
      </c>
      <c r="P8" s="671" t="s">
        <v>605</v>
      </c>
      <c r="Q8" s="672" t="s">
        <v>599</v>
      </c>
      <c r="R8" s="673" t="s">
        <v>606</v>
      </c>
      <c r="S8" s="674" t="s">
        <v>599</v>
      </c>
      <c r="T8" s="675" t="s">
        <v>606</v>
      </c>
    </row>
    <row r="9" spans="1:20" s="409" customFormat="1" ht="16.5" customHeight="1">
      <c r="A9" s="597" t="s">
        <v>177</v>
      </c>
      <c r="B9" s="676">
        <v>735.39</v>
      </c>
      <c r="C9" s="677">
        <v>0</v>
      </c>
      <c r="D9" s="678">
        <v>735.39</v>
      </c>
      <c r="E9" s="679">
        <v>275.65</v>
      </c>
      <c r="F9" s="680">
        <v>26790.169</v>
      </c>
      <c r="G9" s="681">
        <v>0</v>
      </c>
      <c r="H9" s="682">
        <v>0</v>
      </c>
      <c r="I9" s="679">
        <v>275.65</v>
      </c>
      <c r="J9" s="680">
        <v>26790.169</v>
      </c>
      <c r="K9" s="680">
        <v>332.5</v>
      </c>
      <c r="L9" s="683">
        <v>34039.025</v>
      </c>
      <c r="M9" s="679">
        <v>0</v>
      </c>
      <c r="N9" s="679">
        <v>0</v>
      </c>
      <c r="O9" s="682">
        <f aca="true" t="shared" si="0" ref="O9:P17">K9-M9</f>
        <v>332.5</v>
      </c>
      <c r="P9" s="684">
        <f t="shared" si="0"/>
        <v>34039.025</v>
      </c>
      <c r="Q9" s="685">
        <v>12116.9</v>
      </c>
      <c r="R9" s="686">
        <v>200</v>
      </c>
      <c r="S9" s="687">
        <v>20502.489999999998</v>
      </c>
      <c r="T9" s="688">
        <v>320</v>
      </c>
    </row>
    <row r="10" spans="1:20" s="409" customFormat="1" ht="16.5" customHeight="1">
      <c r="A10" s="597" t="s">
        <v>178</v>
      </c>
      <c r="B10" s="676">
        <v>1337.1</v>
      </c>
      <c r="C10" s="677">
        <v>0</v>
      </c>
      <c r="D10" s="678">
        <v>1337.1</v>
      </c>
      <c r="E10" s="679">
        <v>195.875</v>
      </c>
      <c r="F10" s="680">
        <v>18986.87625</v>
      </c>
      <c r="G10" s="689">
        <v>0</v>
      </c>
      <c r="H10" s="690">
        <v>0</v>
      </c>
      <c r="I10" s="679">
        <v>195.875</v>
      </c>
      <c r="J10" s="680">
        <v>18986.87625</v>
      </c>
      <c r="K10" s="680">
        <v>376.9</v>
      </c>
      <c r="L10" s="679">
        <v>39886.57000000001</v>
      </c>
      <c r="M10" s="679">
        <v>0</v>
      </c>
      <c r="N10" s="680">
        <v>0</v>
      </c>
      <c r="O10" s="679">
        <f t="shared" si="0"/>
        <v>376.9</v>
      </c>
      <c r="P10" s="684">
        <f t="shared" si="0"/>
        <v>39886.57000000001</v>
      </c>
      <c r="Q10" s="685">
        <v>18189.19</v>
      </c>
      <c r="R10" s="686">
        <v>300</v>
      </c>
      <c r="S10" s="687">
        <v>14577.730000000001</v>
      </c>
      <c r="T10" s="688">
        <v>220</v>
      </c>
    </row>
    <row r="11" spans="1:20" s="409" customFormat="1" ht="16.5" customHeight="1">
      <c r="A11" s="597" t="s">
        <v>179</v>
      </c>
      <c r="B11" s="676">
        <v>3529.54</v>
      </c>
      <c r="C11" s="677">
        <v>0</v>
      </c>
      <c r="D11" s="678">
        <v>3529.54</v>
      </c>
      <c r="E11" s="679">
        <v>330.1</v>
      </c>
      <c r="F11" s="680">
        <v>26236.907749999995</v>
      </c>
      <c r="G11" s="689">
        <v>0</v>
      </c>
      <c r="H11" s="690">
        <v>0</v>
      </c>
      <c r="I11" s="679">
        <v>330.1</v>
      </c>
      <c r="J11" s="680">
        <v>26236.907749999995</v>
      </c>
      <c r="K11" s="680">
        <v>416.5</v>
      </c>
      <c r="L11" s="679">
        <v>43534.91575</v>
      </c>
      <c r="M11" s="679">
        <v>0</v>
      </c>
      <c r="N11" s="680">
        <v>0</v>
      </c>
      <c r="O11" s="679">
        <f t="shared" si="0"/>
        <v>416.5</v>
      </c>
      <c r="P11" s="684">
        <f t="shared" si="0"/>
        <v>43534.91575</v>
      </c>
      <c r="Q11" s="691">
        <v>21992.42</v>
      </c>
      <c r="R11" s="692">
        <v>360</v>
      </c>
      <c r="S11" s="693">
        <v>3920.35</v>
      </c>
      <c r="T11" s="694">
        <v>60</v>
      </c>
    </row>
    <row r="12" spans="1:20" s="409" customFormat="1" ht="16.5" customHeight="1">
      <c r="A12" s="597" t="s">
        <v>180</v>
      </c>
      <c r="B12" s="676">
        <v>2685.96</v>
      </c>
      <c r="C12" s="677">
        <v>0</v>
      </c>
      <c r="D12" s="678">
        <v>2685.96</v>
      </c>
      <c r="E12" s="679">
        <v>294.85</v>
      </c>
      <c r="F12" s="680">
        <v>28964.910999999996</v>
      </c>
      <c r="G12" s="689">
        <v>0</v>
      </c>
      <c r="H12" s="690">
        <v>0</v>
      </c>
      <c r="I12" s="679">
        <v>294.85</v>
      </c>
      <c r="J12" s="680">
        <v>28964.910999999996</v>
      </c>
      <c r="K12" s="680">
        <v>350.5</v>
      </c>
      <c r="L12" s="679">
        <v>36816.6</v>
      </c>
      <c r="M12" s="679">
        <v>0</v>
      </c>
      <c r="N12" s="680">
        <v>0</v>
      </c>
      <c r="O12" s="679">
        <f t="shared" si="0"/>
        <v>350.5</v>
      </c>
      <c r="P12" s="684">
        <f t="shared" si="0"/>
        <v>36816.6</v>
      </c>
      <c r="Q12" s="691">
        <v>19659.2</v>
      </c>
      <c r="R12" s="692">
        <v>320</v>
      </c>
      <c r="S12" s="693">
        <v>10494.960000000001</v>
      </c>
      <c r="T12" s="694">
        <v>160</v>
      </c>
    </row>
    <row r="13" spans="1:20" s="409" customFormat="1" ht="16.5" customHeight="1">
      <c r="A13" s="597" t="s">
        <v>181</v>
      </c>
      <c r="B13" s="676">
        <v>2257.5</v>
      </c>
      <c r="C13" s="677">
        <v>496.34</v>
      </c>
      <c r="D13" s="678">
        <v>1761.16</v>
      </c>
      <c r="E13" s="679">
        <v>309.275</v>
      </c>
      <c r="F13" s="680">
        <v>30642.332749999994</v>
      </c>
      <c r="G13" s="689">
        <v>0</v>
      </c>
      <c r="H13" s="690">
        <v>0</v>
      </c>
      <c r="I13" s="679">
        <v>309.275</v>
      </c>
      <c r="J13" s="680">
        <v>30642.332749999994</v>
      </c>
      <c r="K13" s="680">
        <v>399.75</v>
      </c>
      <c r="L13" s="679">
        <v>42556.17225</v>
      </c>
      <c r="M13" s="679">
        <v>0</v>
      </c>
      <c r="N13" s="680">
        <v>0</v>
      </c>
      <c r="O13" s="679">
        <f t="shared" si="0"/>
        <v>399.75</v>
      </c>
      <c r="P13" s="684">
        <f t="shared" si="0"/>
        <v>42556.17225</v>
      </c>
      <c r="Q13" s="691">
        <v>21053.61</v>
      </c>
      <c r="R13" s="692">
        <v>340</v>
      </c>
      <c r="S13" s="693">
        <v>22658.398</v>
      </c>
      <c r="T13" s="694">
        <v>340</v>
      </c>
    </row>
    <row r="14" spans="1:20" s="409" customFormat="1" ht="16.5" customHeight="1">
      <c r="A14" s="597" t="s">
        <v>182</v>
      </c>
      <c r="B14" s="676">
        <v>2901.58</v>
      </c>
      <c r="C14" s="677">
        <v>0</v>
      </c>
      <c r="D14" s="678">
        <v>2901.58</v>
      </c>
      <c r="E14" s="679">
        <v>252.99999999999994</v>
      </c>
      <c r="F14" s="680">
        <v>25574.157</v>
      </c>
      <c r="G14" s="689">
        <v>0</v>
      </c>
      <c r="H14" s="690">
        <v>0</v>
      </c>
      <c r="I14" s="679">
        <v>252.99999999999994</v>
      </c>
      <c r="J14" s="680">
        <v>25574.157</v>
      </c>
      <c r="K14" s="680">
        <v>349.925</v>
      </c>
      <c r="L14" s="679">
        <v>37301.54475</v>
      </c>
      <c r="M14" s="679">
        <v>0</v>
      </c>
      <c r="N14" s="680">
        <v>0</v>
      </c>
      <c r="O14" s="679">
        <f t="shared" si="0"/>
        <v>349.925</v>
      </c>
      <c r="P14" s="684">
        <f t="shared" si="0"/>
        <v>37301.54475</v>
      </c>
      <c r="Q14" s="691">
        <v>13923.11</v>
      </c>
      <c r="R14" s="692">
        <v>220</v>
      </c>
      <c r="S14" s="693">
        <v>18644.694000000003</v>
      </c>
      <c r="T14" s="694">
        <v>280</v>
      </c>
    </row>
    <row r="15" spans="1:20" s="409" customFormat="1" ht="16.5" customHeight="1">
      <c r="A15" s="597" t="s">
        <v>183</v>
      </c>
      <c r="B15" s="676">
        <v>1893.9</v>
      </c>
      <c r="C15" s="677">
        <v>0</v>
      </c>
      <c r="D15" s="678">
        <v>1893.9</v>
      </c>
      <c r="E15" s="695">
        <v>246.27499999999998</v>
      </c>
      <c r="F15" s="680">
        <v>24360.532000000003</v>
      </c>
      <c r="G15" s="689">
        <v>3.5</v>
      </c>
      <c r="H15" s="690">
        <v>346.64</v>
      </c>
      <c r="I15" s="679">
        <v>242.77499999999998</v>
      </c>
      <c r="J15" s="680">
        <v>24013.892000000003</v>
      </c>
      <c r="K15" s="680">
        <v>318.02500000000003</v>
      </c>
      <c r="L15" s="679">
        <v>34486.87075</v>
      </c>
      <c r="M15" s="679">
        <v>0</v>
      </c>
      <c r="N15" s="680">
        <v>0</v>
      </c>
      <c r="O15" s="679">
        <f t="shared" si="0"/>
        <v>318.02500000000003</v>
      </c>
      <c r="P15" s="684">
        <f t="shared" si="0"/>
        <v>34486.87075</v>
      </c>
      <c r="Q15" s="691">
        <v>22249.53</v>
      </c>
      <c r="R15" s="692">
        <v>360</v>
      </c>
      <c r="S15" s="693">
        <v>24380.4</v>
      </c>
      <c r="T15" s="694">
        <v>380</v>
      </c>
    </row>
    <row r="16" spans="1:20" s="409" customFormat="1" ht="16.5" customHeight="1">
      <c r="A16" s="597" t="s">
        <v>184</v>
      </c>
      <c r="B16" s="676">
        <v>1962.72</v>
      </c>
      <c r="C16" s="677">
        <v>0</v>
      </c>
      <c r="D16" s="678">
        <v>1962.72</v>
      </c>
      <c r="E16" s="695">
        <v>320.42499999999995</v>
      </c>
      <c r="F16" s="680">
        <v>31916.139500000005</v>
      </c>
      <c r="G16" s="689">
        <v>0</v>
      </c>
      <c r="H16" s="690">
        <v>0</v>
      </c>
      <c r="I16" s="679">
        <v>320.42499999999995</v>
      </c>
      <c r="J16" s="680">
        <v>31916.139500000005</v>
      </c>
      <c r="K16" s="679">
        <v>346.25</v>
      </c>
      <c r="L16" s="679">
        <v>37711.87299999999</v>
      </c>
      <c r="M16" s="679">
        <v>0</v>
      </c>
      <c r="N16" s="680">
        <v>0</v>
      </c>
      <c r="O16" s="679">
        <f t="shared" si="0"/>
        <v>346.25</v>
      </c>
      <c r="P16" s="684">
        <f t="shared" si="0"/>
        <v>37711.87299999999</v>
      </c>
      <c r="Q16" s="691">
        <v>16188.29</v>
      </c>
      <c r="R16" s="692">
        <v>260</v>
      </c>
      <c r="S16" s="693">
        <v>18469.07</v>
      </c>
      <c r="T16" s="694">
        <v>270.96</v>
      </c>
    </row>
    <row r="17" spans="1:20" s="409" customFormat="1" ht="16.5" customHeight="1">
      <c r="A17" s="597" t="s">
        <v>185</v>
      </c>
      <c r="B17" s="676">
        <v>2955.37</v>
      </c>
      <c r="C17" s="677">
        <v>0</v>
      </c>
      <c r="D17" s="678">
        <v>2955.37</v>
      </c>
      <c r="E17" s="696">
        <v>315.49600000000004</v>
      </c>
      <c r="F17" s="697">
        <v>31509.897270000005</v>
      </c>
      <c r="G17" s="689">
        <v>1.2</v>
      </c>
      <c r="H17" s="690">
        <v>115.548</v>
      </c>
      <c r="I17" s="679">
        <v>314.29600000000005</v>
      </c>
      <c r="J17" s="680">
        <v>31394.349270000006</v>
      </c>
      <c r="K17" s="698">
        <v>406.59999999999997</v>
      </c>
      <c r="L17" s="698">
        <v>43327.5275</v>
      </c>
      <c r="M17" s="679">
        <v>0</v>
      </c>
      <c r="N17" s="680">
        <v>0</v>
      </c>
      <c r="O17" s="679">
        <f t="shared" si="0"/>
        <v>406.59999999999997</v>
      </c>
      <c r="P17" s="684">
        <f t="shared" si="0"/>
        <v>43327.5275</v>
      </c>
      <c r="Q17" s="699">
        <v>18723.1</v>
      </c>
      <c r="R17" s="700">
        <v>300</v>
      </c>
      <c r="S17" s="693">
        <v>29611.293999999994</v>
      </c>
      <c r="T17" s="694">
        <v>450</v>
      </c>
    </row>
    <row r="18" spans="1:20" s="409" customFormat="1" ht="16.5" customHeight="1">
      <c r="A18" s="597" t="s">
        <v>186</v>
      </c>
      <c r="B18" s="676">
        <v>1971.17</v>
      </c>
      <c r="C18" s="677">
        <v>408.86</v>
      </c>
      <c r="D18" s="678">
        <v>1562.31</v>
      </c>
      <c r="E18" s="696">
        <v>546.425</v>
      </c>
      <c r="F18" s="697">
        <v>55403.839250000005</v>
      </c>
      <c r="G18" s="689">
        <v>2.66</v>
      </c>
      <c r="H18" s="690">
        <v>269.6708</v>
      </c>
      <c r="I18" s="679">
        <v>543.765</v>
      </c>
      <c r="J18" s="680">
        <v>55134.168450000005</v>
      </c>
      <c r="K18" s="680"/>
      <c r="L18" s="679"/>
      <c r="M18" s="682"/>
      <c r="N18" s="679"/>
      <c r="O18" s="682"/>
      <c r="P18" s="684"/>
      <c r="Q18" s="699">
        <v>13888.34</v>
      </c>
      <c r="R18" s="700">
        <v>220</v>
      </c>
      <c r="S18" s="693"/>
      <c r="T18" s="694"/>
    </row>
    <row r="19" spans="1:20" s="409" customFormat="1" ht="16.5" customHeight="1">
      <c r="A19" s="597" t="s">
        <v>187</v>
      </c>
      <c r="B19" s="676">
        <v>4584.48</v>
      </c>
      <c r="C19" s="677">
        <v>0</v>
      </c>
      <c r="D19" s="678">
        <v>4584.48</v>
      </c>
      <c r="E19" s="679">
        <v>539.5499999999998</v>
      </c>
      <c r="F19" s="680">
        <v>55104.4935</v>
      </c>
      <c r="G19" s="689">
        <v>0</v>
      </c>
      <c r="H19" s="690">
        <v>0</v>
      </c>
      <c r="I19" s="679">
        <v>539.5499999999998</v>
      </c>
      <c r="J19" s="680">
        <v>55104.4935</v>
      </c>
      <c r="K19" s="680"/>
      <c r="L19" s="679"/>
      <c r="M19" s="682"/>
      <c r="N19" s="679"/>
      <c r="O19" s="682"/>
      <c r="P19" s="684"/>
      <c r="Q19" s="691">
        <v>19177.47</v>
      </c>
      <c r="R19" s="692">
        <v>300</v>
      </c>
      <c r="S19" s="693"/>
      <c r="T19" s="694"/>
    </row>
    <row r="20" spans="1:20" s="409" customFormat="1" ht="16.5" customHeight="1">
      <c r="A20" s="613" t="s">
        <v>188</v>
      </c>
      <c r="B20" s="701">
        <v>3337.29</v>
      </c>
      <c r="C20" s="702">
        <v>1132.25</v>
      </c>
      <c r="D20" s="678">
        <v>2205.04</v>
      </c>
      <c r="E20" s="703">
        <v>416.34499999999997</v>
      </c>
      <c r="F20" s="704">
        <v>42365.126749999996</v>
      </c>
      <c r="G20" s="705">
        <v>4</v>
      </c>
      <c r="H20" s="690">
        <v>407.44</v>
      </c>
      <c r="I20" s="703">
        <v>412.34499999999997</v>
      </c>
      <c r="J20" s="706">
        <v>41957.68674999999</v>
      </c>
      <c r="K20" s="704"/>
      <c r="L20" s="703"/>
      <c r="M20" s="679"/>
      <c r="N20" s="679"/>
      <c r="O20" s="682"/>
      <c r="P20" s="684"/>
      <c r="Q20" s="707">
        <v>20395.289999999997</v>
      </c>
      <c r="R20" s="708">
        <v>320</v>
      </c>
      <c r="S20" s="709"/>
      <c r="T20" s="710"/>
    </row>
    <row r="21" spans="1:20" s="409" customFormat="1" ht="16.5" customHeight="1" thickBot="1">
      <c r="A21" s="711" t="s">
        <v>413</v>
      </c>
      <c r="B21" s="712">
        <v>30152</v>
      </c>
      <c r="C21" s="713">
        <v>2037.45</v>
      </c>
      <c r="D21" s="714">
        <v>28114.55</v>
      </c>
      <c r="E21" s="715">
        <v>4043.2659999999996</v>
      </c>
      <c r="F21" s="715">
        <v>397855.38202</v>
      </c>
      <c r="G21" s="716">
        <v>11.36</v>
      </c>
      <c r="H21" s="716">
        <v>1139.2988</v>
      </c>
      <c r="I21" s="717">
        <v>4031.9059999999995</v>
      </c>
      <c r="J21" s="718">
        <v>396716.08322000003</v>
      </c>
      <c r="K21" s="715">
        <f aca="true" t="shared" si="1" ref="K21:P21">SUM(K9:K20)</f>
        <v>3296.9500000000003</v>
      </c>
      <c r="L21" s="716">
        <f t="shared" si="1"/>
        <v>349661.09899999993</v>
      </c>
      <c r="M21" s="716">
        <f t="shared" si="1"/>
        <v>0</v>
      </c>
      <c r="N21" s="716">
        <f t="shared" si="1"/>
        <v>0</v>
      </c>
      <c r="O21" s="715">
        <f t="shared" si="1"/>
        <v>3296.9500000000003</v>
      </c>
      <c r="P21" s="719">
        <f t="shared" si="1"/>
        <v>349661.09899999993</v>
      </c>
      <c r="Q21" s="720">
        <v>217556.45</v>
      </c>
      <c r="R21" s="721">
        <v>3500</v>
      </c>
      <c r="S21" s="722">
        <f>SUM(S9:S20)</f>
        <v>163259.386</v>
      </c>
      <c r="T21" s="723">
        <f>SUM(T9:T20)</f>
        <v>2480.96</v>
      </c>
    </row>
    <row r="22" s="409" customFormat="1" ht="16.5" customHeight="1" thickTop="1"/>
    <row r="23" spans="9:19" s="409" customFormat="1" ht="16.5" customHeight="1">
      <c r="I23" s="724"/>
      <c r="J23" s="724"/>
      <c r="K23" s="725"/>
      <c r="L23" s="725"/>
      <c r="M23" s="724"/>
      <c r="N23" s="724"/>
      <c r="O23" s="724"/>
      <c r="P23" s="724"/>
      <c r="Q23" s="724"/>
      <c r="R23" s="724"/>
      <c r="S23" s="410"/>
    </row>
    <row r="24" spans="11:17" ht="12.75">
      <c r="K24" s="726"/>
      <c r="L24" s="726"/>
      <c r="Q24" s="727"/>
    </row>
  </sheetData>
  <sheetProtection/>
  <mergeCells count="17">
    <mergeCell ref="A1:T1"/>
    <mergeCell ref="A2:T2"/>
    <mergeCell ref="A3:D3"/>
    <mergeCell ref="A5:A8"/>
    <mergeCell ref="E5:P5"/>
    <mergeCell ref="Q5:T5"/>
    <mergeCell ref="B6:D6"/>
    <mergeCell ref="E6:J6"/>
    <mergeCell ref="K6:P6"/>
    <mergeCell ref="Q6:R7"/>
    <mergeCell ref="S6:T7"/>
    <mergeCell ref="E7:F7"/>
    <mergeCell ref="G7:H7"/>
    <mergeCell ref="I7:J7"/>
    <mergeCell ref="K7:L7"/>
    <mergeCell ref="M7:N7"/>
    <mergeCell ref="O7:P7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pane xSplit="1" ySplit="29" topLeftCell="B30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:I1"/>
    </sheetView>
  </sheetViews>
  <sheetFormatPr defaultColWidth="9.140625" defaultRowHeight="15"/>
  <cols>
    <col min="1" max="1" width="15.00390625" style="153" customWidth="1"/>
    <col min="2" max="2" width="11.140625" style="153" customWidth="1"/>
    <col min="3" max="5" width="13.140625" style="153" customWidth="1"/>
    <col min="6" max="6" width="11.00390625" style="153" customWidth="1"/>
    <col min="7" max="7" width="12.28125" style="153" customWidth="1"/>
    <col min="8" max="8" width="12.140625" style="153" customWidth="1"/>
    <col min="9" max="9" width="10.7109375" style="153" bestFit="1" customWidth="1"/>
    <col min="10" max="10" width="10.7109375" style="153" customWidth="1"/>
    <col min="11" max="11" width="10.00390625" style="153" customWidth="1"/>
    <col min="12" max="12" width="10.28125" style="153" customWidth="1"/>
    <col min="13" max="13" width="9.8515625" style="153" customWidth="1"/>
    <col min="14" max="14" width="9.140625" style="153" customWidth="1"/>
    <col min="15" max="15" width="11.8515625" style="153" bestFit="1" customWidth="1"/>
    <col min="16" max="16384" width="9.140625" style="153" customWidth="1"/>
  </cols>
  <sheetData>
    <row r="1" spans="1:13" ht="12.75">
      <c r="A1" s="1928" t="s">
        <v>1260</v>
      </c>
      <c r="B1" s="1928"/>
      <c r="C1" s="1928"/>
      <c r="D1" s="1928"/>
      <c r="E1" s="1928"/>
      <c r="F1" s="1928"/>
      <c r="G1" s="1928"/>
      <c r="H1" s="1928"/>
      <c r="I1" s="1928"/>
      <c r="J1" s="728"/>
      <c r="K1" s="728"/>
      <c r="L1" s="1928"/>
      <c r="M1" s="1928"/>
    </row>
    <row r="2" spans="1:13" ht="12.75" customHeight="1" hidden="1">
      <c r="A2" s="1929" t="s">
        <v>608</v>
      </c>
      <c r="B2" s="1929"/>
      <c r="C2" s="1929"/>
      <c r="D2" s="1929"/>
      <c r="E2" s="1929"/>
      <c r="F2" s="1929"/>
      <c r="G2" s="1929"/>
      <c r="H2" s="1929"/>
      <c r="I2" s="1929"/>
      <c r="J2" s="1929"/>
      <c r="K2" s="1929"/>
      <c r="L2" s="1929"/>
      <c r="M2" s="1929"/>
    </row>
    <row r="3" spans="1:13" ht="15.75" customHeight="1" hidden="1">
      <c r="A3" s="1928" t="s">
        <v>609</v>
      </c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1928"/>
    </row>
    <row r="4" spans="1:13" ht="15.75" customHeight="1" hidden="1">
      <c r="A4" s="1929"/>
      <c r="B4" s="1929"/>
      <c r="C4" s="1929"/>
      <c r="D4" s="1929"/>
      <c r="E4" s="1929"/>
      <c r="F4" s="1929"/>
      <c r="G4" s="1929"/>
      <c r="H4" s="1929"/>
      <c r="I4" s="1929"/>
      <c r="J4" s="1929"/>
      <c r="K4" s="1929"/>
      <c r="L4" s="1929"/>
      <c r="M4" s="1929"/>
    </row>
    <row r="5" spans="1:13" ht="15.75" customHeight="1" hidden="1">
      <c r="A5" s="1928"/>
      <c r="B5" s="1928"/>
      <c r="C5" s="1928"/>
      <c r="D5" s="1928"/>
      <c r="E5" s="1928"/>
      <c r="F5" s="1928"/>
      <c r="G5" s="1928"/>
      <c r="H5" s="1928"/>
      <c r="I5" s="1928"/>
      <c r="J5" s="1928"/>
      <c r="K5" s="1928"/>
      <c r="L5" s="1928"/>
      <c r="M5" s="1928"/>
    </row>
    <row r="6" spans="1:13" ht="12.75" customHeight="1" hidden="1">
      <c r="A6" s="1929"/>
      <c r="B6" s="1929"/>
      <c r="C6" s="1929"/>
      <c r="D6" s="1929"/>
      <c r="E6" s="1929"/>
      <c r="F6" s="1929"/>
      <c r="G6" s="1929"/>
      <c r="H6" s="1929"/>
      <c r="I6" s="1929"/>
      <c r="J6" s="1929"/>
      <c r="K6" s="1929"/>
      <c r="L6" s="1929"/>
      <c r="M6" s="1929" t="s">
        <v>55</v>
      </c>
    </row>
    <row r="7" spans="1:13" ht="13.5" customHeight="1" hidden="1" thickTop="1">
      <c r="A7" s="1928" t="s">
        <v>610</v>
      </c>
      <c r="B7" s="1928"/>
      <c r="C7" s="1928"/>
      <c r="D7" s="1928"/>
      <c r="E7" s="1928"/>
      <c r="F7" s="1928"/>
      <c r="G7" s="1928"/>
      <c r="H7" s="1928"/>
      <c r="I7" s="1928"/>
      <c r="J7" s="1928"/>
      <c r="K7" s="1928"/>
      <c r="L7" s="1928"/>
      <c r="M7" s="1928"/>
    </row>
    <row r="8" spans="1:13" ht="12.75" customHeight="1" hidden="1">
      <c r="A8" s="582"/>
      <c r="B8" s="582" t="s">
        <v>611</v>
      </c>
      <c r="C8" s="582"/>
      <c r="D8" s="582"/>
      <c r="E8" s="582"/>
      <c r="F8" s="582" t="s">
        <v>612</v>
      </c>
      <c r="G8" s="582"/>
      <c r="H8" s="582" t="s">
        <v>613</v>
      </c>
      <c r="I8" s="582"/>
      <c r="J8" s="582" t="s">
        <v>614</v>
      </c>
      <c r="K8" s="582"/>
      <c r="L8" s="1929" t="s">
        <v>413</v>
      </c>
      <c r="M8" s="1929"/>
    </row>
    <row r="9" spans="1:13" ht="12.75" customHeight="1" hidden="1">
      <c r="A9" s="1928"/>
      <c r="B9" s="1928" t="s">
        <v>78</v>
      </c>
      <c r="C9" s="1928" t="s">
        <v>615</v>
      </c>
      <c r="D9" s="1928"/>
      <c r="E9" s="1928"/>
      <c r="F9" s="1928" t="s">
        <v>78</v>
      </c>
      <c r="G9" s="1928" t="s">
        <v>615</v>
      </c>
      <c r="H9" s="1928" t="s">
        <v>78</v>
      </c>
      <c r="I9" s="1928" t="s">
        <v>615</v>
      </c>
      <c r="J9" s="1928" t="s">
        <v>78</v>
      </c>
      <c r="K9" s="1928" t="s">
        <v>615</v>
      </c>
      <c r="L9" s="1928" t="s">
        <v>78</v>
      </c>
      <c r="M9" s="1928" t="s">
        <v>615</v>
      </c>
    </row>
    <row r="10" spans="1:15" ht="12.75" customHeight="1" hidden="1">
      <c r="A10" s="1929" t="s">
        <v>616</v>
      </c>
      <c r="B10" s="1929">
        <v>2971.95</v>
      </c>
      <c r="C10" s="1929">
        <v>1.52</v>
      </c>
      <c r="D10" s="1929"/>
      <c r="E10" s="1929"/>
      <c r="F10" s="1929" t="s">
        <v>119</v>
      </c>
      <c r="G10" s="1929" t="s">
        <v>119</v>
      </c>
      <c r="H10" s="1929">
        <v>1376.9</v>
      </c>
      <c r="I10" s="1929">
        <v>12.87</v>
      </c>
      <c r="J10" s="1929">
        <v>748.61</v>
      </c>
      <c r="K10" s="1929">
        <v>15.66</v>
      </c>
      <c r="L10" s="1929">
        <v>13804.33</v>
      </c>
      <c r="M10" s="1929">
        <v>4.13</v>
      </c>
      <c r="O10" s="729" t="e">
        <f>#REF!+B10+#REF!+H10+J10</f>
        <v>#REF!</v>
      </c>
    </row>
    <row r="11" spans="1:15" ht="12.75" customHeight="1" hidden="1">
      <c r="A11" s="1928" t="s">
        <v>617</v>
      </c>
      <c r="B11" s="1928"/>
      <c r="C11" s="1928"/>
      <c r="D11" s="1928"/>
      <c r="E11" s="1928"/>
      <c r="F11" s="1928"/>
      <c r="G11" s="1928"/>
      <c r="H11" s="1928"/>
      <c r="I11" s="1928"/>
      <c r="J11" s="1928"/>
      <c r="K11" s="1928"/>
      <c r="L11" s="1928"/>
      <c r="M11" s="1928"/>
      <c r="O11" s="153" t="e">
        <f>#REF!*#REF!+B10*C10+#REF!*#REF!+H10*I10+J10*K10</f>
        <v>#REF!</v>
      </c>
    </row>
    <row r="12" spans="1:15" ht="12.75" customHeight="1" hidden="1">
      <c r="A12" s="1929" t="s">
        <v>618</v>
      </c>
      <c r="B12" s="1929"/>
      <c r="C12" s="1929"/>
      <c r="D12" s="1929"/>
      <c r="E12" s="1929"/>
      <c r="F12" s="1929"/>
      <c r="G12" s="1929"/>
      <c r="H12" s="1929"/>
      <c r="I12" s="1929"/>
      <c r="J12" s="1929"/>
      <c r="K12" s="1929"/>
      <c r="L12" s="1929"/>
      <c r="M12" s="1929"/>
      <c r="O12" s="729" t="e">
        <f>O11/O10</f>
        <v>#REF!</v>
      </c>
    </row>
    <row r="13" spans="1:13" ht="12.75" customHeight="1" hidden="1">
      <c r="A13" s="1928" t="s">
        <v>619</v>
      </c>
      <c r="B13" s="1928"/>
      <c r="C13" s="1928"/>
      <c r="D13" s="1928"/>
      <c r="E13" s="1928"/>
      <c r="F13" s="1928"/>
      <c r="G13" s="1928"/>
      <c r="H13" s="1928"/>
      <c r="I13" s="1928"/>
      <c r="J13" s="1928"/>
      <c r="K13" s="1928"/>
      <c r="L13" s="1928"/>
      <c r="M13" s="1928"/>
    </row>
    <row r="14" spans="1:13" ht="12.75" customHeight="1" hidden="1">
      <c r="A14" s="1929" t="s">
        <v>620</v>
      </c>
      <c r="B14" s="1929"/>
      <c r="C14" s="1929"/>
      <c r="D14" s="1929"/>
      <c r="E14" s="1929"/>
      <c r="F14" s="1929"/>
      <c r="G14" s="1929"/>
      <c r="H14" s="1929"/>
      <c r="I14" s="1929"/>
      <c r="J14" s="1929"/>
      <c r="K14" s="1929"/>
      <c r="L14" s="1929"/>
      <c r="M14" s="1929"/>
    </row>
    <row r="15" spans="1:13" ht="12.75" customHeight="1" hidden="1">
      <c r="A15" s="1928" t="s">
        <v>621</v>
      </c>
      <c r="B15" s="1928"/>
      <c r="C15" s="1928"/>
      <c r="D15" s="1928"/>
      <c r="E15" s="1928"/>
      <c r="F15" s="1928"/>
      <c r="G15" s="1928"/>
      <c r="H15" s="1928"/>
      <c r="I15" s="1928"/>
      <c r="J15" s="1928"/>
      <c r="K15" s="1928"/>
      <c r="L15" s="1928"/>
      <c r="M15" s="1928"/>
    </row>
    <row r="16" spans="1:13" ht="12.75" customHeight="1" hidden="1">
      <c r="A16" s="1929" t="s">
        <v>622</v>
      </c>
      <c r="B16" s="1929"/>
      <c r="C16" s="1929"/>
      <c r="D16" s="1929"/>
      <c r="E16" s="1929"/>
      <c r="F16" s="1929"/>
      <c r="G16" s="1929"/>
      <c r="H16" s="1929"/>
      <c r="I16" s="1929"/>
      <c r="J16" s="1929"/>
      <c r="K16" s="1929"/>
      <c r="L16" s="1929"/>
      <c r="M16" s="1929"/>
    </row>
    <row r="17" spans="1:13" ht="12.75" customHeight="1" hidden="1">
      <c r="A17" s="1928" t="s">
        <v>623</v>
      </c>
      <c r="B17" s="1928"/>
      <c r="C17" s="1928"/>
      <c r="D17" s="1928"/>
      <c r="E17" s="1928"/>
      <c r="F17" s="1928"/>
      <c r="G17" s="1928"/>
      <c r="H17" s="1928"/>
      <c r="I17" s="1928"/>
      <c r="J17" s="1928"/>
      <c r="K17" s="1928"/>
      <c r="L17" s="1928"/>
      <c r="M17" s="1928"/>
    </row>
    <row r="18" spans="1:13" ht="12.75" customHeight="1" hidden="1">
      <c r="A18" s="1929" t="s">
        <v>624</v>
      </c>
      <c r="B18" s="1929"/>
      <c r="C18" s="1929"/>
      <c r="D18" s="1929"/>
      <c r="E18" s="1929"/>
      <c r="F18" s="1929"/>
      <c r="G18" s="1929"/>
      <c r="H18" s="1929"/>
      <c r="I18" s="1929"/>
      <c r="J18" s="1929"/>
      <c r="K18" s="1929"/>
      <c r="L18" s="1929"/>
      <c r="M18" s="1929"/>
    </row>
    <row r="19" spans="1:13" ht="12.75" customHeight="1" hidden="1">
      <c r="A19" s="1928" t="s">
        <v>625</v>
      </c>
      <c r="B19" s="1928"/>
      <c r="C19" s="1928"/>
      <c r="D19" s="1928"/>
      <c r="E19" s="1928"/>
      <c r="F19" s="1928"/>
      <c r="G19" s="1928"/>
      <c r="H19" s="1928"/>
      <c r="I19" s="1928"/>
      <c r="J19" s="1928"/>
      <c r="K19" s="1928"/>
      <c r="L19" s="1928"/>
      <c r="M19" s="1928"/>
    </row>
    <row r="20" spans="1:13" ht="12.75" customHeight="1" hidden="1">
      <c r="A20" s="1929" t="s">
        <v>626</v>
      </c>
      <c r="B20" s="1929"/>
      <c r="C20" s="1929"/>
      <c r="D20" s="1929"/>
      <c r="E20" s="1929"/>
      <c r="F20" s="1929"/>
      <c r="G20" s="1929"/>
      <c r="H20" s="1929"/>
      <c r="I20" s="1929"/>
      <c r="J20" s="1929"/>
      <c r="K20" s="1929"/>
      <c r="L20" s="1929"/>
      <c r="M20" s="1929"/>
    </row>
    <row r="21" spans="1:13" ht="12.75" customHeight="1" hidden="1">
      <c r="A21" s="1928" t="s">
        <v>627</v>
      </c>
      <c r="B21" s="1928"/>
      <c r="C21" s="1928"/>
      <c r="D21" s="1928"/>
      <c r="E21" s="1928"/>
      <c r="F21" s="1928"/>
      <c r="G21" s="1928"/>
      <c r="H21" s="1928"/>
      <c r="I21" s="1928"/>
      <c r="J21" s="1928"/>
      <c r="K21" s="1928"/>
      <c r="L21" s="1928"/>
      <c r="M21" s="1928"/>
    </row>
    <row r="22" spans="1:13" ht="13.5" customHeight="1" hidden="1" thickBot="1">
      <c r="A22" s="1929" t="s">
        <v>628</v>
      </c>
      <c r="B22" s="1929"/>
      <c r="C22" s="1929"/>
      <c r="D22" s="1929"/>
      <c r="E22" s="1929"/>
      <c r="F22" s="1929"/>
      <c r="G22" s="1929"/>
      <c r="H22" s="1929"/>
      <c r="I22" s="1929"/>
      <c r="J22" s="1929"/>
      <c r="K22" s="1929"/>
      <c r="L22" s="1929"/>
      <c r="M22" s="1929"/>
    </row>
    <row r="23" spans="1:13" ht="12.75" customHeight="1" hidden="1">
      <c r="A23" s="1928"/>
      <c r="B23" s="1928"/>
      <c r="C23" s="1928"/>
      <c r="D23" s="1928"/>
      <c r="E23" s="1928"/>
      <c r="F23" s="1928"/>
      <c r="G23" s="1928"/>
      <c r="H23" s="1928"/>
      <c r="I23" s="1928"/>
      <c r="J23" s="1928"/>
      <c r="K23" s="1928"/>
      <c r="L23" s="1928"/>
      <c r="M23" s="1928"/>
    </row>
    <row r="24" spans="1:13" ht="12.75" customHeight="1" hidden="1">
      <c r="A24" s="1929" t="s">
        <v>629</v>
      </c>
      <c r="B24" s="1929"/>
      <c r="C24" s="1929"/>
      <c r="D24" s="1929"/>
      <c r="E24" s="1929"/>
      <c r="F24" s="1929"/>
      <c r="G24" s="1929"/>
      <c r="H24" s="1929"/>
      <c r="I24" s="1929"/>
      <c r="J24" s="1929"/>
      <c r="K24" s="1929"/>
      <c r="L24" s="1929"/>
      <c r="M24" s="1929"/>
    </row>
    <row r="25" spans="1:13" ht="12.75">
      <c r="A25" s="1928" t="s">
        <v>41</v>
      </c>
      <c r="B25" s="1928"/>
      <c r="C25" s="1928"/>
      <c r="D25" s="1928"/>
      <c r="E25" s="1928"/>
      <c r="F25" s="1928"/>
      <c r="G25" s="1928"/>
      <c r="H25" s="1928"/>
      <c r="I25" s="1928"/>
      <c r="J25" s="728"/>
      <c r="K25" s="728"/>
      <c r="L25" s="1928"/>
      <c r="M25" s="1928"/>
    </row>
    <row r="26" spans="1:9" ht="13.5" thickBot="1">
      <c r="A26" s="730"/>
      <c r="B26" s="730"/>
      <c r="C26" s="730"/>
      <c r="D26" s="730"/>
      <c r="E26" s="730"/>
      <c r="F26" s="730"/>
      <c r="G26" s="730"/>
      <c r="H26" s="2031" t="s">
        <v>55</v>
      </c>
      <c r="I26" s="2031"/>
    </row>
    <row r="27" spans="1:9" ht="16.5" thickTop="1">
      <c r="A27" s="2032" t="s">
        <v>589</v>
      </c>
      <c r="B27" s="2033" t="s">
        <v>630</v>
      </c>
      <c r="C27" s="2033"/>
      <c r="D27" s="2033"/>
      <c r="E27" s="2034"/>
      <c r="F27" s="2033" t="s">
        <v>631</v>
      </c>
      <c r="G27" s="2033"/>
      <c r="H27" s="2033"/>
      <c r="I27" s="2034"/>
    </row>
    <row r="28" spans="1:9" ht="12.75">
      <c r="A28" s="1990"/>
      <c r="B28" s="1994" t="s">
        <v>53</v>
      </c>
      <c r="C28" s="2035"/>
      <c r="D28" s="2008" t="s">
        <v>54</v>
      </c>
      <c r="E28" s="2036"/>
      <c r="F28" s="2037" t="s">
        <v>53</v>
      </c>
      <c r="G28" s="2038"/>
      <c r="H28" s="2039" t="s">
        <v>54</v>
      </c>
      <c r="I28" s="2040"/>
    </row>
    <row r="29" spans="1:10" ht="12.75">
      <c r="A29" s="1991"/>
      <c r="B29" s="731" t="s">
        <v>78</v>
      </c>
      <c r="C29" s="732" t="s">
        <v>632</v>
      </c>
      <c r="D29" s="733" t="s">
        <v>78</v>
      </c>
      <c r="E29" s="734" t="s">
        <v>632</v>
      </c>
      <c r="F29" s="731" t="s">
        <v>78</v>
      </c>
      <c r="G29" s="735" t="s">
        <v>632</v>
      </c>
      <c r="H29" s="731" t="s">
        <v>78</v>
      </c>
      <c r="I29" s="734" t="s">
        <v>632</v>
      </c>
      <c r="J29" s="736"/>
    </row>
    <row r="30" spans="1:10" ht="12.75">
      <c r="A30" s="737" t="s">
        <v>177</v>
      </c>
      <c r="B30" s="738">
        <v>4183.63</v>
      </c>
      <c r="C30" s="739">
        <v>0.15</v>
      </c>
      <c r="D30" s="738">
        <v>54163.06</v>
      </c>
      <c r="E30" s="740">
        <v>0.7392803128066334</v>
      </c>
      <c r="F30" s="741">
        <v>13110.36</v>
      </c>
      <c r="G30" s="742">
        <v>2.5</v>
      </c>
      <c r="H30" s="698">
        <v>10386.87</v>
      </c>
      <c r="I30" s="743">
        <v>3.09</v>
      </c>
      <c r="J30" s="160"/>
    </row>
    <row r="31" spans="1:10" ht="12.75">
      <c r="A31" s="737" t="s">
        <v>178</v>
      </c>
      <c r="B31" s="738">
        <v>16785.21</v>
      </c>
      <c r="C31" s="739">
        <v>0.17</v>
      </c>
      <c r="D31" s="738">
        <v>87216.62</v>
      </c>
      <c r="E31" s="740">
        <v>1.45</v>
      </c>
      <c r="F31" s="741">
        <v>11316.23</v>
      </c>
      <c r="G31" s="742">
        <v>2.3</v>
      </c>
      <c r="H31" s="698">
        <v>3614.8099999999995</v>
      </c>
      <c r="I31" s="743">
        <v>2.71</v>
      </c>
      <c r="J31" s="160"/>
    </row>
    <row r="32" spans="1:10" ht="12.75">
      <c r="A32" s="737" t="s">
        <v>179</v>
      </c>
      <c r="B32" s="744">
        <v>59148.29</v>
      </c>
      <c r="C32" s="739">
        <v>1.03</v>
      </c>
      <c r="D32" s="738">
        <v>44212.16</v>
      </c>
      <c r="E32" s="740">
        <v>0.64</v>
      </c>
      <c r="F32" s="745">
        <v>15610.65</v>
      </c>
      <c r="G32" s="742">
        <v>2.55</v>
      </c>
      <c r="H32" s="698">
        <v>4310.22</v>
      </c>
      <c r="I32" s="743">
        <v>2.1</v>
      </c>
      <c r="J32" s="160"/>
    </row>
    <row r="33" spans="1:9" ht="12.75">
      <c r="A33" s="737" t="s">
        <v>180</v>
      </c>
      <c r="B33" s="744">
        <v>46623.9</v>
      </c>
      <c r="C33" s="739">
        <v>0.42</v>
      </c>
      <c r="D33" s="738">
        <v>45909.37</v>
      </c>
      <c r="E33" s="740">
        <v>0.36</v>
      </c>
      <c r="F33" s="745">
        <v>21289.8</v>
      </c>
      <c r="G33" s="742">
        <v>2.41</v>
      </c>
      <c r="H33" s="698">
        <v>5389.099999999999</v>
      </c>
      <c r="I33" s="743">
        <v>1.49</v>
      </c>
    </row>
    <row r="34" spans="1:9" ht="12.75">
      <c r="A34" s="737" t="s">
        <v>181</v>
      </c>
      <c r="B34" s="744">
        <v>13937.5</v>
      </c>
      <c r="C34" s="739">
        <v>0.15</v>
      </c>
      <c r="D34" s="738">
        <v>86020.75</v>
      </c>
      <c r="E34" s="740">
        <v>0.82</v>
      </c>
      <c r="F34" s="744">
        <v>20484.52</v>
      </c>
      <c r="G34" s="742">
        <v>2.48</v>
      </c>
      <c r="H34" s="698">
        <v>7079.22</v>
      </c>
      <c r="I34" s="743">
        <v>1.5</v>
      </c>
    </row>
    <row r="35" spans="1:9" ht="12.75">
      <c r="A35" s="737" t="s">
        <v>182</v>
      </c>
      <c r="B35" s="744">
        <v>11820.02</v>
      </c>
      <c r="C35" s="739">
        <v>0.15</v>
      </c>
      <c r="D35" s="738">
        <v>93480.62</v>
      </c>
      <c r="E35" s="740">
        <v>0.26</v>
      </c>
      <c r="F35" s="744">
        <v>14851.03</v>
      </c>
      <c r="G35" s="742">
        <v>2.51</v>
      </c>
      <c r="H35" s="698">
        <v>3969.74</v>
      </c>
      <c r="I35" s="743">
        <v>1.21</v>
      </c>
    </row>
    <row r="36" spans="1:9" ht="12.75">
      <c r="A36" s="737" t="s">
        <v>183</v>
      </c>
      <c r="B36" s="744">
        <v>60027.97</v>
      </c>
      <c r="C36" s="739">
        <v>2.23</v>
      </c>
      <c r="D36" s="738">
        <v>37572.03</v>
      </c>
      <c r="E36" s="740">
        <v>0.22</v>
      </c>
      <c r="F36" s="744">
        <v>15211</v>
      </c>
      <c r="G36" s="742">
        <v>2.97</v>
      </c>
      <c r="H36" s="746">
        <v>3770.02</v>
      </c>
      <c r="I36" s="743">
        <v>1.01</v>
      </c>
    </row>
    <row r="37" spans="1:9" ht="12.75">
      <c r="A37" s="737" t="s">
        <v>184</v>
      </c>
      <c r="B37" s="747">
        <v>62774.45</v>
      </c>
      <c r="C37" s="739">
        <v>1.8</v>
      </c>
      <c r="D37" s="738">
        <v>75260.85</v>
      </c>
      <c r="E37" s="740">
        <v>0.42</v>
      </c>
      <c r="F37" s="744">
        <v>23015.72</v>
      </c>
      <c r="G37" s="742">
        <v>4.06</v>
      </c>
      <c r="H37" s="746">
        <v>6680.02</v>
      </c>
      <c r="I37" s="743">
        <v>0.98</v>
      </c>
    </row>
    <row r="38" spans="1:9" ht="12.75">
      <c r="A38" s="737" t="s">
        <v>185</v>
      </c>
      <c r="B38" s="747">
        <v>54194.88</v>
      </c>
      <c r="C38" s="739">
        <v>0.64</v>
      </c>
      <c r="D38" s="738">
        <v>116403.53</v>
      </c>
      <c r="E38" s="740">
        <v>1.59</v>
      </c>
      <c r="F38" s="747">
        <v>28246.99</v>
      </c>
      <c r="G38" s="748">
        <v>3.87</v>
      </c>
      <c r="H38" s="746">
        <v>16270</v>
      </c>
      <c r="I38" s="743">
        <v>1.52</v>
      </c>
    </row>
    <row r="39" spans="1:9" ht="12.75">
      <c r="A39" s="737" t="s">
        <v>186</v>
      </c>
      <c r="B39" s="747">
        <v>16825.09</v>
      </c>
      <c r="C39" s="739">
        <v>0.44</v>
      </c>
      <c r="D39" s="738"/>
      <c r="E39" s="740"/>
      <c r="F39" s="747">
        <v>23179.48</v>
      </c>
      <c r="G39" s="748">
        <v>3.91</v>
      </c>
      <c r="H39" s="746"/>
      <c r="I39" s="743"/>
    </row>
    <row r="40" spans="1:9" ht="12.75">
      <c r="A40" s="737" t="s">
        <v>187</v>
      </c>
      <c r="B40" s="747">
        <v>9422.01</v>
      </c>
      <c r="C40" s="739">
        <v>0.24</v>
      </c>
      <c r="D40" s="738"/>
      <c r="E40" s="740"/>
      <c r="F40" s="747">
        <v>21499.75</v>
      </c>
      <c r="G40" s="748">
        <v>3.86</v>
      </c>
      <c r="H40" s="746"/>
      <c r="I40" s="743"/>
    </row>
    <row r="41" spans="1:9" ht="12.75">
      <c r="A41" s="749" t="s">
        <v>188</v>
      </c>
      <c r="B41" s="750">
        <v>18957.46</v>
      </c>
      <c r="C41" s="751">
        <v>1.01</v>
      </c>
      <c r="D41" s="752"/>
      <c r="E41" s="753"/>
      <c r="F41" s="750">
        <v>19093.25</v>
      </c>
      <c r="G41" s="754">
        <v>3.89</v>
      </c>
      <c r="H41" s="746"/>
      <c r="I41" s="743"/>
    </row>
    <row r="42" spans="1:9" ht="13.5" thickBot="1">
      <c r="A42" s="755" t="s">
        <v>413</v>
      </c>
      <c r="B42" s="756">
        <f>SUM(B30:B41)</f>
        <v>374700.41000000003</v>
      </c>
      <c r="C42" s="757">
        <v>1.06</v>
      </c>
      <c r="D42" s="758">
        <f>SUM(D30:D41)</f>
        <v>640238.99</v>
      </c>
      <c r="E42" s="759"/>
      <c r="F42" s="760">
        <f>SUM(F30:F41)</f>
        <v>226908.78</v>
      </c>
      <c r="G42" s="761">
        <v>3.23</v>
      </c>
      <c r="H42" s="762">
        <f>SUM(H30:H41)</f>
        <v>61470</v>
      </c>
      <c r="I42" s="759"/>
    </row>
    <row r="43" ht="13.5" thickTop="1">
      <c r="A43" s="763" t="s">
        <v>633</v>
      </c>
    </row>
    <row r="44" ht="12.75">
      <c r="A44" s="763"/>
    </row>
    <row r="48" ht="12.75">
      <c r="B48" s="729"/>
    </row>
  </sheetData>
  <sheetProtection/>
  <mergeCells count="57">
    <mergeCell ref="A1:I1"/>
    <mergeCell ref="L1:M1"/>
    <mergeCell ref="A2:K2"/>
    <mergeCell ref="L2:M2"/>
    <mergeCell ref="A3:K3"/>
    <mergeCell ref="L3:M3"/>
    <mergeCell ref="A4:K4"/>
    <mergeCell ref="L4:M4"/>
    <mergeCell ref="A5:K5"/>
    <mergeCell ref="L5:M5"/>
    <mergeCell ref="A6:K6"/>
    <mergeCell ref="L6:M6"/>
    <mergeCell ref="A7:K7"/>
    <mergeCell ref="L7:M7"/>
    <mergeCell ref="L8:M8"/>
    <mergeCell ref="A9:K9"/>
    <mergeCell ref="L9:M9"/>
    <mergeCell ref="A10:K10"/>
    <mergeCell ref="L10:M10"/>
    <mergeCell ref="A11:K11"/>
    <mergeCell ref="L11:M11"/>
    <mergeCell ref="A12:K12"/>
    <mergeCell ref="L12:M12"/>
    <mergeCell ref="A13:K13"/>
    <mergeCell ref="L13:M13"/>
    <mergeCell ref="A14:K14"/>
    <mergeCell ref="L14:M14"/>
    <mergeCell ref="A15:K15"/>
    <mergeCell ref="L15:M15"/>
    <mergeCell ref="A16:K16"/>
    <mergeCell ref="L16:M16"/>
    <mergeCell ref="A17:K17"/>
    <mergeCell ref="L17:M17"/>
    <mergeCell ref="A18:K18"/>
    <mergeCell ref="L18:M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24:K24"/>
    <mergeCell ref="L24:M24"/>
    <mergeCell ref="A25:I25"/>
    <mergeCell ref="L25:M25"/>
    <mergeCell ref="H26:I26"/>
    <mergeCell ref="A27:A29"/>
    <mergeCell ref="B27:E27"/>
    <mergeCell ref="F27:I27"/>
    <mergeCell ref="B28:C28"/>
    <mergeCell ref="D28:E28"/>
    <mergeCell ref="F28:G28"/>
    <mergeCell ref="H28:I28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4"/>
  <sheetViews>
    <sheetView zoomScalePageLayoutView="0" workbookViewId="0" topLeftCell="A1">
      <pane xSplit="3" ySplit="70" topLeftCell="H71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U1" sqref="U1:U16384"/>
    </sheetView>
  </sheetViews>
  <sheetFormatPr defaultColWidth="9.140625" defaultRowHeight="15"/>
  <cols>
    <col min="1" max="1" width="3.140625" style="765" customWidth="1"/>
    <col min="2" max="2" width="2.7109375" style="765" customWidth="1"/>
    <col min="3" max="3" width="41.57421875" style="765" customWidth="1"/>
    <col min="4" max="4" width="5.421875" style="765" hidden="1" customWidth="1"/>
    <col min="5" max="5" width="12.00390625" style="765" hidden="1" customWidth="1"/>
    <col min="6" max="6" width="12.28125" style="765" customWidth="1"/>
    <col min="7" max="7" width="9.8515625" style="765" hidden="1" customWidth="1"/>
    <col min="8" max="8" width="11.00390625" style="765" customWidth="1"/>
    <col min="9" max="9" width="10.421875" style="765" hidden="1" customWidth="1"/>
    <col min="10" max="11" width="0" style="765" hidden="1" customWidth="1"/>
    <col min="12" max="12" width="9.140625" style="765" hidden="1" customWidth="1"/>
    <col min="13" max="13" width="0" style="765" hidden="1" customWidth="1"/>
    <col min="14" max="15" width="9.57421875" style="765" hidden="1" customWidth="1"/>
    <col min="16" max="19" width="9.140625" style="765" hidden="1" customWidth="1"/>
    <col min="20" max="20" width="9.140625" style="765" customWidth="1"/>
    <col min="21" max="21" width="11.00390625" style="765" hidden="1" customWidth="1"/>
    <col min="22" max="26" width="9.140625" style="765" hidden="1" customWidth="1"/>
    <col min="27" max="28" width="9.57421875" style="765" hidden="1" customWidth="1"/>
    <col min="29" max="29" width="9.57421875" style="765" customWidth="1"/>
    <col min="30" max="31" width="9.57421875" style="765" hidden="1" customWidth="1"/>
    <col min="32" max="41" width="9.57421875" style="765" bestFit="1" customWidth="1"/>
    <col min="42" max="16384" width="9.140625" style="765" customWidth="1"/>
  </cols>
  <sheetData>
    <row r="1" spans="1:3" ht="12.75" customHeight="1" hidden="1">
      <c r="A1" s="2052" t="s">
        <v>634</v>
      </c>
      <c r="B1" s="2052"/>
      <c r="C1" s="2052"/>
    </row>
    <row r="2" spans="1:3" ht="12.75" customHeight="1" hidden="1">
      <c r="A2" s="2052" t="s">
        <v>635</v>
      </c>
      <c r="B2" s="2052"/>
      <c r="C2" s="2052"/>
    </row>
    <row r="3" spans="1:3" ht="12.75" customHeight="1" hidden="1">
      <c r="A3" s="2052" t="s">
        <v>636</v>
      </c>
      <c r="B3" s="2052"/>
      <c r="C3" s="2052"/>
    </row>
    <row r="4" spans="1:3" ht="5.25" customHeight="1" hidden="1">
      <c r="A4" s="764"/>
      <c r="B4" s="764"/>
      <c r="C4" s="764"/>
    </row>
    <row r="5" spans="1:3" ht="12.75" customHeight="1" hidden="1">
      <c r="A5" s="2052" t="s">
        <v>42</v>
      </c>
      <c r="B5" s="2052"/>
      <c r="C5" s="2052"/>
    </row>
    <row r="6" spans="1:3" ht="12.75" customHeight="1" hidden="1">
      <c r="A6" s="2052" t="s">
        <v>637</v>
      </c>
      <c r="B6" s="2052"/>
      <c r="C6" s="2052"/>
    </row>
    <row r="7" spans="1:3" ht="5.25" customHeight="1" hidden="1">
      <c r="A7" s="766"/>
      <c r="B7" s="766"/>
      <c r="C7" s="766"/>
    </row>
    <row r="8" spans="1:3" s="767" customFormat="1" ht="12.75" customHeight="1" hidden="1">
      <c r="A8" s="2053" t="s">
        <v>638</v>
      </c>
      <c r="B8" s="2054"/>
      <c r="C8" s="2055"/>
    </row>
    <row r="9" spans="1:3" s="767" customFormat="1" ht="12.75" customHeight="1" hidden="1">
      <c r="A9" s="2043" t="s">
        <v>639</v>
      </c>
      <c r="B9" s="2044"/>
      <c r="C9" s="2045"/>
    </row>
    <row r="10" spans="1:3" ht="12.75" hidden="1">
      <c r="A10" s="768" t="s">
        <v>640</v>
      </c>
      <c r="B10" s="769"/>
      <c r="C10" s="770"/>
    </row>
    <row r="11" spans="1:3" ht="12.75" hidden="1">
      <c r="A11" s="771"/>
      <c r="B11" s="772" t="s">
        <v>641</v>
      </c>
      <c r="C11" s="773"/>
    </row>
    <row r="12" spans="1:3" ht="12.75" hidden="1">
      <c r="A12" s="774"/>
      <c r="B12" s="772" t="s">
        <v>642</v>
      </c>
      <c r="C12" s="773"/>
    </row>
    <row r="13" spans="1:3" ht="12.75" hidden="1">
      <c r="A13" s="774"/>
      <c r="B13" s="772" t="s">
        <v>643</v>
      </c>
      <c r="C13" s="773"/>
    </row>
    <row r="14" spans="1:3" ht="12.75" hidden="1">
      <c r="A14" s="774"/>
      <c r="B14" s="772" t="s">
        <v>644</v>
      </c>
      <c r="C14" s="773"/>
    </row>
    <row r="15" spans="1:3" ht="12.75" hidden="1">
      <c r="A15" s="774"/>
      <c r="B15" s="763" t="s">
        <v>645</v>
      </c>
      <c r="C15" s="773"/>
    </row>
    <row r="16" spans="1:3" ht="12.75" hidden="1">
      <c r="A16" s="774"/>
      <c r="B16" s="763" t="s">
        <v>646</v>
      </c>
      <c r="C16" s="773"/>
    </row>
    <row r="17" spans="1:3" ht="7.5" customHeight="1" hidden="1">
      <c r="A17" s="775"/>
      <c r="B17" s="776"/>
      <c r="C17" s="777"/>
    </row>
    <row r="18" spans="1:3" ht="12.75" hidden="1">
      <c r="A18" s="771" t="s">
        <v>647</v>
      </c>
      <c r="B18" s="763"/>
      <c r="C18" s="773"/>
    </row>
    <row r="19" spans="1:3" ht="12.75" hidden="1">
      <c r="A19" s="771"/>
      <c r="B19" s="763" t="s">
        <v>648</v>
      </c>
      <c r="C19" s="773"/>
    </row>
    <row r="20" spans="1:3" ht="12.75" hidden="1">
      <c r="A20" s="774"/>
      <c r="B20" s="763" t="s">
        <v>649</v>
      </c>
      <c r="C20" s="773"/>
    </row>
    <row r="21" spans="1:3" ht="12.75" hidden="1">
      <c r="A21" s="774"/>
      <c r="B21" s="772" t="s">
        <v>650</v>
      </c>
      <c r="C21" s="773"/>
    </row>
    <row r="22" spans="1:3" ht="12.75" hidden="1">
      <c r="A22" s="778" t="s">
        <v>651</v>
      </c>
      <c r="B22" s="779"/>
      <c r="C22" s="780"/>
    </row>
    <row r="23" spans="1:3" ht="12.75" hidden="1">
      <c r="A23" s="771" t="s">
        <v>652</v>
      </c>
      <c r="B23" s="763"/>
      <c r="C23" s="773"/>
    </row>
    <row r="24" spans="1:3" ht="12.75" hidden="1">
      <c r="A24" s="774"/>
      <c r="B24" s="781" t="s">
        <v>653</v>
      </c>
      <c r="C24" s="773"/>
    </row>
    <row r="25" spans="1:3" ht="12.75" hidden="1">
      <c r="A25" s="774"/>
      <c r="B25" s="763" t="s">
        <v>654</v>
      </c>
      <c r="C25" s="773"/>
    </row>
    <row r="26" spans="1:3" ht="12.75" hidden="1">
      <c r="A26" s="774"/>
      <c r="B26" s="763" t="s">
        <v>655</v>
      </c>
      <c r="C26" s="773"/>
    </row>
    <row r="27" spans="1:3" ht="12.75" hidden="1">
      <c r="A27" s="774"/>
      <c r="B27" s="763"/>
      <c r="C27" s="773" t="s">
        <v>656</v>
      </c>
    </row>
    <row r="28" spans="1:3" ht="12.75" hidden="1">
      <c r="A28" s="774"/>
      <c r="B28" s="763"/>
      <c r="C28" s="773" t="s">
        <v>657</v>
      </c>
    </row>
    <row r="29" spans="1:3" ht="12.75" hidden="1">
      <c r="A29" s="774"/>
      <c r="B29" s="763"/>
      <c r="C29" s="773" t="s">
        <v>658</v>
      </c>
    </row>
    <row r="30" spans="1:3" ht="12.75" hidden="1">
      <c r="A30" s="774"/>
      <c r="B30" s="763"/>
      <c r="C30" s="773" t="s">
        <v>659</v>
      </c>
    </row>
    <row r="31" spans="1:3" ht="12.75" hidden="1">
      <c r="A31" s="774"/>
      <c r="B31" s="763"/>
      <c r="C31" s="773" t="s">
        <v>660</v>
      </c>
    </row>
    <row r="32" spans="1:3" ht="7.5" customHeight="1" hidden="1">
      <c r="A32" s="774"/>
      <c r="B32" s="763"/>
      <c r="C32" s="773"/>
    </row>
    <row r="33" spans="1:3" ht="12.75" hidden="1">
      <c r="A33" s="774"/>
      <c r="B33" s="781" t="s">
        <v>661</v>
      </c>
      <c r="C33" s="773"/>
    </row>
    <row r="34" spans="1:3" ht="12.75" hidden="1">
      <c r="A34" s="774"/>
      <c r="B34" s="763" t="s">
        <v>662</v>
      </c>
      <c r="C34" s="773"/>
    </row>
    <row r="35" spans="1:3" ht="12.75" hidden="1">
      <c r="A35" s="774"/>
      <c r="B35" s="772" t="s">
        <v>663</v>
      </c>
      <c r="C35" s="773"/>
    </row>
    <row r="36" spans="1:3" ht="12.75" hidden="1">
      <c r="A36" s="774"/>
      <c r="B36" s="772" t="s">
        <v>664</v>
      </c>
      <c r="C36" s="773"/>
    </row>
    <row r="37" spans="1:3" ht="12.75" hidden="1">
      <c r="A37" s="774"/>
      <c r="B37" s="772" t="s">
        <v>665</v>
      </c>
      <c r="C37" s="773"/>
    </row>
    <row r="38" spans="1:3" ht="12.75" hidden="1">
      <c r="A38" s="774"/>
      <c r="B38" s="772" t="s">
        <v>666</v>
      </c>
      <c r="C38" s="773"/>
    </row>
    <row r="39" spans="1:3" ht="7.5" customHeight="1" hidden="1">
      <c r="A39" s="775"/>
      <c r="B39" s="782"/>
      <c r="C39" s="777"/>
    </row>
    <row r="40" spans="1:3" s="786" customFormat="1" ht="12.75" hidden="1">
      <c r="A40" s="783"/>
      <c r="B40" s="784" t="s">
        <v>667</v>
      </c>
      <c r="C40" s="785"/>
    </row>
    <row r="41" spans="1:3" ht="12.75" hidden="1">
      <c r="A41" s="766" t="s">
        <v>668</v>
      </c>
      <c r="B41" s="763"/>
      <c r="C41" s="763"/>
    </row>
    <row r="42" spans="1:3" ht="12.75" hidden="1">
      <c r="A42" s="766"/>
      <c r="B42" s="763" t="s">
        <v>669</v>
      </c>
      <c r="C42" s="763"/>
    </row>
    <row r="43" spans="1:3" ht="12.75" hidden="1">
      <c r="A43" s="766"/>
      <c r="B43" s="763" t="s">
        <v>670</v>
      </c>
      <c r="C43" s="763"/>
    </row>
    <row r="44" spans="1:3" ht="12.75" hidden="1">
      <c r="A44" s="766"/>
      <c r="B44" s="763" t="s">
        <v>671</v>
      </c>
      <c r="C44" s="763"/>
    </row>
    <row r="45" spans="1:3" ht="12.75" hidden="1">
      <c r="A45" s="766"/>
      <c r="B45" s="763" t="s">
        <v>672</v>
      </c>
      <c r="C45" s="763"/>
    </row>
    <row r="46" spans="1:3" ht="12.75" hidden="1">
      <c r="A46" s="766"/>
      <c r="B46" s="763"/>
      <c r="C46" s="763"/>
    </row>
    <row r="47" spans="1:3" ht="12.75" hidden="1">
      <c r="A47" s="766" t="s">
        <v>673</v>
      </c>
      <c r="B47" s="763" t="s">
        <v>674</v>
      </c>
      <c r="C47" s="763"/>
    </row>
    <row r="48" spans="1:3" ht="12.75" hidden="1">
      <c r="A48" s="766"/>
      <c r="B48" s="763"/>
      <c r="C48" s="763" t="s">
        <v>653</v>
      </c>
    </row>
    <row r="49" spans="1:3" ht="12.75" hidden="1">
      <c r="A49" s="766"/>
      <c r="B49" s="763"/>
      <c r="C49" s="763" t="s">
        <v>655</v>
      </c>
    </row>
    <row r="50" spans="1:3" ht="12.75" hidden="1">
      <c r="A50" s="766"/>
      <c r="B50" s="763"/>
      <c r="C50" s="787" t="s">
        <v>657</v>
      </c>
    </row>
    <row r="51" spans="1:3" ht="12.75" hidden="1">
      <c r="A51" s="766"/>
      <c r="B51" s="763"/>
      <c r="C51" s="787" t="s">
        <v>658</v>
      </c>
    </row>
    <row r="52" spans="1:3" ht="12.75" hidden="1">
      <c r="A52" s="766"/>
      <c r="B52" s="763"/>
      <c r="C52" s="787" t="s">
        <v>659</v>
      </c>
    </row>
    <row r="53" spans="1:3" ht="12.75" hidden="1">
      <c r="A53" s="766"/>
      <c r="B53" s="763"/>
      <c r="C53" s="787" t="s">
        <v>675</v>
      </c>
    </row>
    <row r="54" spans="1:3" ht="12.75" hidden="1">
      <c r="A54" s="766"/>
      <c r="B54" s="763"/>
      <c r="C54" s="787" t="s">
        <v>676</v>
      </c>
    </row>
    <row r="55" spans="1:3" ht="12.75" hidden="1">
      <c r="A55" s="766"/>
      <c r="B55" s="763"/>
      <c r="C55" s="787" t="s">
        <v>677</v>
      </c>
    </row>
    <row r="56" spans="1:3" ht="12.75" hidden="1">
      <c r="A56" s="766"/>
      <c r="B56" s="763"/>
      <c r="C56" s="787" t="s">
        <v>678</v>
      </c>
    </row>
    <row r="57" spans="1:3" ht="12.75" hidden="1">
      <c r="A57" s="766"/>
      <c r="B57" s="763"/>
      <c r="C57" s="763" t="s">
        <v>661</v>
      </c>
    </row>
    <row r="58" spans="1:3" ht="12.75" hidden="1">
      <c r="A58" s="766"/>
      <c r="B58" s="763"/>
      <c r="C58" s="763" t="s">
        <v>662</v>
      </c>
    </row>
    <row r="59" spans="1:3" ht="12.75" hidden="1">
      <c r="A59" s="766"/>
      <c r="B59" s="763"/>
      <c r="C59" s="788" t="s">
        <v>679</v>
      </c>
    </row>
    <row r="60" spans="1:3" ht="12.75" hidden="1">
      <c r="A60" s="766"/>
      <c r="B60" s="763"/>
      <c r="C60" s="788" t="s">
        <v>680</v>
      </c>
    </row>
    <row r="61" spans="1:3" ht="12.75" hidden="1">
      <c r="A61" s="766"/>
      <c r="B61" s="763"/>
      <c r="C61" s="772" t="s">
        <v>665</v>
      </c>
    </row>
    <row r="62" spans="1:3" ht="12.75" hidden="1">
      <c r="A62" s="766"/>
      <c r="B62" s="763"/>
      <c r="C62" s="772"/>
    </row>
    <row r="63" spans="1:3" ht="12.75" hidden="1">
      <c r="A63" s="789" t="s">
        <v>681</v>
      </c>
      <c r="B63" s="763"/>
      <c r="C63" s="763"/>
    </row>
    <row r="64" spans="1:3" ht="12.75" hidden="1">
      <c r="A64" s="789" t="s">
        <v>682</v>
      </c>
      <c r="B64" s="763"/>
      <c r="C64" s="763"/>
    </row>
    <row r="65" spans="2:3" ht="12.75" hidden="1">
      <c r="B65" s="790"/>
      <c r="C65" s="790"/>
    </row>
    <row r="66" spans="1:41" ht="15.75" customHeight="1">
      <c r="A66" s="2050" t="s">
        <v>1281</v>
      </c>
      <c r="B66" s="2050"/>
      <c r="C66" s="2050"/>
      <c r="D66" s="2050"/>
      <c r="E66" s="2050"/>
      <c r="F66" s="2050"/>
      <c r="G66" s="2050"/>
      <c r="H66" s="2050"/>
      <c r="I66" s="2050"/>
      <c r="J66" s="2050"/>
      <c r="K66" s="2050"/>
      <c r="L66" s="2050"/>
      <c r="M66" s="2050"/>
      <c r="N66" s="2050"/>
      <c r="O66" s="2050"/>
      <c r="P66" s="2050"/>
      <c r="Q66" s="2050"/>
      <c r="R66" s="2050"/>
      <c r="S66" s="2050"/>
      <c r="T66" s="2050"/>
      <c r="U66" s="2050"/>
      <c r="V66" s="2050"/>
      <c r="W66" s="2050"/>
      <c r="X66" s="2050"/>
      <c r="Y66" s="2050"/>
      <c r="Z66" s="2050"/>
      <c r="AA66" s="2050"/>
      <c r="AB66" s="2050"/>
      <c r="AC66" s="2050"/>
      <c r="AD66" s="2050"/>
      <c r="AE66" s="2050"/>
      <c r="AF66" s="2050"/>
      <c r="AG66" s="2050"/>
      <c r="AH66" s="2050"/>
      <c r="AI66" s="2050"/>
      <c r="AJ66" s="2050"/>
      <c r="AK66" s="2050"/>
      <c r="AL66" s="2050"/>
      <c r="AM66" s="2050"/>
      <c r="AN66" s="2050"/>
      <c r="AO66" s="2050"/>
    </row>
    <row r="67" spans="1:41" ht="15.75">
      <c r="A67" s="2051" t="s">
        <v>42</v>
      </c>
      <c r="B67" s="2051"/>
      <c r="C67" s="2051"/>
      <c r="D67" s="2051"/>
      <c r="E67" s="2051"/>
      <c r="F67" s="2051"/>
      <c r="G67" s="2051"/>
      <c r="H67" s="2051"/>
      <c r="I67" s="2051"/>
      <c r="J67" s="2051"/>
      <c r="K67" s="2051"/>
      <c r="L67" s="2051"/>
      <c r="M67" s="2051"/>
      <c r="N67" s="2051"/>
      <c r="O67" s="2051"/>
      <c r="P67" s="2051"/>
      <c r="Q67" s="2051"/>
      <c r="R67" s="2051"/>
      <c r="S67" s="2051"/>
      <c r="T67" s="2051"/>
      <c r="U67" s="2051"/>
      <c r="V67" s="2051"/>
      <c r="W67" s="2051"/>
      <c r="X67" s="2051"/>
      <c r="Y67" s="2051"/>
      <c r="Z67" s="2051"/>
      <c r="AA67" s="2051"/>
      <c r="AB67" s="2051"/>
      <c r="AC67" s="2051"/>
      <c r="AD67" s="2051"/>
      <c r="AE67" s="2051"/>
      <c r="AF67" s="2051"/>
      <c r="AG67" s="2051"/>
      <c r="AH67" s="2051"/>
      <c r="AI67" s="2051"/>
      <c r="AJ67" s="2051"/>
      <c r="AK67" s="2051"/>
      <c r="AL67" s="2051"/>
      <c r="AM67" s="2051"/>
      <c r="AN67" s="2051"/>
      <c r="AO67" s="2051"/>
    </row>
    <row r="68" spans="1:41" ht="15.75" customHeight="1" thickBot="1">
      <c r="A68" s="2041" t="s">
        <v>637</v>
      </c>
      <c r="B68" s="2041"/>
      <c r="C68" s="2041"/>
      <c r="D68" s="2041"/>
      <c r="E68" s="2041"/>
      <c r="F68" s="2041"/>
      <c r="G68" s="2041"/>
      <c r="H68" s="2041"/>
      <c r="I68" s="2041"/>
      <c r="J68" s="2041"/>
      <c r="K68" s="2041"/>
      <c r="L68" s="2041"/>
      <c r="M68" s="2041"/>
      <c r="N68" s="2041"/>
      <c r="O68" s="2041"/>
      <c r="P68" s="2041"/>
      <c r="Q68" s="2041"/>
      <c r="R68" s="2041"/>
      <c r="S68" s="2041"/>
      <c r="T68" s="2041"/>
      <c r="U68" s="2041"/>
      <c r="V68" s="2041"/>
      <c r="W68" s="2041"/>
      <c r="X68" s="2041"/>
      <c r="Y68" s="2041"/>
      <c r="Z68" s="2041"/>
      <c r="AA68" s="2041"/>
      <c r="AB68" s="2041"/>
      <c r="AC68" s="2041"/>
      <c r="AD68" s="2041"/>
      <c r="AE68" s="2041"/>
      <c r="AF68" s="2041"/>
      <c r="AG68" s="2041"/>
      <c r="AH68" s="2041"/>
      <c r="AI68" s="2041"/>
      <c r="AJ68" s="2041"/>
      <c r="AK68" s="2041"/>
      <c r="AL68" s="2041"/>
      <c r="AM68" s="2041"/>
      <c r="AN68" s="2041"/>
      <c r="AO68" s="2041"/>
    </row>
    <row r="69" spans="1:41" ht="12.75" customHeight="1" thickTop="1">
      <c r="A69" s="2046" t="s">
        <v>638</v>
      </c>
      <c r="B69" s="2047"/>
      <c r="C69" s="2047"/>
      <c r="D69" s="791">
        <v>2010</v>
      </c>
      <c r="E69" s="791">
        <v>2011</v>
      </c>
      <c r="F69" s="791">
        <v>2012</v>
      </c>
      <c r="G69" s="792">
        <v>2013</v>
      </c>
      <c r="H69" s="792">
        <v>2013</v>
      </c>
      <c r="I69" s="792">
        <v>2013</v>
      </c>
      <c r="J69" s="792">
        <v>2013</v>
      </c>
      <c r="K69" s="792">
        <v>2013</v>
      </c>
      <c r="L69" s="792">
        <v>2013</v>
      </c>
      <c r="M69" s="792">
        <v>2013</v>
      </c>
      <c r="N69" s="792">
        <v>2014</v>
      </c>
      <c r="O69" s="792">
        <v>2014</v>
      </c>
      <c r="P69" s="792">
        <v>2014</v>
      </c>
      <c r="Q69" s="792">
        <v>2014</v>
      </c>
      <c r="R69" s="792">
        <v>2014</v>
      </c>
      <c r="S69" s="792">
        <v>2014</v>
      </c>
      <c r="T69" s="792">
        <v>2014</v>
      </c>
      <c r="U69" s="792">
        <v>2014</v>
      </c>
      <c r="V69" s="792">
        <v>2014</v>
      </c>
      <c r="W69" s="792">
        <v>2014</v>
      </c>
      <c r="X69" s="792">
        <v>2014</v>
      </c>
      <c r="Y69" s="792">
        <v>2014</v>
      </c>
      <c r="Z69" s="792">
        <v>2015</v>
      </c>
      <c r="AA69" s="792">
        <v>2015</v>
      </c>
      <c r="AB69" s="792">
        <v>2015</v>
      </c>
      <c r="AC69" s="792">
        <v>2015</v>
      </c>
      <c r="AD69" s="792">
        <v>2015</v>
      </c>
      <c r="AE69" s="792">
        <v>2015</v>
      </c>
      <c r="AF69" s="792">
        <v>2015</v>
      </c>
      <c r="AG69" s="792">
        <v>2015</v>
      </c>
      <c r="AH69" s="792">
        <v>2015</v>
      </c>
      <c r="AI69" s="792">
        <v>2015</v>
      </c>
      <c r="AJ69" s="792">
        <v>2015</v>
      </c>
      <c r="AK69" s="792">
        <v>2015</v>
      </c>
      <c r="AL69" s="792">
        <v>2016</v>
      </c>
      <c r="AM69" s="792">
        <v>2016</v>
      </c>
      <c r="AN69" s="792">
        <v>2016</v>
      </c>
      <c r="AO69" s="793">
        <v>2016</v>
      </c>
    </row>
    <row r="70" spans="1:41" ht="12.75">
      <c r="A70" s="2048" t="s">
        <v>589</v>
      </c>
      <c r="B70" s="2049"/>
      <c r="C70" s="2049"/>
      <c r="D70" s="794" t="s">
        <v>684</v>
      </c>
      <c r="E70" s="794" t="s">
        <v>684</v>
      </c>
      <c r="F70" s="794" t="s">
        <v>684</v>
      </c>
      <c r="G70" s="794" t="s">
        <v>685</v>
      </c>
      <c r="H70" s="794" t="s">
        <v>684</v>
      </c>
      <c r="I70" s="794" t="s">
        <v>686</v>
      </c>
      <c r="J70" s="794" t="s">
        <v>687</v>
      </c>
      <c r="K70" s="794" t="s">
        <v>688</v>
      </c>
      <c r="L70" s="794" t="s">
        <v>689</v>
      </c>
      <c r="M70" s="794" t="s">
        <v>690</v>
      </c>
      <c r="N70" s="794" t="s">
        <v>691</v>
      </c>
      <c r="O70" s="794" t="s">
        <v>692</v>
      </c>
      <c r="P70" s="794" t="s">
        <v>693</v>
      </c>
      <c r="Q70" s="794" t="s">
        <v>276</v>
      </c>
      <c r="R70" s="794" t="s">
        <v>625</v>
      </c>
      <c r="S70" s="794" t="s">
        <v>685</v>
      </c>
      <c r="T70" s="794" t="s">
        <v>684</v>
      </c>
      <c r="U70" s="794" t="s">
        <v>686</v>
      </c>
      <c r="V70" s="794" t="s">
        <v>687</v>
      </c>
      <c r="W70" s="794" t="s">
        <v>688</v>
      </c>
      <c r="X70" s="794" t="s">
        <v>689</v>
      </c>
      <c r="Y70" s="794" t="s">
        <v>690</v>
      </c>
      <c r="Z70" s="794" t="s">
        <v>691</v>
      </c>
      <c r="AA70" s="794" t="s">
        <v>692</v>
      </c>
      <c r="AB70" s="794" t="s">
        <v>693</v>
      </c>
      <c r="AC70" s="794" t="s">
        <v>276</v>
      </c>
      <c r="AD70" s="794" t="s">
        <v>625</v>
      </c>
      <c r="AE70" s="794" t="s">
        <v>685</v>
      </c>
      <c r="AF70" s="794" t="s">
        <v>684</v>
      </c>
      <c r="AG70" s="794" t="s">
        <v>686</v>
      </c>
      <c r="AH70" s="794" t="s">
        <v>687</v>
      </c>
      <c r="AI70" s="794" t="s">
        <v>688</v>
      </c>
      <c r="AJ70" s="794" t="s">
        <v>689</v>
      </c>
      <c r="AK70" s="794" t="s">
        <v>690</v>
      </c>
      <c r="AL70" s="794" t="s">
        <v>691</v>
      </c>
      <c r="AM70" s="794" t="s">
        <v>692</v>
      </c>
      <c r="AN70" s="794" t="s">
        <v>693</v>
      </c>
      <c r="AO70" s="795" t="s">
        <v>276</v>
      </c>
    </row>
    <row r="71" spans="1:41" ht="12.75">
      <c r="A71" s="796" t="s">
        <v>694</v>
      </c>
      <c r="B71" s="763"/>
      <c r="C71" s="763"/>
      <c r="D71" s="797"/>
      <c r="E71" s="797"/>
      <c r="F71" s="797"/>
      <c r="G71" s="797"/>
      <c r="H71" s="790"/>
      <c r="I71" s="790"/>
      <c r="J71" s="790"/>
      <c r="K71" s="790"/>
      <c r="L71" s="790"/>
      <c r="M71" s="790"/>
      <c r="N71" s="790"/>
      <c r="O71" s="790"/>
      <c r="P71" s="790"/>
      <c r="Q71" s="790"/>
      <c r="R71" s="790"/>
      <c r="S71" s="798"/>
      <c r="T71" s="790"/>
      <c r="U71" s="790"/>
      <c r="V71" s="790"/>
      <c r="W71" s="790"/>
      <c r="X71" s="790"/>
      <c r="Y71" s="790"/>
      <c r="Z71" s="790"/>
      <c r="AA71" s="790"/>
      <c r="AB71" s="790"/>
      <c r="AC71" s="790"/>
      <c r="AD71" s="790"/>
      <c r="AE71" s="790"/>
      <c r="AF71" s="790"/>
      <c r="AG71" s="790"/>
      <c r="AH71" s="790"/>
      <c r="AI71" s="790"/>
      <c r="AJ71" s="790"/>
      <c r="AK71" s="790"/>
      <c r="AL71" s="790"/>
      <c r="AM71" s="790"/>
      <c r="AN71" s="790"/>
      <c r="AO71" s="799"/>
    </row>
    <row r="72" spans="1:41" ht="12.75">
      <c r="A72" s="796"/>
      <c r="B72" s="763" t="s">
        <v>648</v>
      </c>
      <c r="C72" s="763"/>
      <c r="D72" s="790"/>
      <c r="E72" s="790"/>
      <c r="F72" s="790"/>
      <c r="G72" s="797"/>
      <c r="H72" s="790"/>
      <c r="I72" s="790"/>
      <c r="J72" s="790"/>
      <c r="K72" s="790"/>
      <c r="L72" s="790"/>
      <c r="M72" s="790"/>
      <c r="N72" s="790"/>
      <c r="O72" s="790"/>
      <c r="P72" s="790"/>
      <c r="Q72" s="790"/>
      <c r="R72" s="790"/>
      <c r="S72" s="790"/>
      <c r="T72" s="790"/>
      <c r="U72" s="790"/>
      <c r="V72" s="790"/>
      <c r="W72" s="790"/>
      <c r="X72" s="790"/>
      <c r="Y72" s="790"/>
      <c r="Z72" s="790"/>
      <c r="AA72" s="790"/>
      <c r="AB72" s="790"/>
      <c r="AC72" s="790"/>
      <c r="AD72" s="790"/>
      <c r="AE72" s="790"/>
      <c r="AF72" s="790"/>
      <c r="AG72" s="790"/>
      <c r="AH72" s="790"/>
      <c r="AI72" s="790"/>
      <c r="AJ72" s="790"/>
      <c r="AK72" s="790"/>
      <c r="AL72" s="790"/>
      <c r="AM72" s="790"/>
      <c r="AN72" s="790"/>
      <c r="AO72" s="799"/>
    </row>
    <row r="73" spans="1:41" ht="12.75">
      <c r="A73" s="796"/>
      <c r="B73" s="800" t="s">
        <v>695</v>
      </c>
      <c r="C73" s="800"/>
      <c r="D73" s="797" t="s">
        <v>33</v>
      </c>
      <c r="E73" s="797">
        <v>5.5</v>
      </c>
      <c r="F73" s="798">
        <v>5</v>
      </c>
      <c r="G73" s="798">
        <v>6</v>
      </c>
      <c r="H73" s="798">
        <v>6</v>
      </c>
      <c r="I73" s="798">
        <v>5</v>
      </c>
      <c r="J73" s="798">
        <v>5</v>
      </c>
      <c r="K73" s="798">
        <v>5</v>
      </c>
      <c r="L73" s="798">
        <v>5</v>
      </c>
      <c r="M73" s="798">
        <v>5</v>
      </c>
      <c r="N73" s="798">
        <v>5</v>
      </c>
      <c r="O73" s="798">
        <v>5</v>
      </c>
      <c r="P73" s="798">
        <v>5</v>
      </c>
      <c r="Q73" s="798">
        <v>5</v>
      </c>
      <c r="R73" s="798">
        <v>5</v>
      </c>
      <c r="S73" s="798">
        <v>5</v>
      </c>
      <c r="T73" s="798">
        <v>5</v>
      </c>
      <c r="U73" s="798">
        <v>6</v>
      </c>
      <c r="V73" s="798">
        <v>6</v>
      </c>
      <c r="W73" s="798">
        <v>6</v>
      </c>
      <c r="X73" s="798">
        <v>6</v>
      </c>
      <c r="Y73" s="798">
        <v>6</v>
      </c>
      <c r="Z73" s="798">
        <v>6</v>
      </c>
      <c r="AA73" s="798">
        <v>6</v>
      </c>
      <c r="AB73" s="798">
        <v>6</v>
      </c>
      <c r="AC73" s="798">
        <v>6</v>
      </c>
      <c r="AD73" s="798">
        <v>6</v>
      </c>
      <c r="AE73" s="798">
        <v>6</v>
      </c>
      <c r="AF73" s="798">
        <v>6</v>
      </c>
      <c r="AG73" s="798">
        <v>6</v>
      </c>
      <c r="AH73" s="798">
        <v>6</v>
      </c>
      <c r="AI73" s="798">
        <v>6</v>
      </c>
      <c r="AJ73" s="798">
        <v>6</v>
      </c>
      <c r="AK73" s="798">
        <v>6</v>
      </c>
      <c r="AL73" s="798">
        <v>6</v>
      </c>
      <c r="AM73" s="798">
        <v>6</v>
      </c>
      <c r="AN73" s="798">
        <v>6</v>
      </c>
      <c r="AO73" s="801">
        <v>6</v>
      </c>
    </row>
    <row r="74" spans="1:41" ht="12.75">
      <c r="A74" s="796"/>
      <c r="B74" s="800" t="s">
        <v>696</v>
      </c>
      <c r="C74" s="800"/>
      <c r="D74" s="797">
        <v>5.5</v>
      </c>
      <c r="E74" s="797">
        <v>5.5</v>
      </c>
      <c r="F74" s="798">
        <v>5</v>
      </c>
      <c r="G74" s="798">
        <v>5.5</v>
      </c>
      <c r="H74" s="798">
        <v>5.5</v>
      </c>
      <c r="I74" s="798">
        <v>4.5</v>
      </c>
      <c r="J74" s="798">
        <v>4.5</v>
      </c>
      <c r="K74" s="798">
        <v>4.5</v>
      </c>
      <c r="L74" s="798">
        <v>4.5</v>
      </c>
      <c r="M74" s="798">
        <v>4.5</v>
      </c>
      <c r="N74" s="798">
        <v>4.5</v>
      </c>
      <c r="O74" s="798">
        <v>4.5</v>
      </c>
      <c r="P74" s="798">
        <v>4.5</v>
      </c>
      <c r="Q74" s="798">
        <v>4.5</v>
      </c>
      <c r="R74" s="798">
        <v>4.5</v>
      </c>
      <c r="S74" s="798">
        <v>4.5</v>
      </c>
      <c r="T74" s="798">
        <v>4.5</v>
      </c>
      <c r="U74" s="798">
        <v>5</v>
      </c>
      <c r="V74" s="798">
        <v>5</v>
      </c>
      <c r="W74" s="798">
        <v>5</v>
      </c>
      <c r="X74" s="798">
        <v>5</v>
      </c>
      <c r="Y74" s="798">
        <v>5</v>
      </c>
      <c r="Z74" s="798">
        <v>5</v>
      </c>
      <c r="AA74" s="798">
        <v>5</v>
      </c>
      <c r="AB74" s="798">
        <v>5</v>
      </c>
      <c r="AC74" s="798">
        <v>5</v>
      </c>
      <c r="AD74" s="798">
        <v>5</v>
      </c>
      <c r="AE74" s="798">
        <v>5</v>
      </c>
      <c r="AF74" s="798">
        <v>5</v>
      </c>
      <c r="AG74" s="798">
        <v>5</v>
      </c>
      <c r="AH74" s="798">
        <v>5</v>
      </c>
      <c r="AI74" s="798">
        <v>5</v>
      </c>
      <c r="AJ74" s="798">
        <v>5</v>
      </c>
      <c r="AK74" s="798">
        <v>5</v>
      </c>
      <c r="AL74" s="798">
        <v>5</v>
      </c>
      <c r="AM74" s="798">
        <v>5</v>
      </c>
      <c r="AN74" s="798">
        <v>5</v>
      </c>
      <c r="AO74" s="801">
        <v>5</v>
      </c>
    </row>
    <row r="75" spans="1:41" ht="12.75">
      <c r="A75" s="796"/>
      <c r="B75" s="800" t="s">
        <v>697</v>
      </c>
      <c r="C75" s="800"/>
      <c r="D75" s="797">
        <v>5.5</v>
      </c>
      <c r="E75" s="797">
        <v>5.5</v>
      </c>
      <c r="F75" s="798">
        <v>5</v>
      </c>
      <c r="G75" s="798">
        <v>5</v>
      </c>
      <c r="H75" s="798">
        <v>5</v>
      </c>
      <c r="I75" s="798">
        <v>4</v>
      </c>
      <c r="J75" s="798">
        <v>4</v>
      </c>
      <c r="K75" s="798">
        <v>4</v>
      </c>
      <c r="L75" s="798">
        <v>4</v>
      </c>
      <c r="M75" s="798">
        <v>4</v>
      </c>
      <c r="N75" s="798">
        <v>4</v>
      </c>
      <c r="O75" s="798">
        <v>4</v>
      </c>
      <c r="P75" s="798">
        <v>4</v>
      </c>
      <c r="Q75" s="798">
        <v>4</v>
      </c>
      <c r="R75" s="798">
        <v>4</v>
      </c>
      <c r="S75" s="798">
        <v>4</v>
      </c>
      <c r="T75" s="798">
        <v>4</v>
      </c>
      <c r="U75" s="798">
        <v>4</v>
      </c>
      <c r="V75" s="798">
        <v>4</v>
      </c>
      <c r="W75" s="798">
        <v>4</v>
      </c>
      <c r="X75" s="798">
        <v>4</v>
      </c>
      <c r="Y75" s="798">
        <v>4</v>
      </c>
      <c r="Z75" s="798">
        <v>4</v>
      </c>
      <c r="AA75" s="798">
        <v>4</v>
      </c>
      <c r="AB75" s="798">
        <v>4</v>
      </c>
      <c r="AC75" s="798">
        <v>4</v>
      </c>
      <c r="AD75" s="798">
        <v>4</v>
      </c>
      <c r="AE75" s="798">
        <v>4</v>
      </c>
      <c r="AF75" s="798">
        <v>4</v>
      </c>
      <c r="AG75" s="798">
        <v>4</v>
      </c>
      <c r="AH75" s="798">
        <v>4</v>
      </c>
      <c r="AI75" s="798">
        <v>4</v>
      </c>
      <c r="AJ75" s="798">
        <v>4</v>
      </c>
      <c r="AK75" s="798">
        <v>4</v>
      </c>
      <c r="AL75" s="798">
        <v>4</v>
      </c>
      <c r="AM75" s="798">
        <v>4</v>
      </c>
      <c r="AN75" s="798">
        <v>4</v>
      </c>
      <c r="AO75" s="801">
        <v>4</v>
      </c>
    </row>
    <row r="76" spans="1:41" ht="12.75">
      <c r="A76" s="802"/>
      <c r="B76" s="763" t="s">
        <v>698</v>
      </c>
      <c r="C76" s="763"/>
      <c r="D76" s="797">
        <v>6.5</v>
      </c>
      <c r="E76" s="798">
        <v>7</v>
      </c>
      <c r="F76" s="798">
        <v>7</v>
      </c>
      <c r="G76" s="798">
        <v>8</v>
      </c>
      <c r="H76" s="798">
        <v>8</v>
      </c>
      <c r="I76" s="798">
        <v>8</v>
      </c>
      <c r="J76" s="798">
        <v>8</v>
      </c>
      <c r="K76" s="798">
        <v>8</v>
      </c>
      <c r="L76" s="798">
        <v>8</v>
      </c>
      <c r="M76" s="798">
        <v>8</v>
      </c>
      <c r="N76" s="798">
        <v>8</v>
      </c>
      <c r="O76" s="798">
        <v>8</v>
      </c>
      <c r="P76" s="798">
        <v>8</v>
      </c>
      <c r="Q76" s="798">
        <v>8</v>
      </c>
      <c r="R76" s="798">
        <v>8</v>
      </c>
      <c r="S76" s="798">
        <v>8</v>
      </c>
      <c r="T76" s="798">
        <v>8</v>
      </c>
      <c r="U76" s="798">
        <v>8</v>
      </c>
      <c r="V76" s="798">
        <v>8</v>
      </c>
      <c r="W76" s="798">
        <v>8</v>
      </c>
      <c r="X76" s="798">
        <v>8</v>
      </c>
      <c r="Y76" s="798">
        <v>8</v>
      </c>
      <c r="Z76" s="798">
        <v>8</v>
      </c>
      <c r="AA76" s="798">
        <v>8</v>
      </c>
      <c r="AB76" s="798">
        <v>8</v>
      </c>
      <c r="AC76" s="798">
        <v>8</v>
      </c>
      <c r="AD76" s="798">
        <v>8</v>
      </c>
      <c r="AE76" s="798">
        <v>8</v>
      </c>
      <c r="AF76" s="798">
        <v>8</v>
      </c>
      <c r="AG76" s="798">
        <v>7</v>
      </c>
      <c r="AH76" s="798">
        <v>7</v>
      </c>
      <c r="AI76" s="798">
        <v>7</v>
      </c>
      <c r="AJ76" s="798">
        <v>7</v>
      </c>
      <c r="AK76" s="798">
        <v>7</v>
      </c>
      <c r="AL76" s="798">
        <v>7</v>
      </c>
      <c r="AM76" s="798">
        <v>7</v>
      </c>
      <c r="AN76" s="798">
        <v>7</v>
      </c>
      <c r="AO76" s="801">
        <v>7</v>
      </c>
    </row>
    <row r="77" spans="1:41" s="790" customFormat="1" ht="12.75">
      <c r="A77" s="802"/>
      <c r="B77" s="763" t="s">
        <v>699</v>
      </c>
      <c r="C77" s="763"/>
      <c r="AO77" s="799"/>
    </row>
    <row r="78" spans="1:41" s="790" customFormat="1" ht="12.75">
      <c r="A78" s="802"/>
      <c r="B78" s="763"/>
      <c r="C78" s="763" t="s">
        <v>700</v>
      </c>
      <c r="D78" s="797"/>
      <c r="E78" s="797">
        <v>1.5</v>
      </c>
      <c r="F78" s="797">
        <v>1.5</v>
      </c>
      <c r="G78" s="797">
        <v>1.5</v>
      </c>
      <c r="H78" s="798">
        <v>1.5</v>
      </c>
      <c r="I78" s="798">
        <v>1</v>
      </c>
      <c r="J78" s="798">
        <v>1</v>
      </c>
      <c r="K78" s="798">
        <v>1</v>
      </c>
      <c r="L78" s="798">
        <v>1</v>
      </c>
      <c r="M78" s="798">
        <v>1</v>
      </c>
      <c r="N78" s="798">
        <v>1</v>
      </c>
      <c r="O78" s="798">
        <v>1</v>
      </c>
      <c r="P78" s="798">
        <v>1</v>
      </c>
      <c r="Q78" s="798">
        <v>1</v>
      </c>
      <c r="R78" s="798">
        <v>1</v>
      </c>
      <c r="S78" s="798">
        <v>1</v>
      </c>
      <c r="T78" s="798">
        <v>1</v>
      </c>
      <c r="U78" s="798">
        <v>1</v>
      </c>
      <c r="V78" s="798">
        <v>1</v>
      </c>
      <c r="W78" s="798">
        <v>1</v>
      </c>
      <c r="X78" s="798">
        <v>1</v>
      </c>
      <c r="Y78" s="798">
        <v>1</v>
      </c>
      <c r="Z78" s="798">
        <v>1</v>
      </c>
      <c r="AA78" s="798">
        <v>1</v>
      </c>
      <c r="AB78" s="798">
        <v>1</v>
      </c>
      <c r="AC78" s="798">
        <v>1</v>
      </c>
      <c r="AD78" s="798">
        <v>1</v>
      </c>
      <c r="AE78" s="798">
        <v>1</v>
      </c>
      <c r="AF78" s="798">
        <v>1</v>
      </c>
      <c r="AG78" s="798">
        <v>1</v>
      </c>
      <c r="AH78" s="798">
        <v>1</v>
      </c>
      <c r="AI78" s="798">
        <v>1</v>
      </c>
      <c r="AJ78" s="798">
        <v>1</v>
      </c>
      <c r="AK78" s="798">
        <v>1</v>
      </c>
      <c r="AL78" s="798">
        <v>1</v>
      </c>
      <c r="AM78" s="798">
        <v>1</v>
      </c>
      <c r="AN78" s="798">
        <v>1</v>
      </c>
      <c r="AO78" s="801">
        <v>1</v>
      </c>
    </row>
    <row r="79" spans="1:41" s="790" customFormat="1" ht="12.75" customHeight="1">
      <c r="A79" s="802"/>
      <c r="B79" s="763"/>
      <c r="C79" s="763" t="s">
        <v>701</v>
      </c>
      <c r="D79" s="803"/>
      <c r="E79" s="798">
        <v>7</v>
      </c>
      <c r="F79" s="798">
        <v>7</v>
      </c>
      <c r="G79" s="798">
        <v>6</v>
      </c>
      <c r="H79" s="798">
        <v>6</v>
      </c>
      <c r="I79" s="798">
        <v>5</v>
      </c>
      <c r="J79" s="798">
        <v>5</v>
      </c>
      <c r="K79" s="798">
        <v>5</v>
      </c>
      <c r="L79" s="798">
        <v>5</v>
      </c>
      <c r="M79" s="798">
        <v>5</v>
      </c>
      <c r="N79" s="798">
        <v>5</v>
      </c>
      <c r="O79" s="798">
        <v>5</v>
      </c>
      <c r="P79" s="798">
        <v>5</v>
      </c>
      <c r="Q79" s="798">
        <v>5</v>
      </c>
      <c r="R79" s="798">
        <v>5</v>
      </c>
      <c r="S79" s="798">
        <v>5</v>
      </c>
      <c r="T79" s="798">
        <v>5</v>
      </c>
      <c r="U79" s="798">
        <v>4</v>
      </c>
      <c r="V79" s="798">
        <v>4</v>
      </c>
      <c r="W79" s="798">
        <v>4</v>
      </c>
      <c r="X79" s="798">
        <v>4</v>
      </c>
      <c r="Y79" s="798">
        <v>4</v>
      </c>
      <c r="Z79" s="798">
        <v>4</v>
      </c>
      <c r="AA79" s="798">
        <v>4</v>
      </c>
      <c r="AB79" s="798">
        <v>4</v>
      </c>
      <c r="AC79" s="798">
        <v>4</v>
      </c>
      <c r="AD79" s="798">
        <v>4</v>
      </c>
      <c r="AE79" s="798">
        <v>4</v>
      </c>
      <c r="AF79" s="798">
        <v>4</v>
      </c>
      <c r="AG79" s="798">
        <v>4</v>
      </c>
      <c r="AH79" s="798">
        <v>4</v>
      </c>
      <c r="AI79" s="798">
        <v>4</v>
      </c>
      <c r="AJ79" s="798">
        <v>4</v>
      </c>
      <c r="AK79" s="798">
        <v>4</v>
      </c>
      <c r="AL79" s="798">
        <v>4</v>
      </c>
      <c r="AM79" s="798">
        <v>4</v>
      </c>
      <c r="AN79" s="798">
        <v>4</v>
      </c>
      <c r="AO79" s="801">
        <v>4</v>
      </c>
    </row>
    <row r="80" spans="1:41" ht="12.75">
      <c r="A80" s="802"/>
      <c r="B80" s="763"/>
      <c r="C80" s="763" t="s">
        <v>702</v>
      </c>
      <c r="D80" s="804" t="s">
        <v>703</v>
      </c>
      <c r="E80" s="804" t="s">
        <v>703</v>
      </c>
      <c r="F80" s="804" t="s">
        <v>703</v>
      </c>
      <c r="G80" s="804" t="s">
        <v>703</v>
      </c>
      <c r="H80" s="804" t="s">
        <v>703</v>
      </c>
      <c r="I80" s="804" t="s">
        <v>703</v>
      </c>
      <c r="J80" s="804" t="s">
        <v>703</v>
      </c>
      <c r="K80" s="804" t="s">
        <v>703</v>
      </c>
      <c r="L80" s="804" t="s">
        <v>703</v>
      </c>
      <c r="M80" s="804" t="s">
        <v>703</v>
      </c>
      <c r="N80" s="804" t="s">
        <v>703</v>
      </c>
      <c r="O80" s="804" t="s">
        <v>703</v>
      </c>
      <c r="P80" s="804" t="s">
        <v>703</v>
      </c>
      <c r="Q80" s="804" t="s">
        <v>703</v>
      </c>
      <c r="R80" s="804" t="s">
        <v>703</v>
      </c>
      <c r="S80" s="804" t="s">
        <v>703</v>
      </c>
      <c r="T80" s="804" t="s">
        <v>703</v>
      </c>
      <c r="U80" s="804" t="s">
        <v>703</v>
      </c>
      <c r="V80" s="804" t="s">
        <v>703</v>
      </c>
      <c r="W80" s="804" t="s">
        <v>703</v>
      </c>
      <c r="X80" s="804" t="s">
        <v>703</v>
      </c>
      <c r="Y80" s="804" t="s">
        <v>703</v>
      </c>
      <c r="Z80" s="804" t="s">
        <v>703</v>
      </c>
      <c r="AA80" s="804" t="s">
        <v>703</v>
      </c>
      <c r="AB80" s="804" t="s">
        <v>703</v>
      </c>
      <c r="AC80" s="804" t="s">
        <v>703</v>
      </c>
      <c r="AD80" s="804" t="s">
        <v>703</v>
      </c>
      <c r="AE80" s="804" t="s">
        <v>703</v>
      </c>
      <c r="AF80" s="804" t="s">
        <v>703</v>
      </c>
      <c r="AG80" s="804" t="s">
        <v>703</v>
      </c>
      <c r="AH80" s="804" t="s">
        <v>703</v>
      </c>
      <c r="AI80" s="804" t="s">
        <v>703</v>
      </c>
      <c r="AJ80" s="804" t="s">
        <v>703</v>
      </c>
      <c r="AK80" s="804" t="s">
        <v>703</v>
      </c>
      <c r="AL80" s="804" t="s">
        <v>703</v>
      </c>
      <c r="AM80" s="804" t="s">
        <v>703</v>
      </c>
      <c r="AN80" s="804" t="s">
        <v>703</v>
      </c>
      <c r="AO80" s="805" t="s">
        <v>703</v>
      </c>
    </row>
    <row r="81" spans="1:41" ht="12.75">
      <c r="A81" s="802"/>
      <c r="B81" s="763" t="s">
        <v>704</v>
      </c>
      <c r="C81" s="763"/>
      <c r="D81" s="804"/>
      <c r="E81" s="806"/>
      <c r="F81" s="806"/>
      <c r="G81" s="807">
        <v>8</v>
      </c>
      <c r="H81" s="807">
        <v>8</v>
      </c>
      <c r="I81" s="807">
        <v>8</v>
      </c>
      <c r="J81" s="807">
        <v>8</v>
      </c>
      <c r="K81" s="807">
        <v>8</v>
      </c>
      <c r="L81" s="807">
        <v>8</v>
      </c>
      <c r="M81" s="807">
        <v>8</v>
      </c>
      <c r="N81" s="807">
        <v>8</v>
      </c>
      <c r="O81" s="807">
        <v>8</v>
      </c>
      <c r="P81" s="807">
        <v>8</v>
      </c>
      <c r="Q81" s="807">
        <v>8</v>
      </c>
      <c r="R81" s="807">
        <v>8</v>
      </c>
      <c r="S81" s="807">
        <v>8</v>
      </c>
      <c r="T81" s="807">
        <v>8</v>
      </c>
      <c r="U81" s="807">
        <v>8</v>
      </c>
      <c r="V81" s="807">
        <v>8</v>
      </c>
      <c r="W81" s="807">
        <v>8</v>
      </c>
      <c r="X81" s="807">
        <v>8</v>
      </c>
      <c r="Y81" s="807">
        <v>8</v>
      </c>
      <c r="Z81" s="807">
        <v>8</v>
      </c>
      <c r="AA81" s="807">
        <v>8</v>
      </c>
      <c r="AB81" s="807">
        <v>8</v>
      </c>
      <c r="AC81" s="807">
        <v>8</v>
      </c>
      <c r="AD81" s="807">
        <v>8</v>
      </c>
      <c r="AE81" s="807">
        <v>8</v>
      </c>
      <c r="AF81" s="807">
        <v>8</v>
      </c>
      <c r="AG81" s="807">
        <v>7</v>
      </c>
      <c r="AH81" s="807">
        <v>7</v>
      </c>
      <c r="AI81" s="807">
        <v>7</v>
      </c>
      <c r="AJ81" s="807">
        <v>7</v>
      </c>
      <c r="AK81" s="807">
        <v>7</v>
      </c>
      <c r="AL81" s="807">
        <v>7</v>
      </c>
      <c r="AM81" s="807">
        <v>7</v>
      </c>
      <c r="AN81" s="807">
        <v>7</v>
      </c>
      <c r="AO81" s="808">
        <v>7</v>
      </c>
    </row>
    <row r="82" spans="1:41" ht="12.75">
      <c r="A82" s="809"/>
      <c r="B82" s="776" t="s">
        <v>705</v>
      </c>
      <c r="C82" s="776"/>
      <c r="D82" s="803">
        <v>3</v>
      </c>
      <c r="E82" s="803">
        <v>3</v>
      </c>
      <c r="F82" s="803">
        <v>3</v>
      </c>
      <c r="G82" s="810"/>
      <c r="H82" s="810"/>
      <c r="I82" s="810"/>
      <c r="J82" s="810"/>
      <c r="K82" s="810"/>
      <c r="L82" s="810"/>
      <c r="M82" s="810"/>
      <c r="N82" s="810"/>
      <c r="O82" s="810"/>
      <c r="P82" s="810"/>
      <c r="Q82" s="810"/>
      <c r="R82" s="810"/>
      <c r="S82" s="810"/>
      <c r="T82" s="810"/>
      <c r="U82" s="810"/>
      <c r="V82" s="810"/>
      <c r="W82" s="810"/>
      <c r="X82" s="810"/>
      <c r="Y82" s="810"/>
      <c r="Z82" s="810"/>
      <c r="AA82" s="810"/>
      <c r="AB82" s="810"/>
      <c r="AC82" s="810"/>
      <c r="AD82" s="810"/>
      <c r="AE82" s="810"/>
      <c r="AF82" s="810"/>
      <c r="AG82" s="810"/>
      <c r="AH82" s="810"/>
      <c r="AI82" s="810"/>
      <c r="AJ82" s="810"/>
      <c r="AK82" s="810"/>
      <c r="AL82" s="810"/>
      <c r="AM82" s="810"/>
      <c r="AN82" s="810"/>
      <c r="AO82" s="811"/>
    </row>
    <row r="83" spans="1:41" ht="12.75">
      <c r="A83" s="796" t="s">
        <v>706</v>
      </c>
      <c r="B83" s="763"/>
      <c r="C83" s="763"/>
      <c r="D83" s="812"/>
      <c r="E83" s="812"/>
      <c r="F83" s="812"/>
      <c r="G83" s="804"/>
      <c r="H83" s="804"/>
      <c r="I83" s="804"/>
      <c r="J83" s="804"/>
      <c r="K83" s="804"/>
      <c r="L83" s="804"/>
      <c r="M83" s="804"/>
      <c r="N83" s="804"/>
      <c r="O83" s="804"/>
      <c r="P83" s="804"/>
      <c r="Q83" s="804"/>
      <c r="R83" s="804"/>
      <c r="S83" s="804"/>
      <c r="T83" s="804"/>
      <c r="U83" s="804"/>
      <c r="V83" s="804"/>
      <c r="W83" s="804"/>
      <c r="X83" s="804"/>
      <c r="Y83" s="804"/>
      <c r="Z83" s="804"/>
      <c r="AA83" s="804"/>
      <c r="AB83" s="804"/>
      <c r="AC83" s="804"/>
      <c r="AD83" s="804"/>
      <c r="AE83" s="804"/>
      <c r="AF83" s="804"/>
      <c r="AG83" s="804"/>
      <c r="AH83" s="804"/>
      <c r="AI83" s="804"/>
      <c r="AJ83" s="804"/>
      <c r="AK83" s="804"/>
      <c r="AL83" s="804"/>
      <c r="AM83" s="804"/>
      <c r="AN83" s="804"/>
      <c r="AO83" s="805"/>
    </row>
    <row r="84" spans="1:41" s="790" customFormat="1" ht="12.75">
      <c r="A84" s="796"/>
      <c r="B84" s="772" t="s">
        <v>707</v>
      </c>
      <c r="C84" s="763"/>
      <c r="D84" s="812">
        <v>8.7</v>
      </c>
      <c r="E84" s="812">
        <v>8.08</v>
      </c>
      <c r="F84" s="812">
        <v>0.1</v>
      </c>
      <c r="G84" s="812">
        <v>1.7747</v>
      </c>
      <c r="H84" s="812">
        <v>0.5529571428571429</v>
      </c>
      <c r="I84" s="812">
        <v>0.13</v>
      </c>
      <c r="J84" s="812">
        <v>0.0968</v>
      </c>
      <c r="K84" s="812">
        <v>0.04</v>
      </c>
      <c r="L84" s="812">
        <v>0.0171</v>
      </c>
      <c r="M84" s="812">
        <v>0.0112</v>
      </c>
      <c r="N84" s="812">
        <v>0.2514</v>
      </c>
      <c r="O84" s="812">
        <v>0.0769</v>
      </c>
      <c r="P84" s="812">
        <v>0.025028571428571428</v>
      </c>
      <c r="Q84" s="812">
        <v>0.02</v>
      </c>
      <c r="R84" s="812">
        <v>0.01</v>
      </c>
      <c r="S84" s="812">
        <v>0.04</v>
      </c>
      <c r="T84" s="812">
        <v>0.01</v>
      </c>
      <c r="U84" s="813">
        <v>0.0015</v>
      </c>
      <c r="V84" s="813">
        <v>0.0032</v>
      </c>
      <c r="W84" s="813">
        <v>0.3255</v>
      </c>
      <c r="X84" s="813">
        <v>0.3916</v>
      </c>
      <c r="Y84" s="813">
        <v>0.059</v>
      </c>
      <c r="Z84" s="813" t="s">
        <v>119</v>
      </c>
      <c r="AA84" s="813" t="s">
        <v>119</v>
      </c>
      <c r="AB84" s="813" t="s">
        <v>119</v>
      </c>
      <c r="AC84" s="813" t="s">
        <v>119</v>
      </c>
      <c r="AD84" s="813" t="s">
        <v>119</v>
      </c>
      <c r="AE84" s="813" t="s">
        <v>119</v>
      </c>
      <c r="AF84" s="813" t="s">
        <v>119</v>
      </c>
      <c r="AG84" s="813" t="s">
        <v>119</v>
      </c>
      <c r="AH84" s="813" t="s">
        <v>119</v>
      </c>
      <c r="AI84" s="813" t="s">
        <v>119</v>
      </c>
      <c r="AJ84" s="813" t="s">
        <v>119</v>
      </c>
      <c r="AK84" s="813" t="s">
        <v>119</v>
      </c>
      <c r="AL84" s="813" t="s">
        <v>119</v>
      </c>
      <c r="AM84" s="812" t="s">
        <v>119</v>
      </c>
      <c r="AN84" s="812" t="s">
        <v>119</v>
      </c>
      <c r="AO84" s="814" t="s">
        <v>119</v>
      </c>
    </row>
    <row r="85" spans="1:41" ht="12.75">
      <c r="A85" s="802"/>
      <c r="B85" s="772" t="s">
        <v>708</v>
      </c>
      <c r="C85" s="763"/>
      <c r="D85" s="812">
        <v>8.13</v>
      </c>
      <c r="E85" s="812">
        <v>8.52</v>
      </c>
      <c r="F85" s="812">
        <v>1.15</v>
      </c>
      <c r="G85" s="812">
        <v>2.665178033830017</v>
      </c>
      <c r="H85" s="812">
        <v>1.1949270430302494</v>
      </c>
      <c r="I85" s="812">
        <v>0.25</v>
      </c>
      <c r="J85" s="812">
        <v>0.1401</v>
      </c>
      <c r="K85" s="812">
        <v>0.07</v>
      </c>
      <c r="L85" s="812">
        <v>0.03</v>
      </c>
      <c r="M85" s="812">
        <v>0.08</v>
      </c>
      <c r="N85" s="812">
        <v>0.4707958107442089</v>
      </c>
      <c r="O85" s="812">
        <v>0.234</v>
      </c>
      <c r="P85" s="812">
        <v>0.07589681227455514</v>
      </c>
      <c r="Q85" s="812">
        <v>0.06</v>
      </c>
      <c r="R85" s="812">
        <v>0.04</v>
      </c>
      <c r="S85" s="812">
        <v>0.13</v>
      </c>
      <c r="T85" s="812">
        <v>0.02</v>
      </c>
      <c r="U85" s="813">
        <v>0.0044</v>
      </c>
      <c r="V85" s="813">
        <v>0.0656</v>
      </c>
      <c r="W85" s="813">
        <v>0.9267</v>
      </c>
      <c r="X85" s="813">
        <v>0.5235</v>
      </c>
      <c r="Y85" s="813">
        <v>0.128</v>
      </c>
      <c r="Z85" s="813">
        <v>0.1551</v>
      </c>
      <c r="AA85" s="813">
        <v>0.7409</v>
      </c>
      <c r="AB85" s="813">
        <v>1.1286</v>
      </c>
      <c r="AC85" s="813">
        <v>0.687</v>
      </c>
      <c r="AD85" s="813">
        <v>0.5904</v>
      </c>
      <c r="AE85" s="813">
        <v>0.3719</v>
      </c>
      <c r="AF85" s="813">
        <v>0.1739</v>
      </c>
      <c r="AG85" s="813">
        <v>0.9477779527559054</v>
      </c>
      <c r="AH85" s="812">
        <v>2.22</v>
      </c>
      <c r="AI85" s="812">
        <v>1.1</v>
      </c>
      <c r="AJ85" s="812">
        <v>0.29</v>
      </c>
      <c r="AK85" s="812">
        <v>0.4837</v>
      </c>
      <c r="AL85" s="812">
        <v>0.6795</v>
      </c>
      <c r="AM85" s="812">
        <v>0.35</v>
      </c>
      <c r="AN85" s="812">
        <v>0.53</v>
      </c>
      <c r="AO85" s="814">
        <v>1.0974</v>
      </c>
    </row>
    <row r="86" spans="1:41" s="815" customFormat="1" ht="12.75">
      <c r="A86" s="802"/>
      <c r="B86" s="772" t="s">
        <v>709</v>
      </c>
      <c r="C86" s="763"/>
      <c r="D86" s="812">
        <v>8.28</v>
      </c>
      <c r="E86" s="812">
        <v>8.59</v>
      </c>
      <c r="F86" s="812">
        <v>1.96</v>
      </c>
      <c r="G86" s="812">
        <v>2.625707377362713</v>
      </c>
      <c r="H86" s="812">
        <v>1.6011029109423673</v>
      </c>
      <c r="I86" s="812">
        <v>0</v>
      </c>
      <c r="J86" s="812">
        <v>0.6906</v>
      </c>
      <c r="K86" s="812">
        <v>0.42</v>
      </c>
      <c r="L86" s="812">
        <v>0.2173</v>
      </c>
      <c r="M86" s="812">
        <v>0.4599</v>
      </c>
      <c r="N86" s="812">
        <v>0.9307730932022839</v>
      </c>
      <c r="O86" s="812" t="s">
        <v>119</v>
      </c>
      <c r="P86" s="812">
        <v>0.5262407407407408</v>
      </c>
      <c r="Q86" s="812">
        <v>0.26</v>
      </c>
      <c r="R86" s="812">
        <v>0.13</v>
      </c>
      <c r="S86" s="812">
        <v>0.38</v>
      </c>
      <c r="T86" s="812">
        <v>0.42</v>
      </c>
      <c r="U86" s="812" t="s">
        <v>119</v>
      </c>
      <c r="V86" s="812">
        <v>0.157</v>
      </c>
      <c r="W86" s="812">
        <v>0.9</v>
      </c>
      <c r="X86" s="812">
        <v>1.2073</v>
      </c>
      <c r="Y86" s="812">
        <v>0.3029</v>
      </c>
      <c r="Z86" s="812">
        <v>0.2288</v>
      </c>
      <c r="AA86" s="812" t="s">
        <v>119</v>
      </c>
      <c r="AB86" s="813">
        <v>1.2528</v>
      </c>
      <c r="AC86" s="813">
        <v>0.8742</v>
      </c>
      <c r="AD86" s="813">
        <v>0.9045</v>
      </c>
      <c r="AE86" s="813">
        <v>0.6827</v>
      </c>
      <c r="AF86" s="813">
        <v>0.5648</v>
      </c>
      <c r="AG86" s="813" t="s">
        <v>119</v>
      </c>
      <c r="AH86" s="812">
        <v>3.12</v>
      </c>
      <c r="AI86" s="812">
        <v>1.57</v>
      </c>
      <c r="AJ86" s="812">
        <v>0.86</v>
      </c>
      <c r="AK86" s="812">
        <v>0.8527</v>
      </c>
      <c r="AL86" s="812">
        <v>0.8302</v>
      </c>
      <c r="AM86" s="812" t="s">
        <v>119</v>
      </c>
      <c r="AN86" s="812">
        <v>0.9821</v>
      </c>
      <c r="AO86" s="814">
        <v>1.1044</v>
      </c>
    </row>
    <row r="87" spans="1:41" ht="15.75" customHeight="1">
      <c r="A87" s="802"/>
      <c r="B87" s="772" t="s">
        <v>710</v>
      </c>
      <c r="C87" s="763"/>
      <c r="D87" s="812">
        <v>7.28</v>
      </c>
      <c r="E87" s="812">
        <v>8.6105</v>
      </c>
      <c r="F87" s="812">
        <v>2.72</v>
      </c>
      <c r="G87" s="812" t="s">
        <v>119</v>
      </c>
      <c r="H87" s="812">
        <v>2.713382091805048</v>
      </c>
      <c r="I87" s="812">
        <v>0</v>
      </c>
      <c r="J87" s="812">
        <v>1.0019</v>
      </c>
      <c r="K87" s="812">
        <v>0.79</v>
      </c>
      <c r="L87" s="812">
        <v>0.5</v>
      </c>
      <c r="M87" s="812">
        <v>0.75</v>
      </c>
      <c r="N87" s="812">
        <v>1.061509865470852</v>
      </c>
      <c r="O87" s="812" t="s">
        <v>119</v>
      </c>
      <c r="P87" s="812">
        <v>0.8337058823529412</v>
      </c>
      <c r="Q87" s="812">
        <v>0.68</v>
      </c>
      <c r="R87" s="812">
        <v>0.64</v>
      </c>
      <c r="S87" s="812">
        <v>2.2</v>
      </c>
      <c r="T87" s="812">
        <v>0.72</v>
      </c>
      <c r="U87" s="812" t="s">
        <v>119</v>
      </c>
      <c r="V87" s="812">
        <v>0.54</v>
      </c>
      <c r="W87" s="812">
        <v>0.9349</v>
      </c>
      <c r="X87" s="812">
        <v>0.8726</v>
      </c>
      <c r="Y87" s="812">
        <v>0.5803</v>
      </c>
      <c r="Z87" s="812">
        <v>0.369</v>
      </c>
      <c r="AA87" s="812" t="s">
        <v>119</v>
      </c>
      <c r="AB87" s="813">
        <v>1.3759</v>
      </c>
      <c r="AC87" s="813">
        <v>1.1623</v>
      </c>
      <c r="AD87" s="813">
        <v>0.9827</v>
      </c>
      <c r="AE87" s="813" t="s">
        <v>119</v>
      </c>
      <c r="AF87" s="813">
        <v>0.7579</v>
      </c>
      <c r="AG87" s="813" t="s">
        <v>119</v>
      </c>
      <c r="AH87" s="812">
        <v>3.04</v>
      </c>
      <c r="AI87" s="812">
        <v>1.97</v>
      </c>
      <c r="AJ87" s="812">
        <v>0.97</v>
      </c>
      <c r="AK87" s="812">
        <v>0.9588</v>
      </c>
      <c r="AL87" s="812">
        <v>0.9434</v>
      </c>
      <c r="AM87" s="812" t="s">
        <v>119</v>
      </c>
      <c r="AN87" s="812">
        <v>1.33</v>
      </c>
      <c r="AO87" s="814">
        <v>1.2908</v>
      </c>
    </row>
    <row r="88" spans="1:41" ht="15.75" customHeight="1">
      <c r="A88" s="802"/>
      <c r="B88" s="763" t="s">
        <v>646</v>
      </c>
      <c r="C88" s="763"/>
      <c r="D88" s="812" t="s">
        <v>711</v>
      </c>
      <c r="E88" s="812" t="s">
        <v>712</v>
      </c>
      <c r="F88" s="812" t="s">
        <v>712</v>
      </c>
      <c r="G88" s="812" t="s">
        <v>712</v>
      </c>
      <c r="H88" s="812" t="s">
        <v>712</v>
      </c>
      <c r="I88" s="812" t="s">
        <v>712</v>
      </c>
      <c r="J88" s="812" t="s">
        <v>712</v>
      </c>
      <c r="K88" s="812" t="s">
        <v>712</v>
      </c>
      <c r="L88" s="812" t="s">
        <v>712</v>
      </c>
      <c r="M88" s="812" t="s">
        <v>713</v>
      </c>
      <c r="N88" s="812" t="s">
        <v>713</v>
      </c>
      <c r="O88" s="812" t="s">
        <v>713</v>
      </c>
      <c r="P88" s="812" t="s">
        <v>713</v>
      </c>
      <c r="Q88" s="812" t="s">
        <v>713</v>
      </c>
      <c r="R88" s="812" t="s">
        <v>713</v>
      </c>
      <c r="S88" s="812" t="s">
        <v>713</v>
      </c>
      <c r="T88" s="812" t="s">
        <v>713</v>
      </c>
      <c r="U88" s="812" t="s">
        <v>713</v>
      </c>
      <c r="V88" s="812" t="s">
        <v>713</v>
      </c>
      <c r="W88" s="812" t="s">
        <v>713</v>
      </c>
      <c r="X88" s="812" t="s">
        <v>713</v>
      </c>
      <c r="Y88" s="812" t="s">
        <v>713</v>
      </c>
      <c r="Z88" s="812" t="s">
        <v>713</v>
      </c>
      <c r="AA88" s="812" t="s">
        <v>713</v>
      </c>
      <c r="AB88" s="812" t="s">
        <v>713</v>
      </c>
      <c r="AC88" s="812" t="s">
        <v>713</v>
      </c>
      <c r="AD88" s="812" t="s">
        <v>713</v>
      </c>
      <c r="AE88" s="812" t="s">
        <v>714</v>
      </c>
      <c r="AF88" s="812" t="s">
        <v>715</v>
      </c>
      <c r="AG88" s="812" t="s">
        <v>715</v>
      </c>
      <c r="AH88" s="812" t="s">
        <v>715</v>
      </c>
      <c r="AI88" s="812" t="s">
        <v>715</v>
      </c>
      <c r="AJ88" s="812" t="s">
        <v>715</v>
      </c>
      <c r="AK88" s="812" t="s">
        <v>715</v>
      </c>
      <c r="AL88" s="812" t="s">
        <v>715</v>
      </c>
      <c r="AM88" s="812" t="s">
        <v>715</v>
      </c>
      <c r="AN88" s="812" t="s">
        <v>715</v>
      </c>
      <c r="AO88" s="814" t="s">
        <v>715</v>
      </c>
    </row>
    <row r="89" spans="1:41" ht="15.75" customHeight="1">
      <c r="A89" s="802"/>
      <c r="B89" s="776" t="s">
        <v>716</v>
      </c>
      <c r="C89" s="763"/>
      <c r="D89" s="812" t="s">
        <v>717</v>
      </c>
      <c r="E89" s="812" t="s">
        <v>718</v>
      </c>
      <c r="F89" s="812" t="s">
        <v>718</v>
      </c>
      <c r="G89" s="812" t="s">
        <v>718</v>
      </c>
      <c r="H89" s="812" t="s">
        <v>718</v>
      </c>
      <c r="I89" s="812" t="s">
        <v>719</v>
      </c>
      <c r="J89" s="812" t="s">
        <v>719</v>
      </c>
      <c r="K89" s="812" t="s">
        <v>719</v>
      </c>
      <c r="L89" s="812" t="s">
        <v>718</v>
      </c>
      <c r="M89" s="812" t="s">
        <v>718</v>
      </c>
      <c r="N89" s="812" t="s">
        <v>718</v>
      </c>
      <c r="O89" s="812" t="s">
        <v>718</v>
      </c>
      <c r="P89" s="812" t="s">
        <v>718</v>
      </c>
      <c r="Q89" s="812" t="s">
        <v>718</v>
      </c>
      <c r="R89" s="812" t="s">
        <v>718</v>
      </c>
      <c r="S89" s="812" t="s">
        <v>718</v>
      </c>
      <c r="T89" s="812" t="s">
        <v>718</v>
      </c>
      <c r="U89" s="812" t="s">
        <v>718</v>
      </c>
      <c r="V89" s="812" t="s">
        <v>718</v>
      </c>
      <c r="W89" s="812" t="s">
        <v>718</v>
      </c>
      <c r="X89" s="812" t="s">
        <v>718</v>
      </c>
      <c r="Y89" s="812" t="s">
        <v>718</v>
      </c>
      <c r="Z89" s="812" t="s">
        <v>718</v>
      </c>
      <c r="AA89" s="812" t="s">
        <v>718</v>
      </c>
      <c r="AB89" s="812" t="s">
        <v>718</v>
      </c>
      <c r="AC89" s="812" t="s">
        <v>718</v>
      </c>
      <c r="AD89" s="812" t="s">
        <v>718</v>
      </c>
      <c r="AE89" s="812" t="s">
        <v>718</v>
      </c>
      <c r="AF89" s="812" t="s">
        <v>718</v>
      </c>
      <c r="AG89" s="812" t="s">
        <v>718</v>
      </c>
      <c r="AH89" s="812" t="s">
        <v>718</v>
      </c>
      <c r="AI89" s="812" t="s">
        <v>718</v>
      </c>
      <c r="AJ89" s="812" t="s">
        <v>718</v>
      </c>
      <c r="AK89" s="812" t="s">
        <v>718</v>
      </c>
      <c r="AL89" s="812" t="s">
        <v>718</v>
      </c>
      <c r="AM89" s="812" t="s">
        <v>718</v>
      </c>
      <c r="AN89" s="812" t="s">
        <v>718</v>
      </c>
      <c r="AO89" s="814" t="s">
        <v>718</v>
      </c>
    </row>
    <row r="90" spans="1:41" ht="15.75" customHeight="1">
      <c r="A90" s="816" t="s">
        <v>720</v>
      </c>
      <c r="B90" s="817"/>
      <c r="C90" s="818"/>
      <c r="D90" s="819">
        <v>6.57</v>
      </c>
      <c r="E90" s="819">
        <v>8.22</v>
      </c>
      <c r="F90" s="819">
        <v>0.86</v>
      </c>
      <c r="G90" s="819">
        <v>1.3649886601894599</v>
      </c>
      <c r="H90" s="819">
        <v>0.86</v>
      </c>
      <c r="I90" s="819">
        <v>0.3</v>
      </c>
      <c r="J90" s="819">
        <v>0.27</v>
      </c>
      <c r="K90" s="819">
        <v>0.25</v>
      </c>
      <c r="L90" s="819">
        <v>0.22459140275275666</v>
      </c>
      <c r="M90" s="819">
        <v>0.20374838574155063</v>
      </c>
      <c r="N90" s="819">
        <v>0.21</v>
      </c>
      <c r="O90" s="819">
        <v>0.20773918429166563</v>
      </c>
      <c r="P90" s="819">
        <v>0.2017363513916063</v>
      </c>
      <c r="Q90" s="819">
        <v>0.19</v>
      </c>
      <c r="R90" s="819">
        <v>0.19</v>
      </c>
      <c r="S90" s="819">
        <v>0.18</v>
      </c>
      <c r="T90" s="819">
        <v>0.1633696910001769</v>
      </c>
      <c r="U90" s="819">
        <v>0.15</v>
      </c>
      <c r="V90" s="819">
        <v>0.17</v>
      </c>
      <c r="W90" s="819">
        <v>1.03</v>
      </c>
      <c r="X90" s="819">
        <v>0.42</v>
      </c>
      <c r="Y90" s="820">
        <v>0.15</v>
      </c>
      <c r="Z90" s="819">
        <v>0.15</v>
      </c>
      <c r="AA90" s="819">
        <v>2.23</v>
      </c>
      <c r="AB90" s="819">
        <v>1.8</v>
      </c>
      <c r="AC90" s="819">
        <v>0.64</v>
      </c>
      <c r="AD90" s="819">
        <v>0.44</v>
      </c>
      <c r="AE90" s="819">
        <v>0.24</v>
      </c>
      <c r="AF90" s="819">
        <v>1.01</v>
      </c>
      <c r="AG90" s="819">
        <v>0.7392803128066334</v>
      </c>
      <c r="AH90" s="819">
        <v>1.45</v>
      </c>
      <c r="AI90" s="819">
        <v>0.64</v>
      </c>
      <c r="AJ90" s="819">
        <v>0.36</v>
      </c>
      <c r="AK90" s="819">
        <v>0.82</v>
      </c>
      <c r="AL90" s="819">
        <v>0.26</v>
      </c>
      <c r="AM90" s="819">
        <v>0.22</v>
      </c>
      <c r="AN90" s="819">
        <v>0.42</v>
      </c>
      <c r="AO90" s="821">
        <v>1.59</v>
      </c>
    </row>
    <row r="91" spans="1:41" ht="15.75" customHeight="1">
      <c r="A91" s="822" t="s">
        <v>721</v>
      </c>
      <c r="B91" s="823"/>
      <c r="C91" s="818"/>
      <c r="D91" s="824"/>
      <c r="E91" s="824"/>
      <c r="F91" s="825">
        <v>6.171809923677013</v>
      </c>
      <c r="G91" s="819">
        <v>5.2</v>
      </c>
      <c r="H91" s="819">
        <v>5.25</v>
      </c>
      <c r="I91" s="819">
        <v>5.13</v>
      </c>
      <c r="J91" s="819">
        <v>5.01</v>
      </c>
      <c r="K91" s="819">
        <v>4.89</v>
      </c>
      <c r="L91" s="819">
        <v>4.86</v>
      </c>
      <c r="M91" s="819">
        <v>4.75</v>
      </c>
      <c r="N91" s="819">
        <v>4.68</v>
      </c>
      <c r="O91" s="819">
        <v>4.61</v>
      </c>
      <c r="P91" s="819">
        <v>4.45</v>
      </c>
      <c r="Q91" s="819">
        <v>4.3</v>
      </c>
      <c r="R91" s="819">
        <v>4.26</v>
      </c>
      <c r="S91" s="819">
        <v>4.22</v>
      </c>
      <c r="T91" s="819">
        <v>4.093039677595375</v>
      </c>
      <c r="U91" s="819">
        <v>3.99</v>
      </c>
      <c r="V91" s="819">
        <v>3.9028606805380788</v>
      </c>
      <c r="W91" s="819">
        <v>3.7938564896258735</v>
      </c>
      <c r="X91" s="819">
        <v>3.813646481799705</v>
      </c>
      <c r="Y91" s="820">
        <v>3.76</v>
      </c>
      <c r="Z91" s="819">
        <v>3.7486832454511747</v>
      </c>
      <c r="AA91" s="819">
        <v>3.84</v>
      </c>
      <c r="AB91" s="819">
        <v>3.79</v>
      </c>
      <c r="AC91" s="819">
        <v>4.07</v>
      </c>
      <c r="AD91" s="819">
        <v>4.06</v>
      </c>
      <c r="AE91" s="819">
        <v>4.05</v>
      </c>
      <c r="AF91" s="819">
        <v>3.94</v>
      </c>
      <c r="AG91" s="819">
        <v>3.9</v>
      </c>
      <c r="AH91" s="819">
        <v>3.73</v>
      </c>
      <c r="AI91" s="819">
        <v>3.55</v>
      </c>
      <c r="AJ91" s="819">
        <v>3.52</v>
      </c>
      <c r="AK91" s="819">
        <v>3.37</v>
      </c>
      <c r="AL91" s="819">
        <v>3.3209337778655517</v>
      </c>
      <c r="AM91" s="819">
        <v>3.15</v>
      </c>
      <c r="AN91" s="819">
        <v>3.064653314912344</v>
      </c>
      <c r="AO91" s="821">
        <v>2.94</v>
      </c>
    </row>
    <row r="92" spans="1:41" ht="15.75" customHeight="1">
      <c r="A92" s="822" t="s">
        <v>722</v>
      </c>
      <c r="B92" s="826"/>
      <c r="C92" s="826"/>
      <c r="D92" s="824"/>
      <c r="E92" s="824"/>
      <c r="F92" s="827">
        <v>12.402829832416426</v>
      </c>
      <c r="G92" s="819">
        <v>12.34</v>
      </c>
      <c r="H92" s="819">
        <v>12.09</v>
      </c>
      <c r="I92" s="819">
        <v>12.1</v>
      </c>
      <c r="J92" s="819">
        <v>11.95</v>
      </c>
      <c r="K92" s="819">
        <v>11.78</v>
      </c>
      <c r="L92" s="819">
        <v>11.79</v>
      </c>
      <c r="M92" s="819">
        <v>11.48</v>
      </c>
      <c r="N92" s="819">
        <v>11.53</v>
      </c>
      <c r="O92" s="819">
        <v>11.37</v>
      </c>
      <c r="P92" s="819">
        <v>11.18</v>
      </c>
      <c r="Q92" s="819">
        <v>10.915791628170691</v>
      </c>
      <c r="R92" s="819">
        <v>10.82</v>
      </c>
      <c r="S92" s="819">
        <v>10.81</v>
      </c>
      <c r="T92" s="819">
        <v>10.54995071060591</v>
      </c>
      <c r="U92" s="819">
        <v>10.3</v>
      </c>
      <c r="V92" s="819">
        <v>10.226252086741528</v>
      </c>
      <c r="W92" s="819">
        <v>10.135310047775658</v>
      </c>
      <c r="X92" s="819">
        <v>9.937237232078088</v>
      </c>
      <c r="Y92" s="820">
        <v>9.94</v>
      </c>
      <c r="Z92" s="819">
        <v>9.818236657250683</v>
      </c>
      <c r="AA92" s="819">
        <v>9.67</v>
      </c>
      <c r="AB92" s="819">
        <v>9.56</v>
      </c>
      <c r="AC92" s="819">
        <v>9.64</v>
      </c>
      <c r="AD92" s="819">
        <v>9.65</v>
      </c>
      <c r="AE92" s="819">
        <v>9.59</v>
      </c>
      <c r="AF92" s="819">
        <v>9.62</v>
      </c>
      <c r="AG92" s="819">
        <v>9.61</v>
      </c>
      <c r="AH92" s="819">
        <v>9.54</v>
      </c>
      <c r="AI92" s="819">
        <v>9.46</v>
      </c>
      <c r="AJ92" s="819">
        <v>9.47</v>
      </c>
      <c r="AK92" s="819">
        <v>9.44</v>
      </c>
      <c r="AL92" s="819">
        <v>9.292191527361625</v>
      </c>
      <c r="AM92" s="819">
        <v>9.2</v>
      </c>
      <c r="AN92" s="819">
        <v>9.16820383701169</v>
      </c>
      <c r="AO92" s="821">
        <v>9.06</v>
      </c>
    </row>
    <row r="93" spans="1:41" ht="15.75" customHeight="1" thickBot="1">
      <c r="A93" s="828" t="s">
        <v>723</v>
      </c>
      <c r="B93" s="829"/>
      <c r="C93" s="829"/>
      <c r="D93" s="830"/>
      <c r="E93" s="830"/>
      <c r="F93" s="830"/>
      <c r="G93" s="831">
        <v>9.84</v>
      </c>
      <c r="H93" s="831">
        <v>9.83</v>
      </c>
      <c r="I93" s="831">
        <v>9.63</v>
      </c>
      <c r="J93" s="831">
        <v>9.35</v>
      </c>
      <c r="K93" s="831">
        <v>9.23</v>
      </c>
      <c r="L93" s="831">
        <v>9.03</v>
      </c>
      <c r="M93" s="831">
        <v>8.86</v>
      </c>
      <c r="N93" s="831">
        <v>8.75</v>
      </c>
      <c r="O93" s="831">
        <v>8.58</v>
      </c>
      <c r="P93" s="831">
        <v>8.55</v>
      </c>
      <c r="Q93" s="831">
        <v>8.38</v>
      </c>
      <c r="R93" s="831">
        <v>8.31</v>
      </c>
      <c r="S93" s="831">
        <v>8.23</v>
      </c>
      <c r="T93" s="831">
        <v>8.36</v>
      </c>
      <c r="U93" s="831">
        <v>7.68</v>
      </c>
      <c r="V93" s="831">
        <v>7.9</v>
      </c>
      <c r="W93" s="831">
        <v>7.73</v>
      </c>
      <c r="X93" s="831">
        <v>7.46</v>
      </c>
      <c r="Y93" s="831">
        <v>7.44</v>
      </c>
      <c r="Z93" s="831">
        <v>7.49</v>
      </c>
      <c r="AA93" s="831">
        <v>7.51</v>
      </c>
      <c r="AB93" s="831">
        <v>7.52</v>
      </c>
      <c r="AC93" s="831">
        <v>7.68</v>
      </c>
      <c r="AD93" s="831">
        <v>7.76</v>
      </c>
      <c r="AE93" s="831">
        <v>7.69</v>
      </c>
      <c r="AF93" s="831">
        <v>7.88</v>
      </c>
      <c r="AG93" s="831">
        <v>7.18</v>
      </c>
      <c r="AH93" s="831">
        <v>7.21</v>
      </c>
      <c r="AI93" s="831">
        <v>7.22</v>
      </c>
      <c r="AJ93" s="831">
        <v>7.04</v>
      </c>
      <c r="AK93" s="831">
        <v>6.91</v>
      </c>
      <c r="AL93" s="831">
        <v>6.82</v>
      </c>
      <c r="AM93" s="831">
        <v>6.58</v>
      </c>
      <c r="AN93" s="831">
        <v>6.46</v>
      </c>
      <c r="AO93" s="832">
        <v>6.32</v>
      </c>
    </row>
    <row r="94" spans="1:13" ht="12" customHeight="1" thickTop="1">
      <c r="A94" s="833"/>
      <c r="B94" s="834"/>
      <c r="C94" s="834"/>
      <c r="D94" s="797"/>
      <c r="E94" s="797"/>
      <c r="F94" s="797"/>
      <c r="H94" s="812"/>
      <c r="I94" s="812"/>
      <c r="J94" s="812"/>
      <c r="K94" s="812"/>
      <c r="L94" s="812"/>
      <c r="M94" s="812"/>
    </row>
    <row r="95" spans="1:41" ht="15.75" customHeight="1">
      <c r="A95" s="835" t="s">
        <v>724</v>
      </c>
      <c r="B95" s="763"/>
      <c r="C95" s="763"/>
      <c r="AA95" s="836"/>
      <c r="AB95" s="836"/>
      <c r="AC95" s="836"/>
      <c r="AD95" s="836"/>
      <c r="AE95" s="836"/>
      <c r="AF95" s="836"/>
      <c r="AG95" s="836"/>
      <c r="AH95" s="836"/>
      <c r="AI95" s="836"/>
      <c r="AJ95" s="836"/>
      <c r="AK95" s="836"/>
      <c r="AL95" s="836"/>
      <c r="AM95" s="836"/>
      <c r="AN95" s="836"/>
      <c r="AO95" s="836"/>
    </row>
    <row r="96" spans="1:7" ht="12.75">
      <c r="A96" s="837" t="s">
        <v>725</v>
      </c>
      <c r="B96" s="15"/>
      <c r="C96" s="15"/>
      <c r="D96" s="15"/>
      <c r="E96" s="15"/>
      <c r="F96" s="15"/>
      <c r="G96" s="15"/>
    </row>
    <row r="97" spans="1:5" ht="12.75">
      <c r="A97" s="788" t="s">
        <v>726</v>
      </c>
      <c r="B97" s="788"/>
      <c r="C97" s="788"/>
      <c r="D97" s="788"/>
      <c r="E97" s="788"/>
    </row>
    <row r="98" spans="1:3" ht="12.75">
      <c r="A98" s="2042" t="s">
        <v>727</v>
      </c>
      <c r="B98" s="2042"/>
      <c r="C98" s="2042"/>
    </row>
    <row r="99" spans="1:3" ht="12.75">
      <c r="A99" s="2042"/>
      <c r="B99" s="2042"/>
      <c r="C99" s="2042"/>
    </row>
    <row r="100" spans="1:3" ht="12.75">
      <c r="A100" s="781"/>
      <c r="B100" s="763"/>
      <c r="C100" s="763"/>
    </row>
    <row r="101" spans="1:3" ht="12.75">
      <c r="A101" s="763"/>
      <c r="B101" s="763"/>
      <c r="C101" s="763"/>
    </row>
    <row r="102" spans="1:3" ht="12.75">
      <c r="A102" s="763"/>
      <c r="B102" s="772"/>
      <c r="C102" s="763"/>
    </row>
    <row r="103" spans="1:3" ht="12.75">
      <c r="A103" s="763"/>
      <c r="B103" s="763"/>
      <c r="C103" s="763"/>
    </row>
    <row r="104" spans="1:3" ht="12.75">
      <c r="A104" s="763"/>
      <c r="B104" s="763"/>
      <c r="C104" s="763"/>
    </row>
    <row r="105" spans="1:3" ht="12.75">
      <c r="A105" s="763"/>
      <c r="B105" s="763"/>
      <c r="C105" s="763"/>
    </row>
    <row r="106" spans="1:3" ht="12.75">
      <c r="A106" s="763"/>
      <c r="B106" s="763"/>
      <c r="C106" s="763"/>
    </row>
    <row r="107" spans="1:3" ht="12.75">
      <c r="A107" s="763"/>
      <c r="B107" s="763"/>
      <c r="C107" s="763"/>
    </row>
    <row r="108" spans="1:3" ht="12.75">
      <c r="A108" s="763"/>
      <c r="B108" s="763"/>
      <c r="C108" s="763"/>
    </row>
    <row r="109" spans="1:3" ht="12.75">
      <c r="A109" s="781"/>
      <c r="B109" s="763"/>
      <c r="C109" s="763"/>
    </row>
    <row r="110" spans="1:3" ht="12.75">
      <c r="A110" s="781"/>
      <c r="B110" s="772"/>
      <c r="C110" s="763"/>
    </row>
    <row r="111" spans="1:3" ht="12.75">
      <c r="A111" s="763"/>
      <c r="B111" s="772"/>
      <c r="C111" s="763"/>
    </row>
    <row r="112" spans="1:3" ht="12.75">
      <c r="A112" s="763"/>
      <c r="B112" s="772"/>
      <c r="C112" s="763"/>
    </row>
    <row r="113" spans="1:3" ht="12.75">
      <c r="A113" s="763"/>
      <c r="B113" s="772"/>
      <c r="C113" s="763"/>
    </row>
    <row r="114" spans="1:3" ht="12.75">
      <c r="A114" s="763"/>
      <c r="B114" s="763"/>
      <c r="C114" s="763"/>
    </row>
    <row r="115" spans="1:3" ht="12.75">
      <c r="A115" s="763"/>
      <c r="B115" s="763"/>
      <c r="C115" s="763"/>
    </row>
    <row r="116" spans="1:3" ht="12.75">
      <c r="A116" s="838"/>
      <c r="B116" s="839"/>
      <c r="C116" s="840"/>
    </row>
    <row r="117" spans="1:3" ht="12.75">
      <c r="A117" s="781"/>
      <c r="B117" s="763"/>
      <c r="C117" s="763"/>
    </row>
    <row r="118" spans="1:3" ht="12.75">
      <c r="A118" s="763"/>
      <c r="B118" s="781"/>
      <c r="C118" s="763"/>
    </row>
    <row r="119" spans="1:3" ht="12.75">
      <c r="A119" s="763"/>
      <c r="B119" s="763"/>
      <c r="C119" s="763"/>
    </row>
    <row r="120" spans="1:3" ht="12.75">
      <c r="A120" s="763"/>
      <c r="B120" s="763"/>
      <c r="C120" s="763"/>
    </row>
    <row r="121" spans="1:3" ht="12.75">
      <c r="A121" s="763"/>
      <c r="B121" s="763"/>
      <c r="C121" s="763"/>
    </row>
    <row r="122" spans="1:3" ht="12.75">
      <c r="A122" s="763"/>
      <c r="B122" s="763"/>
      <c r="C122" s="763"/>
    </row>
    <row r="123" spans="1:3" ht="12.75">
      <c r="A123" s="763"/>
      <c r="B123" s="763"/>
      <c r="C123" s="763"/>
    </row>
    <row r="124" spans="1:3" ht="12.75">
      <c r="A124" s="763"/>
      <c r="B124" s="763"/>
      <c r="C124" s="763"/>
    </row>
    <row r="125" spans="1:3" ht="12.75">
      <c r="A125" s="763"/>
      <c r="B125" s="763"/>
      <c r="C125" s="763"/>
    </row>
    <row r="126" spans="1:3" ht="12.75">
      <c r="A126" s="763"/>
      <c r="B126" s="781"/>
      <c r="C126" s="763"/>
    </row>
    <row r="127" spans="1:3" ht="12.75">
      <c r="A127" s="763"/>
      <c r="B127" s="763"/>
      <c r="C127" s="763"/>
    </row>
    <row r="128" spans="1:3" ht="12.75">
      <c r="A128" s="763"/>
      <c r="B128" s="772"/>
      <c r="C128" s="763"/>
    </row>
    <row r="129" spans="1:3" ht="12.75">
      <c r="A129" s="763"/>
      <c r="B129" s="772"/>
      <c r="C129" s="763"/>
    </row>
    <row r="130" spans="1:3" ht="12.75">
      <c r="A130" s="763"/>
      <c r="B130" s="772"/>
      <c r="C130" s="763"/>
    </row>
    <row r="131" spans="1:3" ht="12.75">
      <c r="A131" s="763"/>
      <c r="B131" s="772"/>
      <c r="C131" s="763"/>
    </row>
    <row r="132" spans="1:3" ht="12.75">
      <c r="A132" s="837"/>
      <c r="B132" s="837"/>
      <c r="C132" s="838"/>
    </row>
    <row r="133" spans="1:3" ht="12.75">
      <c r="A133" s="772"/>
      <c r="B133" s="790"/>
      <c r="C133" s="790"/>
    </row>
    <row r="134" ht="12.75">
      <c r="A134" s="841"/>
    </row>
  </sheetData>
  <sheetProtection/>
  <mergeCells count="14">
    <mergeCell ref="A1:C1"/>
    <mergeCell ref="A2:C2"/>
    <mergeCell ref="A3:C3"/>
    <mergeCell ref="A5:C5"/>
    <mergeCell ref="A6:C6"/>
    <mergeCell ref="A8:C8"/>
    <mergeCell ref="A68:AO68"/>
    <mergeCell ref="A98:C98"/>
    <mergeCell ref="A99:C99"/>
    <mergeCell ref="A9:C9"/>
    <mergeCell ref="A69:C69"/>
    <mergeCell ref="A70:C70"/>
    <mergeCell ref="A66:AO66"/>
    <mergeCell ref="A67:AO67"/>
  </mergeCells>
  <dataValidations count="1">
    <dataValidation type="textLength" allowBlank="1" showInputMessage="1" showErrorMessage="1" sqref="G72:G77">
      <formula1>11111</formula1>
      <formula2>99999</formula2>
    </dataValidation>
  </dataValidations>
  <printOptions horizontalCentered="1"/>
  <pageMargins left="0.5" right="0.25" top="0.75" bottom="0.75" header="0.3" footer="0.3"/>
  <pageSetup fitToHeight="1" fitToWidth="1" horizontalDpi="600" verticalDpi="600" orientation="landscape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pane xSplit="2" ySplit="6" topLeftCell="C7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B2" sqref="B2:L2"/>
    </sheetView>
  </sheetViews>
  <sheetFormatPr defaultColWidth="9.140625" defaultRowHeight="15"/>
  <cols>
    <col min="1" max="1" width="5.7109375" style="847" customWidth="1"/>
    <col min="2" max="2" width="14.28125" style="847" customWidth="1"/>
    <col min="3" max="3" width="10.7109375" style="844" hidden="1" customWidth="1"/>
    <col min="4" max="4" width="14.140625" style="844" customWidth="1"/>
    <col min="5" max="7" width="13.421875" style="844" customWidth="1"/>
    <col min="8" max="8" width="15.7109375" style="844" hidden="1" customWidth="1"/>
    <col min="9" max="9" width="13.421875" style="844" customWidth="1"/>
    <col min="10" max="11" width="14.421875" style="844" customWidth="1"/>
    <col min="12" max="12" width="13.28125" style="844" customWidth="1"/>
    <col min="13" max="16384" width="9.140625" style="844" customWidth="1"/>
  </cols>
  <sheetData>
    <row r="1" spans="1:12" ht="12.75">
      <c r="A1" s="842"/>
      <c r="B1" s="2056" t="s">
        <v>1287</v>
      </c>
      <c r="C1" s="2056"/>
      <c r="D1" s="2056"/>
      <c r="E1" s="2056"/>
      <c r="F1" s="2056"/>
      <c r="G1" s="2056"/>
      <c r="H1" s="2056"/>
      <c r="I1" s="2056"/>
      <c r="J1" s="2056"/>
      <c r="K1" s="2056"/>
      <c r="L1" s="2056"/>
    </row>
    <row r="2" spans="1:12" ht="15.75" customHeight="1">
      <c r="A2" s="842"/>
      <c r="B2" s="2056" t="s">
        <v>43</v>
      </c>
      <c r="C2" s="2056"/>
      <c r="D2" s="2056"/>
      <c r="E2" s="2056"/>
      <c r="F2" s="2056"/>
      <c r="G2" s="2056"/>
      <c r="H2" s="2056"/>
      <c r="I2" s="2056"/>
      <c r="J2" s="2056"/>
      <c r="K2" s="2056"/>
      <c r="L2" s="2056"/>
    </row>
    <row r="3" spans="1:7" ht="12.75" hidden="1">
      <c r="A3" s="843"/>
      <c r="B3" s="843"/>
      <c r="C3" s="845"/>
      <c r="D3" s="846"/>
      <c r="E3" s="846"/>
      <c r="F3" s="846"/>
      <c r="G3" s="846"/>
    </row>
    <row r="4" spans="2:12" ht="13.5" customHeight="1" thickBot="1"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 t="s">
        <v>729</v>
      </c>
    </row>
    <row r="5" spans="2:12" ht="13.5" thickTop="1">
      <c r="B5" s="2057" t="s">
        <v>589</v>
      </c>
      <c r="C5" s="2059" t="s">
        <v>730</v>
      </c>
      <c r="D5" s="2059"/>
      <c r="E5" s="2059"/>
      <c r="F5" s="2059"/>
      <c r="G5" s="2060"/>
      <c r="H5" s="2061" t="s">
        <v>731</v>
      </c>
      <c r="I5" s="2062"/>
      <c r="J5" s="2062"/>
      <c r="K5" s="2062"/>
      <c r="L5" s="2063"/>
    </row>
    <row r="6" spans="2:12" ht="12.75">
      <c r="B6" s="2058"/>
      <c r="C6" s="849" t="s">
        <v>732</v>
      </c>
      <c r="D6" s="850" t="s">
        <v>733</v>
      </c>
      <c r="E6" s="851" t="s">
        <v>52</v>
      </c>
      <c r="F6" s="851" t="s">
        <v>53</v>
      </c>
      <c r="G6" s="852" t="s">
        <v>54</v>
      </c>
      <c r="H6" s="849" t="s">
        <v>732</v>
      </c>
      <c r="I6" s="850" t="s">
        <v>733</v>
      </c>
      <c r="J6" s="851" t="s">
        <v>52</v>
      </c>
      <c r="K6" s="851" t="s">
        <v>53</v>
      </c>
      <c r="L6" s="853" t="s">
        <v>54</v>
      </c>
    </row>
    <row r="7" spans="2:12" ht="12.75">
      <c r="B7" s="854" t="s">
        <v>177</v>
      </c>
      <c r="C7" s="855">
        <v>3.98</v>
      </c>
      <c r="D7" s="856">
        <v>0.18</v>
      </c>
      <c r="E7" s="857">
        <v>0.25</v>
      </c>
      <c r="F7" s="858">
        <v>0.0044</v>
      </c>
      <c r="G7" s="859">
        <v>0.9477779527559054</v>
      </c>
      <c r="H7" s="860" t="s">
        <v>119</v>
      </c>
      <c r="I7" s="861" t="s">
        <v>119</v>
      </c>
      <c r="J7" s="861" t="s">
        <v>119</v>
      </c>
      <c r="K7" s="862" t="s">
        <v>119</v>
      </c>
      <c r="L7" s="863" t="s">
        <v>119</v>
      </c>
    </row>
    <row r="8" spans="2:12" ht="12.75">
      <c r="B8" s="864" t="s">
        <v>178</v>
      </c>
      <c r="C8" s="865">
        <v>2.28</v>
      </c>
      <c r="D8" s="866">
        <v>0.1463</v>
      </c>
      <c r="E8" s="867">
        <v>0.14</v>
      </c>
      <c r="F8" s="868">
        <v>0.0656</v>
      </c>
      <c r="G8" s="869">
        <v>2.22</v>
      </c>
      <c r="H8" s="870">
        <v>4.46</v>
      </c>
      <c r="I8" s="867">
        <v>1.16</v>
      </c>
      <c r="J8" s="871">
        <v>1</v>
      </c>
      <c r="K8" s="871">
        <v>0.54</v>
      </c>
      <c r="L8" s="872">
        <v>3.04</v>
      </c>
    </row>
    <row r="9" spans="2:12" ht="12.75">
      <c r="B9" s="864" t="s">
        <v>179</v>
      </c>
      <c r="C9" s="865">
        <v>1.82</v>
      </c>
      <c r="D9" s="866">
        <v>0.31</v>
      </c>
      <c r="E9" s="867">
        <v>0.07</v>
      </c>
      <c r="F9" s="868">
        <v>0.9267</v>
      </c>
      <c r="G9" s="869">
        <v>1.1</v>
      </c>
      <c r="H9" s="870">
        <v>4.43</v>
      </c>
      <c r="I9" s="867">
        <v>0.93</v>
      </c>
      <c r="J9" s="871">
        <v>0.79</v>
      </c>
      <c r="K9" s="871">
        <v>0.9349</v>
      </c>
      <c r="L9" s="872">
        <v>1.97</v>
      </c>
    </row>
    <row r="10" spans="2:12" ht="12.75">
      <c r="B10" s="864" t="s">
        <v>180</v>
      </c>
      <c r="C10" s="865">
        <v>0.97</v>
      </c>
      <c r="D10" s="866">
        <v>0.60496</v>
      </c>
      <c r="E10" s="867">
        <v>0.03</v>
      </c>
      <c r="F10" s="868">
        <v>0.5235</v>
      </c>
      <c r="G10" s="869">
        <v>0.29</v>
      </c>
      <c r="H10" s="870">
        <v>3.27</v>
      </c>
      <c r="I10" s="867">
        <v>1.4799466666666667</v>
      </c>
      <c r="J10" s="871">
        <v>0.5</v>
      </c>
      <c r="K10" s="871">
        <v>0.8726</v>
      </c>
      <c r="L10" s="872">
        <v>0.97</v>
      </c>
    </row>
    <row r="11" spans="2:12" ht="12.75">
      <c r="B11" s="864" t="s">
        <v>181</v>
      </c>
      <c r="C11" s="865">
        <v>0.8</v>
      </c>
      <c r="D11" s="866">
        <v>0.74</v>
      </c>
      <c r="E11" s="867">
        <v>0.08</v>
      </c>
      <c r="F11" s="868">
        <v>0.128</v>
      </c>
      <c r="G11" s="869">
        <v>0.4837</v>
      </c>
      <c r="H11" s="870">
        <v>2.68</v>
      </c>
      <c r="I11" s="867">
        <v>2.11</v>
      </c>
      <c r="J11" s="871">
        <v>0.75</v>
      </c>
      <c r="K11" s="871">
        <v>0.5803</v>
      </c>
      <c r="L11" s="872">
        <v>0.9588</v>
      </c>
    </row>
    <row r="12" spans="2:12" ht="12.75">
      <c r="B12" s="864" t="s">
        <v>182</v>
      </c>
      <c r="C12" s="865">
        <v>0.7</v>
      </c>
      <c r="D12" s="866">
        <v>1.52</v>
      </c>
      <c r="E12" s="867">
        <v>0.47</v>
      </c>
      <c r="F12" s="868">
        <v>0.1551</v>
      </c>
      <c r="G12" s="869">
        <v>0.6795</v>
      </c>
      <c r="H12" s="870">
        <v>3.03</v>
      </c>
      <c r="I12" s="867">
        <v>2.26</v>
      </c>
      <c r="J12" s="871">
        <v>1.06</v>
      </c>
      <c r="K12" s="871">
        <v>0.369</v>
      </c>
      <c r="L12" s="872">
        <v>0.9434</v>
      </c>
    </row>
    <row r="13" spans="2:12" ht="12.75">
      <c r="B13" s="864" t="s">
        <v>183</v>
      </c>
      <c r="C13" s="865">
        <v>0.61</v>
      </c>
      <c r="D13" s="866">
        <v>1.9281166666666665</v>
      </c>
      <c r="E13" s="867">
        <v>0.234</v>
      </c>
      <c r="F13" s="868">
        <v>0.7409</v>
      </c>
      <c r="G13" s="869">
        <v>0.35</v>
      </c>
      <c r="H13" s="870" t="s">
        <v>119</v>
      </c>
      <c r="I13" s="873" t="s">
        <v>119</v>
      </c>
      <c r="J13" s="874" t="s">
        <v>119</v>
      </c>
      <c r="K13" s="874" t="s">
        <v>119</v>
      </c>
      <c r="L13" s="863" t="s">
        <v>119</v>
      </c>
    </row>
    <row r="14" spans="2:12" ht="12.75">
      <c r="B14" s="864" t="s">
        <v>184</v>
      </c>
      <c r="C14" s="865">
        <v>0.97</v>
      </c>
      <c r="D14" s="866">
        <v>4.02</v>
      </c>
      <c r="E14" s="875">
        <v>0.08</v>
      </c>
      <c r="F14" s="876">
        <v>1.1286</v>
      </c>
      <c r="G14" s="877">
        <v>0.5323</v>
      </c>
      <c r="H14" s="878">
        <v>2.41</v>
      </c>
      <c r="I14" s="873">
        <v>4.03</v>
      </c>
      <c r="J14" s="879">
        <v>0.83</v>
      </c>
      <c r="K14" s="879">
        <v>1.3759</v>
      </c>
      <c r="L14" s="872">
        <v>1.3328</v>
      </c>
    </row>
    <row r="15" spans="2:12" ht="12.75">
      <c r="B15" s="864" t="s">
        <v>185</v>
      </c>
      <c r="C15" s="865">
        <v>1.09</v>
      </c>
      <c r="D15" s="866">
        <v>3.4946865983623683</v>
      </c>
      <c r="E15" s="867">
        <v>0.06</v>
      </c>
      <c r="F15" s="868">
        <v>0.687</v>
      </c>
      <c r="G15" s="869">
        <v>1.0974</v>
      </c>
      <c r="H15" s="870">
        <v>2.65</v>
      </c>
      <c r="I15" s="873">
        <v>4.04</v>
      </c>
      <c r="J15" s="871">
        <v>0.68</v>
      </c>
      <c r="K15" s="871">
        <v>1.1623</v>
      </c>
      <c r="L15" s="872">
        <v>1.2908</v>
      </c>
    </row>
    <row r="16" spans="2:12" ht="12.75">
      <c r="B16" s="864" t="s">
        <v>186</v>
      </c>
      <c r="C16" s="865">
        <v>0.83</v>
      </c>
      <c r="D16" s="866">
        <v>4.46</v>
      </c>
      <c r="E16" s="875">
        <v>0.04</v>
      </c>
      <c r="F16" s="876">
        <v>0.5904</v>
      </c>
      <c r="G16" s="880"/>
      <c r="H16" s="878" t="s">
        <v>119</v>
      </c>
      <c r="I16" s="873">
        <v>4.12</v>
      </c>
      <c r="J16" s="871">
        <v>0.64</v>
      </c>
      <c r="K16" s="871">
        <v>0.9827</v>
      </c>
      <c r="L16" s="881"/>
    </row>
    <row r="17" spans="2:12" ht="12.75">
      <c r="B17" s="864" t="s">
        <v>187</v>
      </c>
      <c r="C17" s="865">
        <v>1.34</v>
      </c>
      <c r="D17" s="866">
        <v>2.67</v>
      </c>
      <c r="E17" s="867">
        <v>0.13</v>
      </c>
      <c r="F17" s="868">
        <v>0.3719</v>
      </c>
      <c r="G17" s="882"/>
      <c r="H17" s="870">
        <v>3.44</v>
      </c>
      <c r="I17" s="873" t="s">
        <v>119</v>
      </c>
      <c r="J17" s="874" t="s">
        <v>119</v>
      </c>
      <c r="K17" s="874" t="s">
        <v>119</v>
      </c>
      <c r="L17" s="863"/>
    </row>
    <row r="18" spans="2:12" ht="12.75">
      <c r="B18" s="883" t="s">
        <v>188</v>
      </c>
      <c r="C18" s="884">
        <v>1.15</v>
      </c>
      <c r="D18" s="885">
        <v>1.19</v>
      </c>
      <c r="E18" s="886">
        <v>0.02</v>
      </c>
      <c r="F18" s="886">
        <v>0.1739</v>
      </c>
      <c r="G18" s="887"/>
      <c r="H18" s="888">
        <v>2.72</v>
      </c>
      <c r="I18" s="889">
        <v>2.71</v>
      </c>
      <c r="J18" s="890">
        <v>0.72</v>
      </c>
      <c r="K18" s="874">
        <v>0.7579</v>
      </c>
      <c r="L18" s="863"/>
    </row>
    <row r="19" spans="2:12" ht="15.75" customHeight="1" thickBot="1">
      <c r="B19" s="891" t="s">
        <v>734</v>
      </c>
      <c r="C19" s="892">
        <v>1.31</v>
      </c>
      <c r="D19" s="893">
        <v>1.74</v>
      </c>
      <c r="E19" s="894">
        <v>0.1327766719972371</v>
      </c>
      <c r="F19" s="894">
        <v>0.43</v>
      </c>
      <c r="G19" s="895"/>
      <c r="H19" s="893">
        <v>2.94</v>
      </c>
      <c r="I19" s="893">
        <v>2.69</v>
      </c>
      <c r="J19" s="894">
        <v>0.7614812880000341</v>
      </c>
      <c r="K19" s="894">
        <v>0.78</v>
      </c>
      <c r="L19" s="896"/>
    </row>
    <row r="20" ht="12.75" thickTop="1">
      <c r="L20" s="897"/>
    </row>
    <row r="21" ht="12">
      <c r="L21" s="897"/>
    </row>
    <row r="22" spans="4:7" ht="15.75">
      <c r="D22" s="898"/>
      <c r="E22" s="899"/>
      <c r="F22" s="899"/>
      <c r="G22" s="899"/>
    </row>
    <row r="23" spans="4:7" ht="15.75">
      <c r="D23" s="900"/>
      <c r="E23" s="901"/>
      <c r="F23" s="901"/>
      <c r="G23" s="901"/>
    </row>
    <row r="24" spans="4:7" ht="15.75">
      <c r="D24" s="900"/>
      <c r="E24" s="901"/>
      <c r="F24" s="901"/>
      <c r="G24" s="901"/>
    </row>
    <row r="25" spans="4:7" ht="15.75">
      <c r="D25" s="900"/>
      <c r="E25" s="901"/>
      <c r="F25" s="901"/>
      <c r="G25" s="901"/>
    </row>
    <row r="26" spans="4:7" ht="15.75">
      <c r="D26" s="900"/>
      <c r="E26" s="901"/>
      <c r="F26" s="901"/>
      <c r="G26" s="901"/>
    </row>
    <row r="27" spans="4:7" ht="15.75">
      <c r="D27" s="900"/>
      <c r="E27" s="901"/>
      <c r="F27" s="901"/>
      <c r="G27" s="901"/>
    </row>
    <row r="28" spans="4:7" ht="15">
      <c r="D28" s="900"/>
      <c r="E28" s="902"/>
      <c r="F28" s="902"/>
      <c r="G28" s="902"/>
    </row>
    <row r="29" spans="4:7" ht="15.75">
      <c r="D29" s="898"/>
      <c r="E29" s="901"/>
      <c r="F29" s="901"/>
      <c r="G29" s="901"/>
    </row>
    <row r="30" spans="4:7" ht="15.75">
      <c r="D30" s="900"/>
      <c r="E30" s="903"/>
      <c r="F30" s="903"/>
      <c r="G30" s="903"/>
    </row>
    <row r="31" spans="4:7" ht="15.75">
      <c r="D31" s="898"/>
      <c r="E31" s="904"/>
      <c r="F31" s="904"/>
      <c r="G31" s="904"/>
    </row>
    <row r="32" spans="4:7" ht="15.75">
      <c r="D32" s="900"/>
      <c r="E32" s="903"/>
      <c r="F32" s="903"/>
      <c r="G32" s="903"/>
    </row>
    <row r="33" spans="4:7" ht="15.75">
      <c r="D33" s="900"/>
      <c r="E33" s="904"/>
      <c r="F33" s="904"/>
      <c r="G33" s="904"/>
    </row>
    <row r="34" spans="4:7" ht="15.75">
      <c r="D34" s="905"/>
      <c r="E34" s="904"/>
      <c r="F34" s="904"/>
      <c r="G34" s="904"/>
    </row>
  </sheetData>
  <sheetProtection/>
  <mergeCells count="5">
    <mergeCell ref="B1:L1"/>
    <mergeCell ref="B2:L2"/>
    <mergeCell ref="B5:B6"/>
    <mergeCell ref="C5:G5"/>
    <mergeCell ref="H5:L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6.8515625" style="339" customWidth="1"/>
    <col min="2" max="6" width="11.00390625" style="339" customWidth="1"/>
    <col min="7" max="7" width="9.140625" style="339" customWidth="1"/>
    <col min="8" max="8" width="9.57421875" style="339" bestFit="1" customWidth="1"/>
    <col min="9" max="16384" width="9.140625" style="339" customWidth="1"/>
  </cols>
  <sheetData>
    <row r="1" spans="1:6" ht="12.75">
      <c r="A1" s="1958" t="s">
        <v>1282</v>
      </c>
      <c r="B1" s="1958"/>
      <c r="C1" s="1958"/>
      <c r="D1" s="1958"/>
      <c r="E1" s="1958"/>
      <c r="F1" s="1958"/>
    </row>
    <row r="2" spans="1:6" ht="15.75">
      <c r="A2" s="2064" t="s">
        <v>45</v>
      </c>
      <c r="B2" s="2064"/>
      <c r="C2" s="2064"/>
      <c r="D2" s="2064"/>
      <c r="E2" s="2064"/>
      <c r="F2" s="2064"/>
    </row>
    <row r="3" spans="1:7" ht="13.5" thickBot="1">
      <c r="A3" s="341"/>
      <c r="B3" s="341"/>
      <c r="C3" s="341"/>
      <c r="D3" s="341"/>
      <c r="E3" s="341"/>
      <c r="F3" s="341"/>
      <c r="G3" s="409"/>
    </row>
    <row r="4" spans="1:6" ht="12.75">
      <c r="A4" s="2065" t="s">
        <v>1012</v>
      </c>
      <c r="B4" s="2067" t="s">
        <v>1128</v>
      </c>
      <c r="C4" s="2067"/>
      <c r="D4" s="2067"/>
      <c r="E4" s="2067" t="s">
        <v>1129</v>
      </c>
      <c r="F4" s="2068"/>
    </row>
    <row r="5" spans="1:6" ht="12.75">
      <c r="A5" s="2066"/>
      <c r="B5" s="1383">
        <v>2014</v>
      </c>
      <c r="C5" s="1383">
        <v>2015</v>
      </c>
      <c r="D5" s="1383">
        <v>2016</v>
      </c>
      <c r="E5" s="2069" t="s">
        <v>1130</v>
      </c>
      <c r="F5" s="2070" t="s">
        <v>1131</v>
      </c>
    </row>
    <row r="6" spans="1:6" ht="12.75">
      <c r="A6" s="2066"/>
      <c r="B6" s="1383">
        <v>1</v>
      </c>
      <c r="C6" s="1383">
        <v>2</v>
      </c>
      <c r="D6" s="1383">
        <v>3</v>
      </c>
      <c r="E6" s="2069"/>
      <c r="F6" s="2070"/>
    </row>
    <row r="7" spans="1:6" ht="12.75">
      <c r="A7" s="1384" t="s">
        <v>1132</v>
      </c>
      <c r="B7" s="1385">
        <v>818.43</v>
      </c>
      <c r="C7" s="1385">
        <v>948.36</v>
      </c>
      <c r="D7" s="1385">
        <v>1388.63</v>
      </c>
      <c r="E7" s="1386">
        <v>15.875517759612919</v>
      </c>
      <c r="F7" s="1387">
        <v>46.4243536209878</v>
      </c>
    </row>
    <row r="8" spans="1:6" ht="12.75">
      <c r="A8" s="1384" t="s">
        <v>1133</v>
      </c>
      <c r="B8" s="1385">
        <v>194.06</v>
      </c>
      <c r="C8" s="1385">
        <v>202.26</v>
      </c>
      <c r="D8" s="1385">
        <v>299.92</v>
      </c>
      <c r="E8" s="1386">
        <v>4.225497268885903</v>
      </c>
      <c r="F8" s="1387">
        <v>48.284386433303695</v>
      </c>
    </row>
    <row r="9" spans="1:6" ht="12.75">
      <c r="A9" s="1388" t="s">
        <v>1134</v>
      </c>
      <c r="B9" s="1385">
        <v>45.97</v>
      </c>
      <c r="C9" s="1385">
        <v>66.87</v>
      </c>
      <c r="D9" s="1385">
        <v>99.96</v>
      </c>
      <c r="E9" s="1386">
        <v>45.46443332608223</v>
      </c>
      <c r="F9" s="1387">
        <v>49.48407357559441</v>
      </c>
    </row>
    <row r="10" spans="1:6" ht="12.75">
      <c r="A10" s="1388" t="s">
        <v>1135</v>
      </c>
      <c r="B10" s="1385">
        <v>731.3</v>
      </c>
      <c r="C10" s="1385">
        <v>832.14</v>
      </c>
      <c r="D10" s="1385">
        <v>1292.74</v>
      </c>
      <c r="E10" s="1386">
        <v>13.789142622726658</v>
      </c>
      <c r="F10" s="1387">
        <v>55.35126300862834</v>
      </c>
    </row>
    <row r="11" spans="1:6" ht="12.75">
      <c r="A11" s="1384" t="s">
        <v>1136</v>
      </c>
      <c r="B11" s="1389">
        <v>833187.52</v>
      </c>
      <c r="C11" s="1389">
        <v>973266.75</v>
      </c>
      <c r="D11" s="1389">
        <v>1496559.37</v>
      </c>
      <c r="E11" s="1386">
        <v>16.812449375141853</v>
      </c>
      <c r="F11" s="1387">
        <v>53.766618452752056</v>
      </c>
    </row>
    <row r="12" spans="1:6" ht="12.75">
      <c r="A12" s="1390" t="s">
        <v>1137</v>
      </c>
      <c r="B12" s="1389">
        <v>164034.82</v>
      </c>
      <c r="C12" s="1389">
        <v>189676</v>
      </c>
      <c r="D12" s="1389">
        <v>257583.26</v>
      </c>
      <c r="E12" s="1386">
        <v>15.631547009348367</v>
      </c>
      <c r="F12" s="1387">
        <v>35.80171450262554</v>
      </c>
    </row>
    <row r="13" spans="1:6" ht="12.75">
      <c r="A13" s="1391" t="s">
        <v>1138</v>
      </c>
      <c r="B13" s="1389">
        <v>237</v>
      </c>
      <c r="C13" s="1389">
        <v>232</v>
      </c>
      <c r="D13" s="1389">
        <v>231</v>
      </c>
      <c r="E13" s="1392">
        <v>-2.10970464135022</v>
      </c>
      <c r="F13" s="1387">
        <v>-0.4310344827586192</v>
      </c>
    </row>
    <row r="14" spans="1:8" ht="12.75">
      <c r="A14" s="1391" t="s">
        <v>1139</v>
      </c>
      <c r="B14" s="1389">
        <v>1806739</v>
      </c>
      <c r="C14" s="1393">
        <v>2298983</v>
      </c>
      <c r="D14" s="1389">
        <v>3028032</v>
      </c>
      <c r="E14" s="1392">
        <v>27.244887058949857</v>
      </c>
      <c r="F14" s="1387">
        <v>31.711804741487867</v>
      </c>
      <c r="H14" s="727"/>
    </row>
    <row r="15" spans="1:6" ht="12.75">
      <c r="A15" s="1394" t="s">
        <v>1140</v>
      </c>
      <c r="B15" s="1385">
        <v>42.41133799873175</v>
      </c>
      <c r="C15" s="1385">
        <v>45.89863054838257</v>
      </c>
      <c r="D15" s="1385">
        <v>66.5524652297981</v>
      </c>
      <c r="E15" s="1395">
        <v>8.222547823780289</v>
      </c>
      <c r="F15" s="1396">
        <v>44.99880374348851</v>
      </c>
    </row>
    <row r="16" spans="1:6" ht="14.25" customHeight="1">
      <c r="A16" s="1397" t="s">
        <v>1141</v>
      </c>
      <c r="B16" s="1385">
        <v>131.9</v>
      </c>
      <c r="C16" s="1385">
        <v>58.2</v>
      </c>
      <c r="D16" s="1385">
        <v>148.5</v>
      </c>
      <c r="E16" s="1398">
        <v>-55.875663381349504</v>
      </c>
      <c r="F16" s="1387">
        <v>155.1546391752577</v>
      </c>
    </row>
    <row r="17" spans="1:6" ht="14.25" customHeight="1">
      <c r="A17" s="1397" t="s">
        <v>1142</v>
      </c>
      <c r="B17" s="1385">
        <v>0.7</v>
      </c>
      <c r="C17" s="1385">
        <v>0.4</v>
      </c>
      <c r="D17" s="1385">
        <v>0.8</v>
      </c>
      <c r="E17" s="1398">
        <v>-42.85714285714285</v>
      </c>
      <c r="F17" s="1396">
        <v>100</v>
      </c>
    </row>
    <row r="18" spans="1:6" ht="14.25" customHeight="1">
      <c r="A18" s="1397" t="s">
        <v>1143</v>
      </c>
      <c r="B18" s="1385">
        <v>0.68</v>
      </c>
      <c r="C18" s="1385">
        <v>0.39</v>
      </c>
      <c r="D18" s="1385">
        <v>0.94</v>
      </c>
      <c r="E18" s="1398">
        <v>-42.64705882352941</v>
      </c>
      <c r="F18" s="1396">
        <v>141.02564102564102</v>
      </c>
    </row>
    <row r="19" spans="1:6" ht="14.25" customHeight="1" thickBot="1">
      <c r="A19" s="1399" t="s">
        <v>1144</v>
      </c>
      <c r="B19" s="1400"/>
      <c r="C19" s="1401">
        <v>46.1</v>
      </c>
      <c r="D19" s="1401">
        <v>45.21</v>
      </c>
      <c r="E19" s="1400" t="s">
        <v>119</v>
      </c>
      <c r="F19" s="1402">
        <v>-1.9305856832971813</v>
      </c>
    </row>
    <row r="20" spans="1:6" ht="11.25" customHeight="1">
      <c r="A20" s="1403"/>
      <c r="B20" s="906"/>
      <c r="C20" s="906"/>
      <c r="D20" s="906"/>
      <c r="E20" s="1404"/>
      <c r="F20" s="1405"/>
    </row>
    <row r="21" spans="1:8" ht="14.25" customHeight="1">
      <c r="A21" s="1406" t="s">
        <v>1145</v>
      </c>
      <c r="B21" s="1407"/>
      <c r="C21" s="371"/>
      <c r="D21" s="371"/>
      <c r="E21" s="1408"/>
      <c r="F21" s="1408"/>
      <c r="H21" s="339" t="s">
        <v>1146</v>
      </c>
    </row>
    <row r="22" ht="12.75" customHeight="1">
      <c r="A22" s="1406" t="s">
        <v>1147</v>
      </c>
    </row>
    <row r="23" ht="12" customHeight="1">
      <c r="A23" s="1406" t="s">
        <v>1148</v>
      </c>
    </row>
    <row r="24" spans="1:5" ht="11.25" customHeight="1">
      <c r="A24" s="1406" t="s">
        <v>1149</v>
      </c>
      <c r="D24" s="1409"/>
      <c r="E24" s="1410"/>
    </row>
    <row r="25" ht="11.25" customHeight="1">
      <c r="A25" s="339" t="s">
        <v>1150</v>
      </c>
    </row>
    <row r="26" ht="30.75" customHeight="1"/>
    <row r="27" spans="1:6" s="409" customFormat="1" ht="33" customHeight="1">
      <c r="A27" s="339"/>
      <c r="B27" s="339"/>
      <c r="C27" s="339"/>
      <c r="D27" s="339"/>
      <c r="E27" s="339"/>
      <c r="F27" s="339"/>
    </row>
    <row r="28" ht="28.5" customHeight="1"/>
    <row r="29" ht="9" customHeight="1"/>
    <row r="53" spans="1:6" ht="13.5" thickBot="1">
      <c r="A53" s="1411" t="s">
        <v>1151</v>
      </c>
      <c r="B53" s="1412">
        <v>1193679</v>
      </c>
      <c r="C53" s="1412">
        <v>1369430</v>
      </c>
      <c r="D53" s="1412">
        <v>1558174</v>
      </c>
      <c r="E53" s="1413">
        <f>C53/B53%-100</f>
        <v>14.72347255836786</v>
      </c>
      <c r="F53" s="1414">
        <f>D53/C53%-100</f>
        <v>13.782668701576569</v>
      </c>
    </row>
  </sheetData>
  <sheetProtection/>
  <mergeCells count="7">
    <mergeCell ref="A1:F1"/>
    <mergeCell ref="A2:F2"/>
    <mergeCell ref="A4:A6"/>
    <mergeCell ref="B4:D4"/>
    <mergeCell ref="E4:F4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N98"/>
  <sheetViews>
    <sheetView zoomScalePageLayoutView="0" workbookViewId="0" topLeftCell="B1">
      <selection activeCell="B1" sqref="B1:D1"/>
    </sheetView>
  </sheetViews>
  <sheetFormatPr defaultColWidth="9.140625" defaultRowHeight="15"/>
  <cols>
    <col min="1" max="1" width="15.57421875" style="78" customWidth="1"/>
    <col min="2" max="2" width="43.28125" style="78" bestFit="1" customWidth="1"/>
    <col min="3" max="3" width="17.7109375" style="78" bestFit="1" customWidth="1"/>
    <col min="4" max="4" width="11.8515625" style="78" bestFit="1" customWidth="1"/>
    <col min="5" max="5" width="12.28125" style="78" bestFit="1" customWidth="1"/>
    <col min="6" max="6" width="26.8515625" style="1415" customWidth="1"/>
    <col min="7" max="7" width="13.8515625" style="78" bestFit="1" customWidth="1"/>
    <col min="8" max="8" width="17.00390625" style="78" customWidth="1"/>
    <col min="9" max="11" width="15.421875" style="78" bestFit="1" customWidth="1"/>
    <col min="12" max="16384" width="9.140625" style="78" customWidth="1"/>
  </cols>
  <sheetData>
    <row r="1" spans="2:4" ht="12.75">
      <c r="B1" s="1673" t="s">
        <v>1288</v>
      </c>
      <c r="C1" s="1673"/>
      <c r="D1" s="1673"/>
    </row>
    <row r="2" spans="2:4" ht="15.75">
      <c r="B2" s="2064" t="s">
        <v>46</v>
      </c>
      <c r="C2" s="2064"/>
      <c r="D2" s="2064"/>
    </row>
    <row r="3" spans="2:4" ht="21" customHeight="1">
      <c r="B3" s="2071" t="s">
        <v>1152</v>
      </c>
      <c r="C3" s="2071"/>
      <c r="D3" s="2071"/>
    </row>
    <row r="4" spans="2:4" ht="12.75">
      <c r="B4" s="1416" t="s">
        <v>1153</v>
      </c>
      <c r="C4" s="1417" t="s">
        <v>1154</v>
      </c>
      <c r="D4" s="1418" t="s">
        <v>1155</v>
      </c>
    </row>
    <row r="5" spans="2:8" ht="12.75">
      <c r="B5" s="1419" t="s">
        <v>1156</v>
      </c>
      <c r="C5" s="1420">
        <f>SUM(C6:C26)</f>
        <v>3397.010343</v>
      </c>
      <c r="H5" s="1421"/>
    </row>
    <row r="6" spans="2:8" ht="12.75">
      <c r="B6" s="1422" t="s">
        <v>1157</v>
      </c>
      <c r="C6" s="1423">
        <v>5</v>
      </c>
      <c r="D6" s="1424">
        <v>62915</v>
      </c>
      <c r="H6" s="1421"/>
    </row>
    <row r="7" spans="2:9" ht="12.75">
      <c r="B7" s="1422" t="s">
        <v>1158</v>
      </c>
      <c r="C7" s="1423">
        <v>555.250093</v>
      </c>
      <c r="D7" s="1425">
        <v>62932</v>
      </c>
      <c r="H7" s="1421"/>
      <c r="I7" s="1421"/>
    </row>
    <row r="8" spans="2:9" ht="12.75">
      <c r="B8" s="1422" t="s">
        <v>1159</v>
      </c>
      <c r="C8" s="1423">
        <v>16.848</v>
      </c>
      <c r="D8" s="1425">
        <v>62933</v>
      </c>
      <c r="H8" s="1421"/>
      <c r="I8" s="1421"/>
    </row>
    <row r="9" spans="2:9" ht="12.75">
      <c r="B9" s="1422" t="s">
        <v>1160</v>
      </c>
      <c r="C9" s="1423">
        <v>57.5</v>
      </c>
      <c r="D9" s="1425">
        <v>62966</v>
      </c>
      <c r="H9" s="1421"/>
      <c r="I9" s="1421"/>
    </row>
    <row r="10" spans="2:9" ht="12.75">
      <c r="B10" s="1422" t="s">
        <v>1161</v>
      </c>
      <c r="C10" s="1423">
        <v>17.25</v>
      </c>
      <c r="D10" s="1425">
        <v>62969</v>
      </c>
      <c r="H10" s="1421"/>
      <c r="I10" s="1421"/>
    </row>
    <row r="11" spans="2:9" ht="12.75">
      <c r="B11" s="1422" t="s">
        <v>1162</v>
      </c>
      <c r="C11" s="1423">
        <v>530</v>
      </c>
      <c r="D11" s="1425">
        <v>62986</v>
      </c>
      <c r="H11" s="1421"/>
      <c r="I11" s="1421"/>
    </row>
    <row r="12" spans="2:4" ht="12.75">
      <c r="B12" s="1422" t="s">
        <v>1163</v>
      </c>
      <c r="C12" s="1423">
        <v>183.6578</v>
      </c>
      <c r="D12" s="1425">
        <v>62987</v>
      </c>
    </row>
    <row r="13" spans="2:4" ht="12.75">
      <c r="B13" s="1422" t="s">
        <v>1164</v>
      </c>
      <c r="C13" s="1423">
        <v>213.4845</v>
      </c>
      <c r="D13" s="1425">
        <v>62988</v>
      </c>
    </row>
    <row r="14" spans="2:4" ht="12.75">
      <c r="B14" s="1422" t="s">
        <v>1165</v>
      </c>
      <c r="C14" s="1423">
        <v>115.3412</v>
      </c>
      <c r="D14" s="1425">
        <v>63003</v>
      </c>
    </row>
    <row r="15" spans="2:4" ht="12.75">
      <c r="B15" s="1422" t="s">
        <v>1166</v>
      </c>
      <c r="C15" s="1423">
        <v>33</v>
      </c>
      <c r="D15" s="1425">
        <v>63022</v>
      </c>
    </row>
    <row r="16" spans="2:4" ht="12.75">
      <c r="B16" s="1422" t="s">
        <v>1167</v>
      </c>
      <c r="C16" s="1423">
        <v>52.5</v>
      </c>
      <c r="D16" s="1425">
        <v>63051</v>
      </c>
    </row>
    <row r="17" spans="2:4" ht="12.75">
      <c r="B17" s="1422" t="s">
        <v>1168</v>
      </c>
      <c r="C17" s="1426">
        <v>100</v>
      </c>
      <c r="D17" s="1425">
        <v>63058</v>
      </c>
    </row>
    <row r="18" spans="2:4" ht="12.75">
      <c r="B18" s="1422" t="s">
        <v>1169</v>
      </c>
      <c r="C18" s="1426">
        <v>369.0473</v>
      </c>
      <c r="D18" s="1425">
        <v>63070</v>
      </c>
    </row>
    <row r="19" spans="2:4" ht="12.75">
      <c r="B19" s="1422" t="s">
        <v>1170</v>
      </c>
      <c r="C19" s="1426">
        <v>105.6</v>
      </c>
      <c r="D19" s="1427">
        <v>63075</v>
      </c>
    </row>
    <row r="20" spans="2:4" ht="12.75">
      <c r="B20" s="1422" t="s">
        <v>1171</v>
      </c>
      <c r="C20" s="1426">
        <v>641.777</v>
      </c>
      <c r="D20" s="1425">
        <v>63083</v>
      </c>
    </row>
    <row r="21" spans="2:4" ht="12.75">
      <c r="B21" s="1422" t="s">
        <v>1172</v>
      </c>
      <c r="C21" s="1426">
        <v>50.0852</v>
      </c>
      <c r="D21" s="1425">
        <v>63086</v>
      </c>
    </row>
    <row r="22" spans="2:4" ht="12.75">
      <c r="B22" s="1422" t="s">
        <v>1173</v>
      </c>
      <c r="C22" s="1426">
        <v>67.2</v>
      </c>
      <c r="D22" s="1425">
        <v>63094</v>
      </c>
    </row>
    <row r="23" spans="2:4" ht="12.75">
      <c r="B23" s="1422" t="s">
        <v>1174</v>
      </c>
      <c r="C23" s="1426">
        <v>184</v>
      </c>
      <c r="D23" s="1425">
        <v>63095</v>
      </c>
    </row>
    <row r="24" spans="2:4" ht="12.75">
      <c r="B24" s="1422" t="s">
        <v>1175</v>
      </c>
      <c r="C24" s="1426">
        <v>54.61925</v>
      </c>
      <c r="D24" s="1425">
        <v>63122</v>
      </c>
    </row>
    <row r="25" spans="2:4" ht="12.75">
      <c r="B25" s="1422" t="s">
        <v>1176</v>
      </c>
      <c r="C25" s="1426">
        <v>4.85</v>
      </c>
      <c r="D25" s="1425">
        <v>63108</v>
      </c>
    </row>
    <row r="26" spans="2:4" ht="12.75">
      <c r="B26" s="1422" t="s">
        <v>1177</v>
      </c>
      <c r="C26" s="1426">
        <v>40</v>
      </c>
      <c r="D26" s="1425">
        <v>63159</v>
      </c>
    </row>
    <row r="27" spans="2:4" ht="12.75">
      <c r="B27" s="1428" t="s">
        <v>1178</v>
      </c>
      <c r="C27" s="1429">
        <v>8914.504888</v>
      </c>
      <c r="D27" s="1430"/>
    </row>
    <row r="28" spans="2:4" ht="25.5">
      <c r="B28" s="1431" t="s">
        <v>1179</v>
      </c>
      <c r="C28" s="1432">
        <v>2000</v>
      </c>
      <c r="D28" s="1433">
        <v>62972</v>
      </c>
    </row>
    <row r="29" spans="2:4" ht="12.75">
      <c r="B29" s="1431" t="s">
        <v>1180</v>
      </c>
      <c r="C29" s="1432">
        <v>48.6868</v>
      </c>
      <c r="D29" s="1425">
        <v>63017</v>
      </c>
    </row>
    <row r="30" spans="2:4" ht="12.75">
      <c r="B30" s="1431" t="s">
        <v>1181</v>
      </c>
      <c r="C30" s="1432">
        <v>46.5714</v>
      </c>
      <c r="D30" s="1425">
        <v>63017</v>
      </c>
    </row>
    <row r="31" spans="2:4" ht="12.75">
      <c r="B31" s="1431" t="s">
        <v>1182</v>
      </c>
      <c r="C31" s="1432">
        <v>332.1422</v>
      </c>
      <c r="D31" s="1425">
        <v>63027</v>
      </c>
    </row>
    <row r="32" spans="2:4" ht="12.75">
      <c r="B32" s="1431" t="s">
        <v>1183</v>
      </c>
      <c r="C32" s="1432">
        <v>51.4286</v>
      </c>
      <c r="D32" s="1425">
        <v>63042</v>
      </c>
    </row>
    <row r="33" spans="2:4" ht="12.75">
      <c r="B33" s="1434" t="s">
        <v>1184</v>
      </c>
      <c r="C33" s="1432">
        <v>61.2</v>
      </c>
      <c r="D33" s="1425">
        <v>63095</v>
      </c>
    </row>
    <row r="34" spans="2:4" ht="12.75">
      <c r="B34" s="1434" t="s">
        <v>1185</v>
      </c>
      <c r="C34" s="1432">
        <v>5450.702188</v>
      </c>
      <c r="D34" s="1425">
        <v>63121</v>
      </c>
    </row>
    <row r="35" spans="2:4" ht="12.75">
      <c r="B35" s="1434" t="s">
        <v>1186</v>
      </c>
      <c r="C35" s="1432">
        <v>800</v>
      </c>
      <c r="D35" s="1425">
        <v>63110</v>
      </c>
    </row>
    <row r="36" spans="2:4" ht="12.75">
      <c r="B36" s="1434" t="s">
        <v>1187</v>
      </c>
      <c r="C36" s="1432">
        <v>26.4</v>
      </c>
      <c r="D36" s="1425">
        <v>63144</v>
      </c>
    </row>
    <row r="37" spans="2:4" ht="12.75">
      <c r="B37" s="1434" t="s">
        <v>1180</v>
      </c>
      <c r="C37" s="1432">
        <v>97.3737</v>
      </c>
      <c r="D37" s="1425">
        <v>63146</v>
      </c>
    </row>
    <row r="38" spans="2:4" ht="12.75">
      <c r="B38" s="1435" t="s">
        <v>1188</v>
      </c>
      <c r="C38" s="1436">
        <v>0</v>
      </c>
      <c r="D38" s="1437"/>
    </row>
    <row r="39" spans="2:10" ht="12.75">
      <c r="B39" s="1419" t="s">
        <v>413</v>
      </c>
      <c r="C39" s="1436">
        <f>C27+C5+C38</f>
        <v>12311.515231</v>
      </c>
      <c r="D39" s="1438"/>
      <c r="J39" s="1421"/>
    </row>
    <row r="40" spans="2:10" ht="12.75">
      <c r="B40" s="1406" t="s">
        <v>1189</v>
      </c>
      <c r="C40" s="339"/>
      <c r="D40" s="339"/>
      <c r="J40" s="1421"/>
    </row>
    <row r="41" ht="12.75">
      <c r="J41" s="1421"/>
    </row>
    <row r="42" ht="12.75">
      <c r="J42" s="1421"/>
    </row>
    <row r="43" ht="12.75">
      <c r="J43" s="1421"/>
    </row>
    <row r="44" ht="12.75">
      <c r="J44" s="1421"/>
    </row>
    <row r="45" spans="5:14" ht="12.75">
      <c r="E45" s="1439"/>
      <c r="F45" s="1439"/>
      <c r="G45" s="1439"/>
      <c r="H45" s="1439"/>
      <c r="I45" s="1439"/>
      <c r="J45" s="1439"/>
      <c r="K45" s="1439"/>
      <c r="L45" s="1439"/>
      <c r="M45" s="1439"/>
      <c r="N45" s="1439"/>
    </row>
    <row r="46" spans="10:11" ht="12.75">
      <c r="J46" s="1421"/>
      <c r="K46" s="1440"/>
    </row>
    <row r="47" spans="10:11" ht="12.75">
      <c r="J47" s="1421"/>
      <c r="K47" s="1440"/>
    </row>
    <row r="48" spans="10:11" ht="12.75">
      <c r="J48" s="1421"/>
      <c r="K48" s="1440"/>
    </row>
    <row r="49" spans="10:11" ht="12.75">
      <c r="J49" s="1421"/>
      <c r="K49" s="1440"/>
    </row>
    <row r="50" spans="10:11" ht="12.75">
      <c r="J50" s="1421"/>
      <c r="K50" s="1440"/>
    </row>
    <row r="51" spans="7:10" ht="12" customHeight="1">
      <c r="G51" s="1421"/>
      <c r="H51" s="1421"/>
      <c r="I51" s="276"/>
      <c r="J51" s="1421"/>
    </row>
    <row r="52" spans="7:10" ht="12" customHeight="1">
      <c r="G52" s="1421"/>
      <c r="H52" s="276"/>
      <c r="I52" s="276"/>
      <c r="J52" s="1421"/>
    </row>
    <row r="53" spans="7:10" ht="12" customHeight="1">
      <c r="G53" s="1421"/>
      <c r="H53" s="276"/>
      <c r="J53" s="1421"/>
    </row>
    <row r="54" spans="7:10" ht="12" customHeight="1">
      <c r="G54" s="1421"/>
      <c r="H54" s="276"/>
      <c r="J54" s="1421"/>
    </row>
    <row r="55" spans="7:10" ht="12" customHeight="1">
      <c r="G55" s="1421"/>
      <c r="H55" s="276"/>
      <c r="J55" s="1421"/>
    </row>
    <row r="56" ht="20.25" customHeight="1">
      <c r="J56" s="1421"/>
    </row>
    <row r="57" ht="12.75">
      <c r="J57" s="1421"/>
    </row>
    <row r="58" ht="12.75">
      <c r="J58" s="1421"/>
    </row>
    <row r="59" ht="12.75">
      <c r="J59" s="1421"/>
    </row>
    <row r="60" ht="12.75">
      <c r="J60" s="1421"/>
    </row>
    <row r="61" ht="12.75">
      <c r="J61" s="1421"/>
    </row>
    <row r="62" ht="12.75">
      <c r="J62" s="1421"/>
    </row>
    <row r="63" spans="9:10" ht="12.75">
      <c r="I63" s="1421"/>
      <c r="J63" s="276"/>
    </row>
    <row r="64" spans="9:10" ht="12.75">
      <c r="I64" s="1421"/>
      <c r="J64" s="276"/>
    </row>
    <row r="65" spans="9:10" ht="12.75">
      <c r="I65" s="1421"/>
      <c r="J65" s="276"/>
    </row>
    <row r="66" spans="9:10" ht="12.75">
      <c r="I66" s="1421"/>
      <c r="J66" s="276"/>
    </row>
    <row r="67" spans="7:10" ht="12.75">
      <c r="G67" s="1421"/>
      <c r="H67" s="276"/>
      <c r="I67" s="1421"/>
      <c r="J67" s="276"/>
    </row>
    <row r="68" spans="6:10" ht="12.75">
      <c r="F68" s="1441"/>
      <c r="G68" s="1442"/>
      <c r="H68" s="1443"/>
      <c r="I68" s="1442"/>
      <c r="J68" s="1443"/>
    </row>
    <row r="69" spans="6:10" ht="12.75">
      <c r="F69" s="1441"/>
      <c r="G69" s="1442"/>
      <c r="H69" s="1443"/>
      <c r="I69" s="1442"/>
      <c r="J69" s="1443"/>
    </row>
    <row r="70" spans="6:10" ht="12.75">
      <c r="F70" s="1441"/>
      <c r="G70" s="1444"/>
      <c r="H70" s="1444"/>
      <c r="I70" s="1442"/>
      <c r="J70" s="1443"/>
    </row>
    <row r="71" spans="6:10" ht="12.75">
      <c r="F71" s="1441"/>
      <c r="G71" s="1444"/>
      <c r="H71" s="1442"/>
      <c r="I71" s="1444"/>
      <c r="J71" s="1443"/>
    </row>
    <row r="72" spans="6:10" ht="12.75">
      <c r="F72" s="1441"/>
      <c r="G72" s="1444"/>
      <c r="H72" s="1442"/>
      <c r="I72" s="1444"/>
      <c r="J72" s="1443"/>
    </row>
    <row r="73" spans="6:10" ht="12.75">
      <c r="F73" s="1441"/>
      <c r="G73" s="1444"/>
      <c r="H73" s="1442"/>
      <c r="I73" s="1444"/>
      <c r="J73" s="1443"/>
    </row>
    <row r="74" spans="6:10" ht="12.75">
      <c r="F74" s="1441"/>
      <c r="G74" s="1444"/>
      <c r="H74" s="1442"/>
      <c r="I74" s="1444"/>
      <c r="J74" s="1443"/>
    </row>
    <row r="75" spans="6:10" ht="12.75">
      <c r="F75" s="1441"/>
      <c r="G75" s="1444"/>
      <c r="H75" s="1442"/>
      <c r="I75" s="1444"/>
      <c r="J75" s="1443"/>
    </row>
    <row r="76" spans="6:10" ht="12.75">
      <c r="F76" s="1441"/>
      <c r="G76" s="1444"/>
      <c r="H76" s="1442"/>
      <c r="I76" s="1444"/>
      <c r="J76" s="1443"/>
    </row>
    <row r="77" spans="6:10" ht="12.75">
      <c r="F77" s="1441"/>
      <c r="G77" s="1444"/>
      <c r="H77" s="1442"/>
      <c r="I77" s="1444"/>
      <c r="J77" s="1443"/>
    </row>
    <row r="78" spans="6:10" ht="12.75">
      <c r="F78" s="1441"/>
      <c r="G78" s="1444"/>
      <c r="H78" s="1442"/>
      <c r="I78" s="1444"/>
      <c r="J78" s="1443"/>
    </row>
    <row r="79" spans="6:10" ht="12.75">
      <c r="F79" s="1441"/>
      <c r="G79" s="1444"/>
      <c r="H79" s="1442"/>
      <c r="I79" s="1444"/>
      <c r="J79" s="1443"/>
    </row>
    <row r="80" spans="6:10" ht="12.75">
      <c r="F80" s="1441"/>
      <c r="G80" s="1444"/>
      <c r="H80" s="1442"/>
      <c r="I80" s="1444"/>
      <c r="J80" s="1443"/>
    </row>
    <row r="81" spans="6:10" ht="12.75">
      <c r="F81" s="1441"/>
      <c r="G81" s="1444"/>
      <c r="H81" s="1443"/>
      <c r="I81" s="1444"/>
      <c r="J81" s="1443"/>
    </row>
    <row r="82" spans="6:10" ht="12.75">
      <c r="F82" s="1441"/>
      <c r="G82" s="1444"/>
      <c r="H82" s="1444"/>
      <c r="I82" s="1442"/>
      <c r="J82" s="1443"/>
    </row>
    <row r="83" spans="6:10" ht="12.75">
      <c r="F83" s="1445"/>
      <c r="G83" s="1444"/>
      <c r="H83" s="1444"/>
      <c r="I83" s="1442"/>
      <c r="J83" s="1443"/>
    </row>
    <row r="84" spans="6:10" ht="12.75">
      <c r="F84" s="1445"/>
      <c r="G84" s="1444"/>
      <c r="H84" s="1444"/>
      <c r="I84" s="1442"/>
      <c r="J84" s="1443"/>
    </row>
    <row r="85" spans="6:10" ht="12.75">
      <c r="F85" s="1445"/>
      <c r="G85" s="1446"/>
      <c r="H85" s="1444"/>
      <c r="I85" s="1442"/>
      <c r="J85" s="1443"/>
    </row>
    <row r="86" spans="6:10" ht="12.75">
      <c r="F86" s="1441"/>
      <c r="G86" s="1444"/>
      <c r="H86" s="1444"/>
      <c r="I86" s="1442"/>
      <c r="J86" s="1443"/>
    </row>
    <row r="87" spans="6:10" ht="12.75">
      <c r="F87" s="1441"/>
      <c r="G87" s="1444"/>
      <c r="H87" s="1444"/>
      <c r="I87" s="1442"/>
      <c r="J87" s="1443"/>
    </row>
    <row r="88" spans="6:10" ht="12.75">
      <c r="F88" s="1441"/>
      <c r="G88" s="1444"/>
      <c r="H88" s="1444"/>
      <c r="I88" s="1442"/>
      <c r="J88" s="1443"/>
    </row>
    <row r="89" spans="5:10" ht="25.5">
      <c r="E89" s="1447"/>
      <c r="F89" s="276"/>
      <c r="I89" s="1421"/>
      <c r="J89" s="1421"/>
    </row>
    <row r="90" spans="8:9" ht="12.75">
      <c r="H90" s="1421"/>
      <c r="I90" s="1421"/>
    </row>
    <row r="91" spans="8:9" ht="12.75">
      <c r="H91" s="1421"/>
      <c r="I91" s="1421"/>
    </row>
    <row r="92" spans="8:9" ht="12.75">
      <c r="H92" s="1421"/>
      <c r="I92" s="1421"/>
    </row>
    <row r="93" spans="8:9" ht="12.75">
      <c r="H93" s="1421"/>
      <c r="I93" s="1421"/>
    </row>
    <row r="94" spans="8:9" ht="12.75">
      <c r="H94" s="1421"/>
      <c r="I94" s="1421"/>
    </row>
    <row r="95" spans="8:9" ht="12.75">
      <c r="H95" s="1421"/>
      <c r="I95" s="1421"/>
    </row>
    <row r="96" spans="8:11" ht="12.75">
      <c r="H96" s="1421"/>
      <c r="I96" s="1421"/>
      <c r="J96" s="1421"/>
      <c r="K96" s="1421"/>
    </row>
    <row r="97" spans="8:9" ht="12.75">
      <c r="H97" s="1421"/>
      <c r="I97" s="1421"/>
    </row>
    <row r="98" ht="12.75">
      <c r="J98" s="1421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H33" sqref="H33"/>
    </sheetView>
  </sheetViews>
  <sheetFormatPr defaultColWidth="12.00390625" defaultRowHeight="15"/>
  <cols>
    <col min="1" max="1" width="24.8515625" style="339" customWidth="1"/>
    <col min="2" max="2" width="10.140625" style="339" customWidth="1"/>
    <col min="3" max="3" width="6.7109375" style="339" customWidth="1"/>
    <col min="4" max="4" width="7.140625" style="339" customWidth="1"/>
    <col min="5" max="5" width="11.8515625" style="339" bestFit="1" customWidth="1"/>
    <col min="6" max="6" width="8.8515625" style="339" customWidth="1"/>
    <col min="7" max="7" width="10.421875" style="339" bestFit="1" customWidth="1"/>
    <col min="8" max="8" width="8.7109375" style="339" bestFit="1" customWidth="1"/>
    <col min="9" max="9" width="10.421875" style="339" bestFit="1" customWidth="1"/>
    <col min="10" max="10" width="8.28125" style="339" bestFit="1" customWidth="1"/>
    <col min="11" max="11" width="6.28125" style="339" bestFit="1" customWidth="1"/>
    <col min="12" max="12" width="6.7109375" style="339" bestFit="1" customWidth="1"/>
    <col min="13" max="16384" width="12.00390625" style="339" customWidth="1"/>
  </cols>
  <sheetData>
    <row r="1" spans="1:12" ht="12.75">
      <c r="A1" s="1928" t="s">
        <v>1289</v>
      </c>
      <c r="B1" s="1928"/>
      <c r="C1" s="1928"/>
      <c r="D1" s="1928"/>
      <c r="E1" s="1928"/>
      <c r="F1" s="1928"/>
      <c r="G1" s="1928"/>
      <c r="H1" s="1928"/>
      <c r="I1" s="1928"/>
      <c r="J1" s="1928"/>
      <c r="K1" s="1928"/>
      <c r="L1" s="1928"/>
    </row>
    <row r="2" spans="1:12" ht="15.75">
      <c r="A2" s="2072" t="s">
        <v>1190</v>
      </c>
      <c r="B2" s="2072"/>
      <c r="C2" s="2072"/>
      <c r="D2" s="2072"/>
      <c r="E2" s="2072"/>
      <c r="F2" s="2072"/>
      <c r="G2" s="2072"/>
      <c r="H2" s="2072"/>
      <c r="I2" s="2072"/>
      <c r="J2" s="2072"/>
      <c r="K2" s="2072"/>
      <c r="L2" s="2072"/>
    </row>
    <row r="3" spans="1:13" ht="13.5" thickBot="1">
      <c r="A3" s="2073"/>
      <c r="B3" s="2073"/>
      <c r="C3" s="2073"/>
      <c r="D3" s="2073"/>
      <c r="E3" s="2073"/>
      <c r="F3" s="2073"/>
      <c r="G3" s="2073"/>
      <c r="H3" s="2073"/>
      <c r="I3" s="2073"/>
      <c r="J3" s="2073"/>
      <c r="K3" s="2073"/>
      <c r="L3" s="2073"/>
      <c r="M3" s="409"/>
    </row>
    <row r="4" spans="1:12" ht="13.5" thickBot="1">
      <c r="A4" s="2074" t="s">
        <v>1191</v>
      </c>
      <c r="B4" s="2077" t="s">
        <v>1192</v>
      </c>
      <c r="C4" s="2078"/>
      <c r="D4" s="2079"/>
      <c r="E4" s="2078" t="s">
        <v>1193</v>
      </c>
      <c r="F4" s="2078"/>
      <c r="G4" s="2078"/>
      <c r="H4" s="2078"/>
      <c r="I4" s="2078"/>
      <c r="J4" s="2078"/>
      <c r="K4" s="2078"/>
      <c r="L4" s="2080"/>
    </row>
    <row r="5" spans="1:12" ht="12.75">
      <c r="A5" s="2075"/>
      <c r="B5" s="2077" t="s">
        <v>1128</v>
      </c>
      <c r="C5" s="2078"/>
      <c r="D5" s="2079"/>
      <c r="E5" s="2081" t="s">
        <v>1128</v>
      </c>
      <c r="F5" s="2082"/>
      <c r="G5" s="2082"/>
      <c r="H5" s="2082"/>
      <c r="I5" s="2082"/>
      <c r="J5" s="2082"/>
      <c r="K5" s="2082"/>
      <c r="L5" s="2083"/>
    </row>
    <row r="6" spans="1:12" ht="12.75">
      <c r="A6" s="2075"/>
      <c r="B6" s="1449"/>
      <c r="C6" s="1449"/>
      <c r="D6" s="1450"/>
      <c r="E6" s="2081">
        <v>2014</v>
      </c>
      <c r="F6" s="2084"/>
      <c r="G6" s="2069">
        <v>2015</v>
      </c>
      <c r="H6" s="2069"/>
      <c r="I6" s="2069">
        <v>2016</v>
      </c>
      <c r="J6" s="2069"/>
      <c r="K6" s="2069" t="s">
        <v>1129</v>
      </c>
      <c r="L6" s="2070"/>
    </row>
    <row r="7" spans="1:12" ht="12.75">
      <c r="A7" s="2075"/>
      <c r="B7" s="1452">
        <v>2014</v>
      </c>
      <c r="C7" s="1452">
        <v>2015</v>
      </c>
      <c r="D7" s="1453">
        <v>2016</v>
      </c>
      <c r="E7" s="1416">
        <v>1</v>
      </c>
      <c r="F7" s="1454">
        <v>2</v>
      </c>
      <c r="G7" s="1383">
        <v>3</v>
      </c>
      <c r="H7" s="1451">
        <v>4</v>
      </c>
      <c r="I7" s="1383">
        <v>5</v>
      </c>
      <c r="J7" s="1383">
        <v>6</v>
      </c>
      <c r="K7" s="1455" t="s">
        <v>1194</v>
      </c>
      <c r="L7" s="1456" t="s">
        <v>1195</v>
      </c>
    </row>
    <row r="8" spans="1:12" ht="12.75">
      <c r="A8" s="2076"/>
      <c r="B8" s="1457"/>
      <c r="C8" s="1458"/>
      <c r="D8" s="1459"/>
      <c r="E8" s="1454" t="s">
        <v>1196</v>
      </c>
      <c r="F8" s="1416" t="s">
        <v>1197</v>
      </c>
      <c r="G8" s="1416" t="s">
        <v>1196</v>
      </c>
      <c r="H8" s="1416" t="s">
        <v>1197</v>
      </c>
      <c r="I8" s="1416" t="s">
        <v>1196</v>
      </c>
      <c r="J8" s="1416" t="s">
        <v>1197</v>
      </c>
      <c r="K8" s="1458">
        <v>1</v>
      </c>
      <c r="L8" s="1460">
        <v>3</v>
      </c>
    </row>
    <row r="9" spans="1:13" ht="12.75">
      <c r="A9" s="1461" t="s">
        <v>1198</v>
      </c>
      <c r="B9" s="1462">
        <v>204</v>
      </c>
      <c r="C9" s="1462">
        <v>198</v>
      </c>
      <c r="D9" s="1462">
        <v>195</v>
      </c>
      <c r="E9" s="1463">
        <v>622925.3700000001</v>
      </c>
      <c r="F9" s="1464">
        <v>74.76412812242143</v>
      </c>
      <c r="G9" s="1463">
        <v>760461.5900000001</v>
      </c>
      <c r="H9" s="1464">
        <v>78.13496444499745</v>
      </c>
      <c r="I9" s="1463">
        <v>1250962.52</v>
      </c>
      <c r="J9" s="1465">
        <v>83.58894174304979</v>
      </c>
      <c r="K9" s="1464">
        <v>22.079084690353824</v>
      </c>
      <c r="L9" s="1466">
        <v>64.50042138222915</v>
      </c>
      <c r="M9" s="1409"/>
    </row>
    <row r="10" spans="1:13" ht="12.75">
      <c r="A10" s="1467" t="s">
        <v>1199</v>
      </c>
      <c r="B10" s="1462">
        <v>29</v>
      </c>
      <c r="C10" s="1462">
        <v>29</v>
      </c>
      <c r="D10" s="1462">
        <v>29</v>
      </c>
      <c r="E10" s="1463">
        <v>429970.7</v>
      </c>
      <c r="F10" s="1464">
        <v>51.605514965118886</v>
      </c>
      <c r="G10" s="1463">
        <v>494419.87</v>
      </c>
      <c r="H10" s="1464">
        <v>50.80003970134804</v>
      </c>
      <c r="I10" s="1463">
        <v>803099.3</v>
      </c>
      <c r="J10" s="1465">
        <v>53.66285522413898</v>
      </c>
      <c r="K10" s="1464">
        <v>14.989200426912802</v>
      </c>
      <c r="L10" s="1466">
        <v>62.432650613333976</v>
      </c>
      <c r="M10" s="1409"/>
    </row>
    <row r="11" spans="1:13" ht="14.25">
      <c r="A11" s="1467" t="s">
        <v>1200</v>
      </c>
      <c r="B11" s="1462">
        <v>95</v>
      </c>
      <c r="C11" s="1462">
        <v>93</v>
      </c>
      <c r="D11" s="1462">
        <v>96</v>
      </c>
      <c r="E11" s="1463">
        <v>61796.14</v>
      </c>
      <c r="F11" s="1464">
        <v>7.416834746080562</v>
      </c>
      <c r="G11" s="1463">
        <v>95034.53</v>
      </c>
      <c r="H11" s="1464">
        <v>9.764490041629903</v>
      </c>
      <c r="I11" s="1463">
        <v>180539.8</v>
      </c>
      <c r="J11" s="1465">
        <v>12.063615482661989</v>
      </c>
      <c r="K11" s="1464">
        <v>53.78716211077261</v>
      </c>
      <c r="L11" s="1466">
        <v>89.97284460711279</v>
      </c>
      <c r="M11" s="1409"/>
    </row>
    <row r="12" spans="1:13" ht="12.75">
      <c r="A12" s="1467" t="s">
        <v>1201</v>
      </c>
      <c r="B12" s="1462">
        <v>58</v>
      </c>
      <c r="C12" s="1462">
        <v>54</v>
      </c>
      <c r="D12" s="1462">
        <v>48</v>
      </c>
      <c r="E12" s="1463">
        <v>32861.62</v>
      </c>
      <c r="F12" s="1464">
        <v>3.9440846148075908</v>
      </c>
      <c r="G12" s="1463">
        <v>43588.63</v>
      </c>
      <c r="H12" s="1464">
        <v>4.478590503507414</v>
      </c>
      <c r="I12" s="1463">
        <v>69892.81</v>
      </c>
      <c r="J12" s="1465">
        <v>4.670216677113594</v>
      </c>
      <c r="K12" s="1464">
        <v>32.64297377913806</v>
      </c>
      <c r="L12" s="1466">
        <v>60.34642520308623</v>
      </c>
      <c r="M12" s="1409"/>
    </row>
    <row r="13" spans="1:13" ht="12.75">
      <c r="A13" s="1467" t="s">
        <v>1202</v>
      </c>
      <c r="B13" s="1462">
        <v>22</v>
      </c>
      <c r="C13" s="1462">
        <v>22</v>
      </c>
      <c r="D13" s="1462">
        <v>22</v>
      </c>
      <c r="E13" s="1463">
        <v>98296.91</v>
      </c>
      <c r="F13" s="1464">
        <v>11.79769379641437</v>
      </c>
      <c r="G13" s="1463">
        <v>127418.56</v>
      </c>
      <c r="H13" s="1464">
        <v>13.091844198512081</v>
      </c>
      <c r="I13" s="1463">
        <v>197430.61</v>
      </c>
      <c r="J13" s="1465">
        <v>13.192254359135221</v>
      </c>
      <c r="K13" s="1464">
        <v>29.626211037559557</v>
      </c>
      <c r="L13" s="1466">
        <v>54.94650857771427</v>
      </c>
      <c r="M13" s="1409"/>
    </row>
    <row r="14" spans="1:13" ht="12.75">
      <c r="A14" s="1468" t="s">
        <v>1203</v>
      </c>
      <c r="B14" s="1462">
        <v>18</v>
      </c>
      <c r="C14" s="1462">
        <v>18</v>
      </c>
      <c r="D14" s="1462">
        <v>18</v>
      </c>
      <c r="E14" s="1463">
        <v>17140.53</v>
      </c>
      <c r="F14" s="1464">
        <v>2.0572236141324725</v>
      </c>
      <c r="G14" s="1463">
        <v>26687.15</v>
      </c>
      <c r="H14" s="1464">
        <v>2.742018195012734</v>
      </c>
      <c r="I14" s="1463">
        <v>38336.34</v>
      </c>
      <c r="J14" s="1465">
        <v>2.5616227821931457</v>
      </c>
      <c r="K14" s="1464">
        <v>55.696177422751816</v>
      </c>
      <c r="L14" s="1466">
        <v>43.65093312699179</v>
      </c>
      <c r="M14" s="1409"/>
    </row>
    <row r="15" spans="1:13" ht="12.75">
      <c r="A15" s="1468" t="s">
        <v>1204</v>
      </c>
      <c r="B15" s="1462">
        <v>4</v>
      </c>
      <c r="C15" s="1462">
        <v>4</v>
      </c>
      <c r="D15" s="1462">
        <v>4</v>
      </c>
      <c r="E15" s="1463">
        <v>20283.54</v>
      </c>
      <c r="F15" s="1464">
        <v>2.434450828895056</v>
      </c>
      <c r="G15" s="1463">
        <v>26257.13</v>
      </c>
      <c r="H15" s="1464">
        <v>2.697835033295601</v>
      </c>
      <c r="I15" s="1463">
        <v>24310.66</v>
      </c>
      <c r="J15" s="1465">
        <v>1.6244310360913856</v>
      </c>
      <c r="K15" s="1464">
        <v>29.45043123636208</v>
      </c>
      <c r="L15" s="1466">
        <v>-7.413110267573046</v>
      </c>
      <c r="M15" s="1409"/>
    </row>
    <row r="16" spans="1:12" ht="12.75">
      <c r="A16" s="1468" t="s">
        <v>1205</v>
      </c>
      <c r="B16" s="1462">
        <v>4</v>
      </c>
      <c r="C16" s="1462">
        <v>4</v>
      </c>
      <c r="D16" s="1462">
        <v>4</v>
      </c>
      <c r="E16" s="1463">
        <v>1063.64</v>
      </c>
      <c r="F16" s="1464">
        <v>0.12765914034956116</v>
      </c>
      <c r="G16" s="1463">
        <v>1205.89</v>
      </c>
      <c r="H16" s="1464">
        <v>0.12390129036573427</v>
      </c>
      <c r="I16" s="1463">
        <v>1171.88</v>
      </c>
      <c r="J16" s="1465">
        <v>0.07830467139003108</v>
      </c>
      <c r="K16" s="1464">
        <v>13.373885901244776</v>
      </c>
      <c r="L16" s="1466">
        <v>-2.820323578435847</v>
      </c>
    </row>
    <row r="17" spans="1:12" ht="12.75">
      <c r="A17" s="1469" t="s">
        <v>1206</v>
      </c>
      <c r="B17" s="1462">
        <v>5</v>
      </c>
      <c r="C17" s="1462">
        <v>6</v>
      </c>
      <c r="D17" s="1462">
        <v>8</v>
      </c>
      <c r="E17" s="1463">
        <v>69905.75</v>
      </c>
      <c r="F17" s="1464">
        <v>8.390158277698596</v>
      </c>
      <c r="G17" s="1463">
        <v>68042.13</v>
      </c>
      <c r="H17" s="1464">
        <v>6.991108398139995</v>
      </c>
      <c r="I17" s="1463">
        <v>74516.33</v>
      </c>
      <c r="J17" s="1465">
        <v>4.97915890179977</v>
      </c>
      <c r="K17" s="1464">
        <v>-2.6659037346713177</v>
      </c>
      <c r="L17" s="1466">
        <v>9.514987258629318</v>
      </c>
    </row>
    <row r="18" spans="1:12" ht="12.75">
      <c r="A18" s="1468" t="s">
        <v>1207</v>
      </c>
      <c r="B18" s="1462">
        <v>2</v>
      </c>
      <c r="C18" s="1462">
        <v>2</v>
      </c>
      <c r="D18" s="1462">
        <v>2</v>
      </c>
      <c r="E18" s="1463">
        <v>101868.67</v>
      </c>
      <c r="F18" s="1464">
        <v>12.226380016502885</v>
      </c>
      <c r="G18" s="1463">
        <v>90612.81</v>
      </c>
      <c r="H18" s="1464">
        <v>9.310172638188483</v>
      </c>
      <c r="I18" s="1463">
        <v>107266.88</v>
      </c>
      <c r="J18" s="1465">
        <v>7.1675408654759</v>
      </c>
      <c r="K18" s="1464">
        <v>-11.049383485619273</v>
      </c>
      <c r="L18" s="1466">
        <v>18.379377043930106</v>
      </c>
    </row>
    <row r="19" spans="1:12" ht="13.5" thickBot="1">
      <c r="A19" s="1470" t="s">
        <v>573</v>
      </c>
      <c r="B19" s="1471">
        <v>237</v>
      </c>
      <c r="C19" s="1471">
        <v>232</v>
      </c>
      <c r="D19" s="1471">
        <v>231</v>
      </c>
      <c r="E19" s="1472">
        <v>833187.5000000002</v>
      </c>
      <c r="F19" s="1473">
        <v>99.99999999999999</v>
      </c>
      <c r="G19" s="1472">
        <v>973266.7000000002</v>
      </c>
      <c r="H19" s="1473">
        <v>100</v>
      </c>
      <c r="I19" s="1472">
        <v>1496564.6099999999</v>
      </c>
      <c r="J19" s="1474">
        <v>100</v>
      </c>
      <c r="K19" s="1464">
        <v>16.81244617808116</v>
      </c>
      <c r="L19" s="1466">
        <v>53.7671647452851</v>
      </c>
    </row>
    <row r="20" spans="1:12" ht="12.75">
      <c r="A20" s="1475" t="s">
        <v>1208</v>
      </c>
      <c r="B20" s="1475"/>
      <c r="C20" s="371"/>
      <c r="D20" s="340"/>
      <c r="E20" s="371"/>
      <c r="F20" s="371"/>
      <c r="G20" s="371"/>
      <c r="H20" s="371"/>
      <c r="I20" s="1476"/>
      <c r="J20" s="371"/>
      <c r="K20" s="371"/>
      <c r="L20" s="371"/>
    </row>
    <row r="21" spans="1:9" ht="15" customHeight="1">
      <c r="A21" s="339" t="s">
        <v>1209</v>
      </c>
      <c r="I21" s="727"/>
    </row>
    <row r="22" ht="12.75">
      <c r="J22" s="727"/>
    </row>
    <row r="25" spans="6:10" ht="12.75">
      <c r="F25" s="1477"/>
      <c r="J25" s="727"/>
    </row>
    <row r="26" ht="12.75">
      <c r="J26" s="727"/>
    </row>
    <row r="27" ht="12.75">
      <c r="J27" s="727"/>
    </row>
    <row r="28" ht="12.75">
      <c r="J28" s="727"/>
    </row>
    <row r="29" spans="10:11" ht="12.75">
      <c r="J29" s="727"/>
      <c r="K29" s="727"/>
    </row>
    <row r="30" ht="12.75">
      <c r="K30" s="727"/>
    </row>
    <row r="31" spans="10:11" ht="12.75">
      <c r="J31" s="727"/>
      <c r="K31" s="727"/>
    </row>
    <row r="32" spans="10:11" ht="12.75">
      <c r="J32" s="727"/>
      <c r="K32" s="727"/>
    </row>
    <row r="33" spans="10:11" ht="12.75">
      <c r="J33" s="727"/>
      <c r="K33" s="727"/>
    </row>
    <row r="34" spans="10:11" ht="12.75">
      <c r="J34" s="727"/>
      <c r="K34" s="727"/>
    </row>
    <row r="35" ht="12.75">
      <c r="K35" s="727"/>
    </row>
    <row r="37" ht="12.75">
      <c r="J37" s="727"/>
    </row>
  </sheetData>
  <sheetProtection/>
  <mergeCells count="12">
    <mergeCell ref="E6:F6"/>
    <mergeCell ref="G6:H6"/>
    <mergeCell ref="I6:J6"/>
    <mergeCell ref="K6:L6"/>
    <mergeCell ref="A1:L1"/>
    <mergeCell ref="A2:L2"/>
    <mergeCell ref="A3:L3"/>
    <mergeCell ref="A4:A8"/>
    <mergeCell ref="B4:D4"/>
    <mergeCell ref="E4:L4"/>
    <mergeCell ref="B5:D5"/>
    <mergeCell ref="E5:L5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28125" style="1479" customWidth="1"/>
    <col min="2" max="2" width="7.7109375" style="1479" bestFit="1" customWidth="1"/>
    <col min="3" max="3" width="7.57421875" style="1479" bestFit="1" customWidth="1"/>
    <col min="4" max="4" width="7.28125" style="1479" bestFit="1" customWidth="1"/>
    <col min="5" max="5" width="7.57421875" style="1479" bestFit="1" customWidth="1"/>
    <col min="6" max="6" width="9.421875" style="1479" bestFit="1" customWidth="1"/>
    <col min="7" max="8" width="8.421875" style="1479" bestFit="1" customWidth="1"/>
    <col min="9" max="10" width="7.28125" style="1479" bestFit="1" customWidth="1"/>
    <col min="11" max="11" width="9.57421875" style="1479" customWidth="1"/>
    <col min="12" max="14" width="9.8515625" style="1479" bestFit="1" customWidth="1"/>
    <col min="15" max="16384" width="9.140625" style="1479" customWidth="1"/>
  </cols>
  <sheetData>
    <row r="1" spans="1:14" ht="12.75">
      <c r="A1" s="1958" t="s">
        <v>1290</v>
      </c>
      <c r="B1" s="1958"/>
      <c r="C1" s="1958"/>
      <c r="D1" s="1958"/>
      <c r="E1" s="1958"/>
      <c r="F1" s="1958"/>
      <c r="G1" s="1958"/>
      <c r="H1" s="1958"/>
      <c r="I1" s="1958"/>
      <c r="J1" s="1958"/>
      <c r="K1" s="1478"/>
      <c r="L1" s="1478"/>
      <c r="M1" s="1478"/>
      <c r="N1" s="1478"/>
    </row>
    <row r="2" spans="1:14" ht="15.75">
      <c r="A2" s="2064" t="s">
        <v>48</v>
      </c>
      <c r="B2" s="2064"/>
      <c r="C2" s="2064"/>
      <c r="D2" s="2064"/>
      <c r="E2" s="2064"/>
      <c r="F2" s="2064"/>
      <c r="G2" s="2064"/>
      <c r="H2" s="2064"/>
      <c r="I2" s="2064"/>
      <c r="J2" s="2064"/>
      <c r="K2" s="1478"/>
      <c r="L2" s="1478"/>
      <c r="M2" s="1478"/>
      <c r="N2" s="1478"/>
    </row>
    <row r="3" spans="1:14" ht="12.75">
      <c r="A3" s="2073" t="s">
        <v>1210</v>
      </c>
      <c r="B3" s="2073"/>
      <c r="C3" s="2073"/>
      <c r="D3" s="2073"/>
      <c r="E3" s="2073"/>
      <c r="F3" s="2073"/>
      <c r="G3" s="2073"/>
      <c r="H3" s="2073"/>
      <c r="I3" s="2073"/>
      <c r="J3" s="2073"/>
      <c r="K3" s="1448"/>
      <c r="L3" s="1480"/>
      <c r="M3" s="1448"/>
      <c r="N3" s="1448"/>
    </row>
    <row r="4" spans="1:14" ht="13.5" thickBot="1">
      <c r="A4" s="2073"/>
      <c r="B4" s="2073"/>
      <c r="C4" s="2073"/>
      <c r="D4" s="2073"/>
      <c r="E4" s="2073"/>
      <c r="F4" s="2073"/>
      <c r="G4" s="2073"/>
      <c r="H4" s="2073"/>
      <c r="I4" s="2073"/>
      <c r="J4" s="2073"/>
      <c r="K4" s="1448"/>
      <c r="L4" s="1448"/>
      <c r="M4" s="1448"/>
      <c r="N4" s="1448"/>
    </row>
    <row r="5" spans="1:11" ht="18" customHeight="1">
      <c r="A5" s="2085" t="s">
        <v>1211</v>
      </c>
      <c r="B5" s="1382">
        <v>2014</v>
      </c>
      <c r="C5" s="2067">
        <v>2015</v>
      </c>
      <c r="D5" s="2067"/>
      <c r="E5" s="2067"/>
      <c r="F5" s="2067">
        <v>2016</v>
      </c>
      <c r="G5" s="2067"/>
      <c r="H5" s="2067"/>
      <c r="I5" s="2067" t="s">
        <v>1212</v>
      </c>
      <c r="J5" s="2068"/>
      <c r="K5" s="1448"/>
    </row>
    <row r="6" spans="1:11" ht="18" customHeight="1">
      <c r="A6" s="2086"/>
      <c r="B6" s="1481" t="s">
        <v>1213</v>
      </c>
      <c r="C6" s="1383" t="s">
        <v>1214</v>
      </c>
      <c r="D6" s="1481" t="s">
        <v>1215</v>
      </c>
      <c r="E6" s="1481" t="s">
        <v>1213</v>
      </c>
      <c r="F6" s="1383" t="s">
        <v>1214</v>
      </c>
      <c r="G6" s="1481" t="s">
        <v>1215</v>
      </c>
      <c r="H6" s="1481" t="s">
        <v>1213</v>
      </c>
      <c r="I6" s="2088" t="s">
        <v>1216</v>
      </c>
      <c r="J6" s="2090" t="s">
        <v>1217</v>
      </c>
      <c r="K6" s="1482"/>
    </row>
    <row r="7" spans="1:14" ht="18" customHeight="1">
      <c r="A7" s="2087"/>
      <c r="B7" s="1383">
        <v>1</v>
      </c>
      <c r="C7" s="1481">
        <v>2</v>
      </c>
      <c r="D7" s="1481">
        <v>3</v>
      </c>
      <c r="E7" s="1383">
        <v>4</v>
      </c>
      <c r="F7" s="1481">
        <v>5</v>
      </c>
      <c r="G7" s="1481">
        <v>6</v>
      </c>
      <c r="H7" s="1383">
        <v>7</v>
      </c>
      <c r="I7" s="2089"/>
      <c r="J7" s="2091"/>
      <c r="K7" s="1483"/>
      <c r="L7" s="1482"/>
      <c r="M7" s="1484"/>
      <c r="N7" s="1482"/>
    </row>
    <row r="8" spans="1:14" ht="18" customHeight="1">
      <c r="A8" s="1391" t="s">
        <v>695</v>
      </c>
      <c r="B8" s="1485">
        <v>731.3</v>
      </c>
      <c r="C8" s="1485">
        <v>844.72</v>
      </c>
      <c r="D8" s="1485">
        <v>816.98</v>
      </c>
      <c r="E8" s="1485">
        <v>832.14</v>
      </c>
      <c r="F8" s="1486">
        <v>1292.74</v>
      </c>
      <c r="G8" s="1486">
        <v>1183.41</v>
      </c>
      <c r="H8" s="1486">
        <v>1292.74</v>
      </c>
      <c r="I8" s="1487">
        <v>13.789142622726658</v>
      </c>
      <c r="J8" s="1488">
        <v>55.35126300862834</v>
      </c>
      <c r="L8" s="1489"/>
      <c r="M8" s="1489"/>
      <c r="N8" s="1489"/>
    </row>
    <row r="9" spans="1:14" ht="17.25" customHeight="1">
      <c r="A9" s="1391" t="s">
        <v>1218</v>
      </c>
      <c r="B9" s="1485">
        <v>518.06</v>
      </c>
      <c r="C9" s="1485">
        <v>824.44</v>
      </c>
      <c r="D9" s="1485">
        <v>786.43</v>
      </c>
      <c r="E9" s="1485">
        <v>798.01</v>
      </c>
      <c r="F9" s="1486">
        <v>1368.97</v>
      </c>
      <c r="G9" s="1486">
        <v>1340.49</v>
      </c>
      <c r="H9" s="1486">
        <v>1363.57</v>
      </c>
      <c r="I9" s="1487">
        <v>54.03814230011969</v>
      </c>
      <c r="J9" s="1488">
        <v>70.87129233969497</v>
      </c>
      <c r="L9" s="1489"/>
      <c r="M9" s="1489"/>
      <c r="N9" s="1489"/>
    </row>
    <row r="10" spans="1:14" ht="18" customHeight="1">
      <c r="A10" s="1391" t="s">
        <v>1219</v>
      </c>
      <c r="B10" s="1485">
        <v>3089.19</v>
      </c>
      <c r="C10" s="1485">
        <v>4154.91</v>
      </c>
      <c r="D10" s="1485">
        <v>3945.64</v>
      </c>
      <c r="E10" s="1485">
        <v>3961.13</v>
      </c>
      <c r="F10" s="1486">
        <v>6467.46</v>
      </c>
      <c r="G10" s="1486">
        <v>5863.95</v>
      </c>
      <c r="H10" s="1486">
        <v>6085.06</v>
      </c>
      <c r="I10" s="1487">
        <v>28.22552190056294</v>
      </c>
      <c r="J10" s="1488">
        <v>53.619295504060716</v>
      </c>
      <c r="L10" s="1489"/>
      <c r="M10" s="1489"/>
      <c r="N10" s="1489"/>
    </row>
    <row r="11" spans="1:14" ht="18" customHeight="1">
      <c r="A11" s="1391" t="s">
        <v>697</v>
      </c>
      <c r="B11" s="1485">
        <v>389.32</v>
      </c>
      <c r="C11" s="1485">
        <v>542.04</v>
      </c>
      <c r="D11" s="1485">
        <v>531.06</v>
      </c>
      <c r="E11" s="1485">
        <v>532.26</v>
      </c>
      <c r="F11" s="1486">
        <v>707.1</v>
      </c>
      <c r="G11" s="1486">
        <v>667.46</v>
      </c>
      <c r="H11" s="1486">
        <v>704.94</v>
      </c>
      <c r="I11" s="1487">
        <v>36.715298469125656</v>
      </c>
      <c r="J11" s="1488">
        <v>32.44279111712322</v>
      </c>
      <c r="L11" s="1489"/>
      <c r="M11" s="1489"/>
      <c r="N11" s="1489"/>
    </row>
    <row r="12" spans="1:14" ht="18" customHeight="1">
      <c r="A12" s="1391" t="s">
        <v>1203</v>
      </c>
      <c r="B12" s="1485">
        <v>966.06</v>
      </c>
      <c r="C12" s="1485">
        <v>1507.38</v>
      </c>
      <c r="D12" s="1485">
        <v>1446.24</v>
      </c>
      <c r="E12" s="1485">
        <v>1504.12</v>
      </c>
      <c r="F12" s="1486">
        <v>2160.68</v>
      </c>
      <c r="G12" s="1486">
        <v>1998.78</v>
      </c>
      <c r="H12" s="1486">
        <v>2160.68</v>
      </c>
      <c r="I12" s="1487">
        <v>55.69633356106246</v>
      </c>
      <c r="J12" s="1488">
        <v>43.65077254474377</v>
      </c>
      <c r="L12" s="1489"/>
      <c r="M12" s="1489"/>
      <c r="N12" s="1489"/>
    </row>
    <row r="13" spans="1:14" ht="18" customHeight="1">
      <c r="A13" s="1391" t="s">
        <v>1204</v>
      </c>
      <c r="B13" s="1485">
        <v>1534.32</v>
      </c>
      <c r="C13" s="1485">
        <v>2043.41</v>
      </c>
      <c r="D13" s="1485">
        <v>1927.64</v>
      </c>
      <c r="E13" s="1485">
        <v>1986.97</v>
      </c>
      <c r="F13" s="1486">
        <v>1841.28</v>
      </c>
      <c r="G13" s="1486">
        <v>1740.27</v>
      </c>
      <c r="H13" s="1486">
        <v>1841.28</v>
      </c>
      <c r="I13" s="1487">
        <v>29.501668491579323</v>
      </c>
      <c r="J13" s="1488">
        <v>-7.332269737338777</v>
      </c>
      <c r="L13" s="1489"/>
      <c r="M13" s="1489"/>
      <c r="N13" s="1489"/>
    </row>
    <row r="14" spans="1:14" ht="18" customHeight="1">
      <c r="A14" s="1391" t="s">
        <v>1205</v>
      </c>
      <c r="B14" s="1485">
        <v>182.82</v>
      </c>
      <c r="C14" s="1485">
        <v>207.23</v>
      </c>
      <c r="D14" s="1485">
        <v>193.63</v>
      </c>
      <c r="E14" s="1485">
        <v>207.23</v>
      </c>
      <c r="F14" s="1486">
        <v>201.38</v>
      </c>
      <c r="G14" s="1486">
        <v>201.38</v>
      </c>
      <c r="H14" s="1486">
        <v>201.38</v>
      </c>
      <c r="I14" s="1487">
        <v>13.35193086095613</v>
      </c>
      <c r="J14" s="1488">
        <v>-2.8229503450272517</v>
      </c>
      <c r="L14" s="1489"/>
      <c r="M14" s="1489"/>
      <c r="N14" s="1489"/>
    </row>
    <row r="15" spans="1:14" ht="18" customHeight="1">
      <c r="A15" s="1391" t="s">
        <v>1220</v>
      </c>
      <c r="B15" s="1485">
        <v>2323.85</v>
      </c>
      <c r="C15" s="1485">
        <v>2231.1</v>
      </c>
      <c r="D15" s="1485">
        <v>2153</v>
      </c>
      <c r="E15" s="1485">
        <v>2208.15</v>
      </c>
      <c r="F15" s="1486">
        <v>2386.71</v>
      </c>
      <c r="G15" s="1486">
        <v>2275.62</v>
      </c>
      <c r="H15" s="1486">
        <v>2275.62</v>
      </c>
      <c r="I15" s="1487">
        <v>-4.978806721604229</v>
      </c>
      <c r="J15" s="1488">
        <v>3.055498947082384</v>
      </c>
      <c r="L15" s="1489"/>
      <c r="M15" s="1489"/>
      <c r="N15" s="1489"/>
    </row>
    <row r="16" spans="1:14" ht="18" customHeight="1">
      <c r="A16" s="1391" t="s">
        <v>1207</v>
      </c>
      <c r="B16" s="1485">
        <v>797.72</v>
      </c>
      <c r="C16" s="1485">
        <v>762.46</v>
      </c>
      <c r="D16" s="1485">
        <v>687.29</v>
      </c>
      <c r="E16" s="1485">
        <v>709.61</v>
      </c>
      <c r="F16" s="1486">
        <v>839.99</v>
      </c>
      <c r="G16" s="1486">
        <v>811.8</v>
      </c>
      <c r="H16" s="1486">
        <v>839.99</v>
      </c>
      <c r="I16" s="1487">
        <v>-11.045228902371761</v>
      </c>
      <c r="J16" s="1488">
        <v>18.373472752638776</v>
      </c>
      <c r="L16" s="1489"/>
      <c r="M16" s="1489"/>
      <c r="N16" s="1489"/>
    </row>
    <row r="17" spans="1:14" ht="18" customHeight="1">
      <c r="A17" s="1490" t="s">
        <v>1221</v>
      </c>
      <c r="B17" s="1491">
        <v>818.43</v>
      </c>
      <c r="C17" s="1491">
        <v>970.68</v>
      </c>
      <c r="D17" s="1491">
        <v>934.25</v>
      </c>
      <c r="E17" s="1491">
        <v>948.36</v>
      </c>
      <c r="F17" s="1492">
        <v>1388.63</v>
      </c>
      <c r="G17" s="1492">
        <v>1312.2</v>
      </c>
      <c r="H17" s="1492">
        <v>1388.63</v>
      </c>
      <c r="I17" s="1493">
        <v>15.875517759612919</v>
      </c>
      <c r="J17" s="1494">
        <v>46.4243536209878</v>
      </c>
      <c r="L17" s="1495"/>
      <c r="M17" s="1495"/>
      <c r="N17" s="1495"/>
    </row>
    <row r="18" spans="1:14" ht="18" customHeight="1">
      <c r="A18" s="1490" t="s">
        <v>1222</v>
      </c>
      <c r="B18" s="1491">
        <v>194.06</v>
      </c>
      <c r="C18" s="1491">
        <v>206.79</v>
      </c>
      <c r="D18" s="1491">
        <v>198.61</v>
      </c>
      <c r="E18" s="1491">
        <v>202.26</v>
      </c>
      <c r="F18" s="1492">
        <v>299.92</v>
      </c>
      <c r="G18" s="1492">
        <v>282.28</v>
      </c>
      <c r="H18" s="1492">
        <v>299.92</v>
      </c>
      <c r="I18" s="1493">
        <v>42.12778812748601</v>
      </c>
      <c r="J18" s="1494">
        <v>48.284386433303695</v>
      </c>
      <c r="L18" s="1495"/>
      <c r="M18" s="1495"/>
      <c r="N18" s="1495"/>
    </row>
    <row r="19" spans="1:14" ht="18" customHeight="1" thickBot="1">
      <c r="A19" s="1496" t="s">
        <v>1223</v>
      </c>
      <c r="B19" s="1497">
        <v>45.97</v>
      </c>
      <c r="C19" s="1497">
        <v>68.2</v>
      </c>
      <c r="D19" s="1497">
        <v>65.85</v>
      </c>
      <c r="E19" s="1497">
        <v>66.87</v>
      </c>
      <c r="F19" s="1498">
        <v>99.69</v>
      </c>
      <c r="G19" s="1498">
        <v>94.67</v>
      </c>
      <c r="H19" s="1498">
        <v>99.69</v>
      </c>
      <c r="I19" s="1499">
        <v>45.46443332608223</v>
      </c>
      <c r="J19" s="1500">
        <v>49.0803050695379</v>
      </c>
      <c r="K19" s="1501"/>
      <c r="L19" s="1502"/>
      <c r="M19" s="1502"/>
      <c r="N19" s="1502"/>
    </row>
    <row r="20" spans="1:14" s="1503" customFormat="1" ht="18" customHeight="1">
      <c r="A20" s="1406" t="s">
        <v>1208</v>
      </c>
      <c r="F20" s="1504"/>
      <c r="G20" s="1504"/>
      <c r="H20" s="1504"/>
      <c r="I20" s="1489"/>
      <c r="J20" s="1501"/>
      <c r="K20" s="1501"/>
      <c r="L20" s="1502"/>
      <c r="M20" s="1502"/>
      <c r="N20" s="1502"/>
    </row>
    <row r="21" spans="1:14" s="1503" customFormat="1" ht="12.75">
      <c r="A21" s="1475" t="s">
        <v>1148</v>
      </c>
      <c r="B21" s="501"/>
      <c r="C21" s="501"/>
      <c r="F21" s="1505"/>
      <c r="G21" s="1505"/>
      <c r="H21" s="1505"/>
      <c r="I21" s="1505"/>
      <c r="J21" s="1505"/>
      <c r="K21" s="1505"/>
      <c r="L21" s="1505"/>
      <c r="M21" s="1505"/>
      <c r="N21" s="1505"/>
    </row>
    <row r="22" spans="1:14" s="1503" customFormat="1" ht="12.75">
      <c r="A22" s="1475" t="s">
        <v>1149</v>
      </c>
      <c r="B22" s="501"/>
      <c r="C22" s="1506"/>
      <c r="F22" s="1505"/>
      <c r="G22" s="1505"/>
      <c r="H22" s="1505"/>
      <c r="I22" s="1505"/>
      <c r="J22" s="1505"/>
      <c r="K22" s="1507"/>
      <c r="L22" s="1507"/>
      <c r="M22" s="1507"/>
      <c r="N22" s="1507"/>
    </row>
    <row r="23" spans="1:18" ht="12.75">
      <c r="A23" s="339" t="s">
        <v>1224</v>
      </c>
      <c r="F23" s="1503"/>
      <c r="G23" s="1503"/>
      <c r="H23" s="1503"/>
      <c r="I23" s="1503"/>
      <c r="J23" s="1503"/>
      <c r="K23" s="1503"/>
      <c r="L23" s="1508"/>
      <c r="M23" s="1508"/>
      <c r="N23" s="1503"/>
      <c r="O23" s="371"/>
      <c r="P23" s="371"/>
      <c r="Q23" s="339"/>
      <c r="R23" s="339"/>
    </row>
    <row r="24" spans="6:18" ht="12.75">
      <c r="F24" s="1503"/>
      <c r="G24" s="1503"/>
      <c r="H24" s="1503"/>
      <c r="I24" s="1503"/>
      <c r="J24" s="1503"/>
      <c r="K24" s="1503"/>
      <c r="L24" s="1508"/>
      <c r="M24" s="1508"/>
      <c r="N24" s="1503"/>
      <c r="O24" s="371"/>
      <c r="P24" s="371"/>
      <c r="Q24" s="339"/>
      <c r="R24" s="339"/>
    </row>
    <row r="25" spans="12:18" ht="12.75">
      <c r="L25" s="1508"/>
      <c r="M25" s="1508"/>
      <c r="O25" s="339"/>
      <c r="P25" s="339"/>
      <c r="Q25" s="339"/>
      <c r="R25" s="339"/>
    </row>
    <row r="26" spans="12:18" ht="12.75">
      <c r="L26" s="1508"/>
      <c r="M26" s="1508"/>
      <c r="O26" s="339"/>
      <c r="P26" s="339"/>
      <c r="Q26" s="339"/>
      <c r="R26" s="339"/>
    </row>
    <row r="27" spans="12:18" ht="12.75">
      <c r="L27" s="1508"/>
      <c r="M27" s="1508"/>
      <c r="O27" s="339"/>
      <c r="P27" s="339"/>
      <c r="Q27" s="339"/>
      <c r="R27" s="339"/>
    </row>
    <row r="28" spans="12:18" ht="12.75">
      <c r="L28" s="1508"/>
      <c r="M28" s="1508"/>
      <c r="O28" s="339"/>
      <c r="P28" s="339"/>
      <c r="Q28" s="339"/>
      <c r="R28" s="339"/>
    </row>
    <row r="29" spans="12:18" ht="12.75">
      <c r="L29" s="1508"/>
      <c r="M29" s="1508"/>
      <c r="O29" s="339"/>
      <c r="P29" s="339"/>
      <c r="Q29" s="339"/>
      <c r="R29" s="339"/>
    </row>
    <row r="30" spans="12:18" ht="12.75">
      <c r="L30" s="1508"/>
      <c r="M30" s="1508"/>
      <c r="O30" s="339"/>
      <c r="P30" s="339"/>
      <c r="Q30" s="339"/>
      <c r="R30" s="339"/>
    </row>
    <row r="31" spans="12:18" ht="12.75">
      <c r="L31" s="1508"/>
      <c r="M31" s="1508"/>
      <c r="O31" s="339"/>
      <c r="P31" s="339"/>
      <c r="Q31" s="339"/>
      <c r="R31" s="339"/>
    </row>
    <row r="32" spans="12:18" ht="12.75">
      <c r="L32" s="1508"/>
      <c r="M32" s="1508"/>
      <c r="O32" s="339"/>
      <c r="P32" s="339"/>
      <c r="Q32" s="339"/>
      <c r="R32" s="339"/>
    </row>
    <row r="33" spans="12:18" ht="12.75">
      <c r="L33" s="1508"/>
      <c r="M33" s="1508"/>
      <c r="O33" s="339"/>
      <c r="P33" s="339"/>
      <c r="Q33" s="339"/>
      <c r="R33" s="339"/>
    </row>
    <row r="34" spans="12:13" ht="12.75">
      <c r="L34" s="1508"/>
      <c r="M34" s="1508"/>
    </row>
    <row r="35" spans="12:13" ht="12.75">
      <c r="L35" s="1508"/>
      <c r="M35" s="1508"/>
    </row>
    <row r="36" spans="12:13" ht="12.75">
      <c r="L36" s="1508"/>
      <c r="M36" s="1508"/>
    </row>
    <row r="37" spans="12:13" ht="12.75">
      <c r="L37" s="1508"/>
      <c r="M37" s="1508"/>
    </row>
    <row r="38" spans="12:13" ht="12.75">
      <c r="L38" s="1508"/>
      <c r="M38" s="1508"/>
    </row>
    <row r="39" spans="12:13" ht="12.75">
      <c r="L39" s="1508"/>
      <c r="M39" s="1508"/>
    </row>
    <row r="40" spans="12:13" ht="12.75">
      <c r="L40" s="1508"/>
      <c r="M40" s="1508"/>
    </row>
    <row r="41" spans="12:13" ht="12.75">
      <c r="L41" s="1508"/>
      <c r="M41" s="1508"/>
    </row>
    <row r="42" spans="12:13" ht="12.75">
      <c r="L42" s="1508"/>
      <c r="M42" s="1508"/>
    </row>
    <row r="43" spans="12:13" ht="12.75">
      <c r="L43" s="1508"/>
      <c r="M43" s="1508"/>
    </row>
    <row r="44" spans="12:13" ht="12.75">
      <c r="L44" s="1508"/>
      <c r="M44" s="1508"/>
    </row>
    <row r="45" spans="12:13" ht="12.75">
      <c r="L45" s="1508"/>
      <c r="M45" s="1508"/>
    </row>
    <row r="46" spans="12:13" ht="12.75">
      <c r="L46" s="1508"/>
      <c r="M46" s="1508"/>
    </row>
    <row r="47" spans="12:13" ht="12.75">
      <c r="L47" s="1508"/>
      <c r="M47" s="1508"/>
    </row>
    <row r="48" spans="12:13" ht="12.75">
      <c r="L48" s="1508"/>
      <c r="M48" s="1508"/>
    </row>
    <row r="49" spans="12:13" ht="12.75">
      <c r="L49" s="1508"/>
      <c r="M49" s="1508"/>
    </row>
    <row r="50" spans="12:13" ht="12.75">
      <c r="L50" s="1508"/>
      <c r="M50" s="1508"/>
    </row>
    <row r="51" spans="12:13" ht="12.75">
      <c r="L51" s="1508"/>
      <c r="M51" s="1508"/>
    </row>
    <row r="52" spans="12:13" ht="12.75">
      <c r="L52" s="1508"/>
      <c r="M52" s="1508"/>
    </row>
    <row r="53" spans="12:13" ht="12.75">
      <c r="L53" s="1508"/>
      <c r="M53" s="1508"/>
    </row>
    <row r="54" spans="12:13" ht="12.75">
      <c r="L54" s="1508"/>
      <c r="M54" s="1508"/>
    </row>
    <row r="55" spans="12:13" ht="12.75">
      <c r="L55" s="1508"/>
      <c r="M55" s="1508"/>
    </row>
    <row r="56" spans="12:13" ht="12.75">
      <c r="L56" s="1508"/>
      <c r="M56" s="1508"/>
    </row>
    <row r="57" spans="12:13" ht="12.75">
      <c r="L57" s="1508"/>
      <c r="M57" s="1508"/>
    </row>
    <row r="58" spans="12:13" ht="12.75">
      <c r="L58" s="1508"/>
      <c r="M58" s="1508"/>
    </row>
    <row r="59" spans="12:13" ht="12.75">
      <c r="L59" s="1508"/>
      <c r="M59" s="1508"/>
    </row>
    <row r="60" spans="12:13" ht="12.75">
      <c r="L60" s="1508"/>
      <c r="M60" s="1508"/>
    </row>
    <row r="61" spans="12:13" ht="12.75">
      <c r="L61" s="1508"/>
      <c r="M61" s="1508"/>
    </row>
    <row r="62" spans="12:13" ht="12.75">
      <c r="L62" s="1508"/>
      <c r="M62" s="1508"/>
    </row>
    <row r="63" spans="12:13" ht="12.75">
      <c r="L63" s="1508"/>
      <c r="M63" s="1508"/>
    </row>
    <row r="64" spans="12:13" ht="12.75">
      <c r="L64" s="1508"/>
      <c r="M64" s="1508"/>
    </row>
    <row r="65" spans="12:13" ht="12.75">
      <c r="L65" s="1508"/>
      <c r="M65" s="1508"/>
    </row>
    <row r="66" spans="12:13" ht="12.75">
      <c r="L66" s="1508"/>
      <c r="M66" s="1508"/>
    </row>
    <row r="67" spans="12:13" ht="12.75">
      <c r="L67" s="1508"/>
      <c r="M67" s="1508"/>
    </row>
    <row r="68" spans="12:13" ht="12.75">
      <c r="L68" s="1508"/>
      <c r="M68" s="1508"/>
    </row>
    <row r="69" spans="12:13" ht="12.75">
      <c r="L69" s="1508"/>
      <c r="M69" s="1508"/>
    </row>
    <row r="70" spans="12:13" ht="12.75">
      <c r="L70" s="1508"/>
      <c r="M70" s="1508"/>
    </row>
    <row r="71" spans="12:13" ht="12.75">
      <c r="L71" s="1508"/>
      <c r="M71" s="1508"/>
    </row>
    <row r="72" spans="12:13" ht="12.75">
      <c r="L72" s="1508"/>
      <c r="M72" s="1508"/>
    </row>
    <row r="73" spans="12:13" ht="12.75">
      <c r="L73" s="1508"/>
      <c r="M73" s="1508"/>
    </row>
    <row r="74" spans="12:13" ht="12.75">
      <c r="L74" s="1508"/>
      <c r="M74" s="1508"/>
    </row>
    <row r="75" spans="12:13" ht="12.75">
      <c r="L75" s="1508"/>
      <c r="M75" s="1508"/>
    </row>
    <row r="76" spans="12:13" ht="12.75">
      <c r="L76" s="1508"/>
      <c r="M76" s="1508"/>
    </row>
    <row r="77" spans="12:13" ht="12.75">
      <c r="L77" s="1508"/>
      <c r="M77" s="1508"/>
    </row>
    <row r="78" spans="12:13" ht="12.75">
      <c r="L78" s="1508"/>
      <c r="M78" s="1508"/>
    </row>
    <row r="79" spans="12:13" ht="12.75">
      <c r="L79" s="1508"/>
      <c r="M79" s="1508"/>
    </row>
    <row r="80" spans="12:13" ht="12.75">
      <c r="L80" s="1508"/>
      <c r="M80" s="1508"/>
    </row>
    <row r="81" spans="12:13" ht="12.75">
      <c r="L81" s="1508"/>
      <c r="M81" s="1508"/>
    </row>
    <row r="82" spans="12:13" ht="12.75">
      <c r="L82" s="1508"/>
      <c r="M82" s="1508"/>
    </row>
    <row r="83" spans="12:13" ht="12.75">
      <c r="L83" s="1508"/>
      <c r="M83" s="1508"/>
    </row>
    <row r="84" spans="12:13" ht="12.75">
      <c r="L84" s="1508"/>
      <c r="M84" s="1508"/>
    </row>
    <row r="85" spans="12:13" ht="12.75">
      <c r="L85" s="1508"/>
      <c r="M85" s="1508"/>
    </row>
    <row r="86" spans="12:13" ht="12.75">
      <c r="L86" s="1508"/>
      <c r="M86" s="1508"/>
    </row>
    <row r="87" spans="12:13" ht="12.75">
      <c r="L87" s="1508"/>
      <c r="M87" s="1508"/>
    </row>
    <row r="88" spans="12:13" ht="12.75">
      <c r="L88" s="1508"/>
      <c r="M88" s="1508"/>
    </row>
    <row r="89" spans="12:13" ht="12.75">
      <c r="L89" s="1508"/>
      <c r="M89" s="1508"/>
    </row>
    <row r="90" spans="12:13" ht="12.75">
      <c r="L90" s="1508"/>
      <c r="M90" s="1508"/>
    </row>
    <row r="91" spans="12:13" ht="12.75">
      <c r="L91" s="1508"/>
      <c r="M91" s="1508"/>
    </row>
    <row r="92" spans="12:13" ht="12.75">
      <c r="L92" s="1508"/>
      <c r="M92" s="1508"/>
    </row>
    <row r="93" spans="12:13" ht="12.75">
      <c r="L93" s="1508"/>
      <c r="M93" s="1508"/>
    </row>
    <row r="94" spans="12:13" ht="12.75">
      <c r="L94" s="1508"/>
      <c r="M94" s="1508"/>
    </row>
    <row r="95" spans="12:13" ht="12.75">
      <c r="L95" s="1508"/>
      <c r="M95" s="1508"/>
    </row>
    <row r="96" spans="12:13" ht="12.75">
      <c r="L96" s="1508"/>
      <c r="M96" s="1508"/>
    </row>
    <row r="97" spans="12:13" ht="12.75">
      <c r="L97" s="1508"/>
      <c r="M97" s="1508"/>
    </row>
    <row r="98" spans="12:13" ht="12.75">
      <c r="L98" s="1508"/>
      <c r="M98" s="1508"/>
    </row>
    <row r="99" spans="12:13" ht="12.75">
      <c r="L99" s="1508"/>
      <c r="M99" s="1508"/>
    </row>
    <row r="100" spans="12:13" ht="12.75">
      <c r="L100" s="1508"/>
      <c r="M100" s="1508"/>
    </row>
    <row r="101" spans="12:13" ht="12.75">
      <c r="L101" s="1508"/>
      <c r="M101" s="1508"/>
    </row>
    <row r="102" spans="12:13" ht="12.75">
      <c r="L102" s="1508"/>
      <c r="M102" s="1508"/>
    </row>
    <row r="103" spans="12:13" ht="12.75">
      <c r="L103" s="1508"/>
      <c r="M103" s="1508"/>
    </row>
    <row r="104" spans="12:13" ht="12.75">
      <c r="L104" s="1508"/>
      <c r="M104" s="1508"/>
    </row>
    <row r="105" spans="12:13" ht="12.75">
      <c r="L105" s="1508"/>
      <c r="M105" s="1508"/>
    </row>
    <row r="106" spans="12:13" ht="12.75">
      <c r="L106" s="1508"/>
      <c r="M106" s="1508"/>
    </row>
    <row r="107" spans="12:13" ht="12.75">
      <c r="L107" s="1508"/>
      <c r="M107" s="1508"/>
    </row>
    <row r="108" spans="12:13" ht="12.75">
      <c r="L108" s="1508"/>
      <c r="M108" s="1508"/>
    </row>
    <row r="109" spans="12:13" ht="12.75">
      <c r="L109" s="1508"/>
      <c r="M109" s="1508"/>
    </row>
    <row r="110" spans="12:13" ht="12.75">
      <c r="L110" s="1508"/>
      <c r="M110" s="1508"/>
    </row>
    <row r="111" spans="12:13" ht="12.75">
      <c r="L111" s="1508"/>
      <c r="M111" s="1508"/>
    </row>
    <row r="112" spans="12:13" ht="12.75">
      <c r="L112" s="1508"/>
      <c r="M112" s="1508"/>
    </row>
    <row r="113" spans="12:13" ht="12.75">
      <c r="L113" s="1508"/>
      <c r="M113" s="1508"/>
    </row>
    <row r="114" spans="12:13" ht="12.75">
      <c r="L114" s="1508"/>
      <c r="M114" s="1508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6.28125" style="78" customWidth="1"/>
    <col min="2" max="2" width="10.8515625" style="78" customWidth="1"/>
    <col min="3" max="3" width="10.00390625" style="78" customWidth="1"/>
    <col min="4" max="4" width="10.57421875" style="78" customWidth="1"/>
    <col min="5" max="5" width="11.421875" style="78" customWidth="1"/>
    <col min="6" max="6" width="9.140625" style="78" customWidth="1"/>
    <col min="7" max="7" width="9.8515625" style="78" customWidth="1"/>
    <col min="8" max="8" width="10.28125" style="78" bestFit="1" customWidth="1"/>
    <col min="9" max="9" width="8.7109375" style="78" bestFit="1" customWidth="1"/>
    <col min="10" max="10" width="10.140625" style="78" bestFit="1" customWidth="1"/>
    <col min="11" max="16384" width="9.140625" style="78" customWidth="1"/>
  </cols>
  <sheetData>
    <row r="1" spans="1:10" ht="12.75">
      <c r="A1" s="2073" t="s">
        <v>1291</v>
      </c>
      <c r="B1" s="2073"/>
      <c r="C1" s="2073"/>
      <c r="D1" s="2073"/>
      <c r="E1" s="2073"/>
      <c r="F1" s="2073"/>
      <c r="G1" s="2073"/>
      <c r="H1" s="2073"/>
      <c r="I1" s="2073"/>
      <c r="J1" s="2073"/>
    </row>
    <row r="2" spans="1:13" ht="15.75">
      <c r="A2" s="2072" t="s">
        <v>1225</v>
      </c>
      <c r="B2" s="2072"/>
      <c r="C2" s="2072"/>
      <c r="D2" s="2072"/>
      <c r="E2" s="2072"/>
      <c r="F2" s="2072"/>
      <c r="G2" s="2072"/>
      <c r="H2" s="2072"/>
      <c r="I2" s="2072"/>
      <c r="J2" s="2072"/>
      <c r="K2" s="1509"/>
      <c r="L2" s="1509"/>
      <c r="M2" s="1509"/>
    </row>
    <row r="3" spans="1:10" ht="12.75">
      <c r="A3" s="2092" t="s">
        <v>1226</v>
      </c>
      <c r="B3" s="2092"/>
      <c r="C3" s="2092"/>
      <c r="D3" s="2092"/>
      <c r="E3" s="2092"/>
      <c r="F3" s="2092"/>
      <c r="G3" s="2092"/>
      <c r="H3" s="2092"/>
      <c r="I3" s="2092"/>
      <c r="J3" s="2092"/>
    </row>
    <row r="4" spans="1:10" ht="13.5" thickBot="1">
      <c r="A4" s="2092"/>
      <c r="B4" s="2092"/>
      <c r="C4" s="2092"/>
      <c r="D4" s="2092"/>
      <c r="E4" s="2092"/>
      <c r="F4" s="2092"/>
      <c r="G4" s="2092"/>
      <c r="H4" s="2092"/>
      <c r="I4" s="2092"/>
      <c r="J4" s="2092"/>
    </row>
    <row r="5" spans="1:10" ht="12.75">
      <c r="A5" s="2093" t="s">
        <v>1012</v>
      </c>
      <c r="B5" s="2067" t="s">
        <v>52</v>
      </c>
      <c r="C5" s="2067"/>
      <c r="D5" s="2067"/>
      <c r="E5" s="2067" t="s">
        <v>53</v>
      </c>
      <c r="F5" s="2067"/>
      <c r="G5" s="2067"/>
      <c r="H5" s="2067" t="s">
        <v>54</v>
      </c>
      <c r="I5" s="2067"/>
      <c r="J5" s="2068"/>
    </row>
    <row r="6" spans="1:10" ht="25.5">
      <c r="A6" s="2094"/>
      <c r="B6" s="1481" t="s">
        <v>1227</v>
      </c>
      <c r="C6" s="1481" t="s">
        <v>1228</v>
      </c>
      <c r="D6" s="1481" t="s">
        <v>1229</v>
      </c>
      <c r="E6" s="1481" t="s">
        <v>1227</v>
      </c>
      <c r="F6" s="1481" t="s">
        <v>1228</v>
      </c>
      <c r="G6" s="1481" t="s">
        <v>1229</v>
      </c>
      <c r="H6" s="1481" t="s">
        <v>1227</v>
      </c>
      <c r="I6" s="1481" t="s">
        <v>1228</v>
      </c>
      <c r="J6" s="1510" t="s">
        <v>1229</v>
      </c>
    </row>
    <row r="7" spans="1:10" ht="12.75">
      <c r="A7" s="2094"/>
      <c r="B7" s="1481">
        <v>1</v>
      </c>
      <c r="C7" s="1481">
        <v>2</v>
      </c>
      <c r="D7" s="1481">
        <v>3</v>
      </c>
      <c r="E7" s="1481">
        <v>4</v>
      </c>
      <c r="F7" s="1481">
        <v>5</v>
      </c>
      <c r="G7" s="1481">
        <v>6</v>
      </c>
      <c r="H7" s="1481">
        <v>7</v>
      </c>
      <c r="I7" s="1481">
        <v>8</v>
      </c>
      <c r="J7" s="1510">
        <v>9</v>
      </c>
    </row>
    <row r="8" spans="1:10" ht="12.75">
      <c r="A8" s="1511" t="s">
        <v>695</v>
      </c>
      <c r="B8" s="1512">
        <v>4304.13</v>
      </c>
      <c r="C8" s="1512">
        <v>2112.97</v>
      </c>
      <c r="D8" s="1487">
        <v>37.26670499800699</v>
      </c>
      <c r="E8" s="1512">
        <v>2898.5</v>
      </c>
      <c r="F8" s="1512">
        <v>1424.4</v>
      </c>
      <c r="G8" s="1487">
        <v>37.61636274807548</v>
      </c>
      <c r="H8" s="1513">
        <v>8754.11</v>
      </c>
      <c r="I8" s="1513">
        <v>6025.83</v>
      </c>
      <c r="J8" s="1488">
        <v>42.65440182344571</v>
      </c>
    </row>
    <row r="9" spans="1:10" ht="15.75">
      <c r="A9" s="1511" t="s">
        <v>1218</v>
      </c>
      <c r="B9" s="1512">
        <v>1729.95</v>
      </c>
      <c r="C9" s="1512">
        <v>532.2</v>
      </c>
      <c r="D9" s="1487">
        <v>9.38647515106193</v>
      </c>
      <c r="E9" s="1512">
        <v>1656.09</v>
      </c>
      <c r="F9" s="1512">
        <v>534.56</v>
      </c>
      <c r="G9" s="1487">
        <v>14.116963542973341</v>
      </c>
      <c r="H9" s="1514">
        <v>3049.01</v>
      </c>
      <c r="I9" s="1513">
        <v>2076.65</v>
      </c>
      <c r="J9" s="1488">
        <v>14.699761451394835</v>
      </c>
    </row>
    <row r="10" spans="1:10" ht="12.75">
      <c r="A10" s="1511" t="s">
        <v>1219</v>
      </c>
      <c r="B10" s="1512">
        <v>938.65</v>
      </c>
      <c r="C10" s="1512">
        <v>1409.97</v>
      </c>
      <c r="D10" s="1487">
        <v>24.867809787190506</v>
      </c>
      <c r="E10" s="1512">
        <v>465.4</v>
      </c>
      <c r="F10" s="1512">
        <v>795.15</v>
      </c>
      <c r="G10" s="1487">
        <v>20.998772001637334</v>
      </c>
      <c r="H10" s="1513">
        <v>2464.1</v>
      </c>
      <c r="I10" s="1513">
        <v>3441.86</v>
      </c>
      <c r="J10" s="1488">
        <v>24.36352825420645</v>
      </c>
    </row>
    <row r="11" spans="1:10" ht="12.75">
      <c r="A11" s="1511" t="s">
        <v>697</v>
      </c>
      <c r="B11" s="1512">
        <v>386.41</v>
      </c>
      <c r="C11" s="1512">
        <v>98.42</v>
      </c>
      <c r="D11" s="1487">
        <v>1.7358453295143086</v>
      </c>
      <c r="E11" s="1512">
        <v>385.75</v>
      </c>
      <c r="F11" s="1512">
        <v>74.61</v>
      </c>
      <c r="G11" s="1487">
        <v>1.9703431793273738</v>
      </c>
      <c r="H11" s="1513">
        <v>864.18</v>
      </c>
      <c r="I11" s="1513">
        <v>373.91</v>
      </c>
      <c r="J11" s="1488">
        <v>2.646756942330698</v>
      </c>
    </row>
    <row r="12" spans="1:10" ht="12.75">
      <c r="A12" s="1511" t="s">
        <v>1203</v>
      </c>
      <c r="B12" s="1515">
        <v>59.96</v>
      </c>
      <c r="C12" s="1512">
        <v>11.46</v>
      </c>
      <c r="D12" s="1487">
        <v>0.2021213927680754</v>
      </c>
      <c r="E12" s="1515">
        <v>6.81</v>
      </c>
      <c r="F12" s="1512">
        <v>8.08</v>
      </c>
      <c r="G12" s="1487">
        <v>0.21338122086804961</v>
      </c>
      <c r="H12" s="1513">
        <v>0.42</v>
      </c>
      <c r="I12" s="1513">
        <v>12.81</v>
      </c>
      <c r="J12" s="1488">
        <v>0.09067678433648801</v>
      </c>
    </row>
    <row r="13" spans="1:10" ht="12.75">
      <c r="A13" s="1511" t="s">
        <v>1204</v>
      </c>
      <c r="B13" s="1512">
        <v>690.62</v>
      </c>
      <c r="C13" s="1512">
        <v>172.3</v>
      </c>
      <c r="D13" s="1487">
        <v>3.0388757394362464</v>
      </c>
      <c r="E13" s="1512">
        <v>124.84</v>
      </c>
      <c r="F13" s="1512">
        <v>55.79</v>
      </c>
      <c r="G13" s="1487">
        <v>1.4733339495332287</v>
      </c>
      <c r="H13" s="1513">
        <v>145.34</v>
      </c>
      <c r="I13" s="1513">
        <v>50.35</v>
      </c>
      <c r="J13" s="1488">
        <v>0.35640718901968554</v>
      </c>
    </row>
    <row r="14" spans="1:10" ht="12.75">
      <c r="A14" s="1511" t="s">
        <v>1205</v>
      </c>
      <c r="B14" s="1512">
        <v>0.16</v>
      </c>
      <c r="C14" s="1512">
        <v>0.29</v>
      </c>
      <c r="D14" s="1487">
        <v>0.005114764738459149</v>
      </c>
      <c r="E14" s="1512">
        <v>1.68</v>
      </c>
      <c r="F14" s="1512">
        <v>3.41</v>
      </c>
      <c r="G14" s="1487">
        <v>0.09005321326238233</v>
      </c>
      <c r="H14" s="1513">
        <v>0</v>
      </c>
      <c r="I14" s="1513">
        <v>0</v>
      </c>
      <c r="J14" s="1488">
        <v>0</v>
      </c>
    </row>
    <row r="15" spans="1:10" ht="12.75">
      <c r="A15" s="1511" t="s">
        <v>1206</v>
      </c>
      <c r="B15" s="1512">
        <v>1774.34</v>
      </c>
      <c r="C15" s="1512">
        <v>1150.44</v>
      </c>
      <c r="D15" s="1487">
        <v>20.290448088665325</v>
      </c>
      <c r="E15" s="1512">
        <v>621.92</v>
      </c>
      <c r="F15" s="1512">
        <v>311.16</v>
      </c>
      <c r="G15" s="1487">
        <v>8.21728968877504</v>
      </c>
      <c r="H15" s="1513">
        <v>3996.69</v>
      </c>
      <c r="I15" s="1513">
        <v>1255.18</v>
      </c>
      <c r="J15" s="1488">
        <v>8.884909146250822</v>
      </c>
    </row>
    <row r="16" spans="1:10" ht="12.75">
      <c r="A16" s="1511" t="s">
        <v>1207</v>
      </c>
      <c r="B16" s="1512">
        <v>107.28</v>
      </c>
      <c r="C16" s="1512">
        <v>70.43</v>
      </c>
      <c r="D16" s="1487">
        <v>1.2421823466540618</v>
      </c>
      <c r="E16" s="1512">
        <v>42.42</v>
      </c>
      <c r="F16" s="1512">
        <v>26.66</v>
      </c>
      <c r="G16" s="1487">
        <v>0.7040523945968072</v>
      </c>
      <c r="H16" s="1513">
        <v>131.6</v>
      </c>
      <c r="I16" s="1513">
        <v>92.53</v>
      </c>
      <c r="J16" s="1488">
        <v>0.6549822681229692</v>
      </c>
    </row>
    <row r="17" spans="1:10" ht="12.75">
      <c r="A17" s="1511" t="s">
        <v>1230</v>
      </c>
      <c r="B17" s="1512">
        <v>1246.89</v>
      </c>
      <c r="C17" s="1512">
        <v>14.63</v>
      </c>
      <c r="D17" s="1487">
        <v>0.2580310624953702</v>
      </c>
      <c r="E17" s="1512">
        <v>2035.18</v>
      </c>
      <c r="F17" s="1512">
        <v>23.41</v>
      </c>
      <c r="G17" s="1487">
        <v>0.6182245520446833</v>
      </c>
      <c r="H17" s="1513">
        <v>4903.16</v>
      </c>
      <c r="I17" s="1513">
        <v>61.28</v>
      </c>
      <c r="J17" s="1488">
        <v>0.43377621734113864</v>
      </c>
    </row>
    <row r="18" spans="1:10" ht="12.75">
      <c r="A18" s="1511" t="s">
        <v>1231</v>
      </c>
      <c r="B18" s="1512">
        <v>4.71</v>
      </c>
      <c r="C18" s="1512">
        <v>3.66</v>
      </c>
      <c r="D18" s="1487">
        <v>0.06455185842331201</v>
      </c>
      <c r="E18" s="1512">
        <v>3.95</v>
      </c>
      <c r="F18" s="1512">
        <v>3.85</v>
      </c>
      <c r="G18" s="1487">
        <v>0.10167298271559295</v>
      </c>
      <c r="H18" s="1513">
        <v>3.44</v>
      </c>
      <c r="I18" s="1513">
        <v>4.93</v>
      </c>
      <c r="J18" s="1488">
        <v>0.0348974665713416</v>
      </c>
    </row>
    <row r="19" spans="1:10" ht="12.75">
      <c r="A19" s="1511" t="s">
        <v>1232</v>
      </c>
      <c r="B19" s="1512">
        <v>452.74</v>
      </c>
      <c r="C19" s="1512">
        <v>93.09</v>
      </c>
      <c r="D19" s="1487">
        <v>1.641839481045387</v>
      </c>
      <c r="E19" s="1512">
        <v>1967.64</v>
      </c>
      <c r="F19" s="1512">
        <v>525.57</v>
      </c>
      <c r="G19" s="1487">
        <v>13.879550526190698</v>
      </c>
      <c r="H19" s="1513">
        <v>1048.15</v>
      </c>
      <c r="I19" s="1513">
        <v>731.77</v>
      </c>
      <c r="J19" s="1488">
        <v>5.179902456979846</v>
      </c>
    </row>
    <row r="20" spans="1:10" ht="13.5" thickBot="1">
      <c r="A20" s="1496" t="s">
        <v>1233</v>
      </c>
      <c r="B20" s="1498">
        <v>11695.839999999998</v>
      </c>
      <c r="C20" s="1498">
        <v>5669.8600000000015</v>
      </c>
      <c r="D20" s="1498">
        <v>99.99999999999999</v>
      </c>
      <c r="E20" s="1498">
        <v>10210.18</v>
      </c>
      <c r="F20" s="1498">
        <v>3786.6499999999996</v>
      </c>
      <c r="G20" s="1498">
        <v>100</v>
      </c>
      <c r="H20" s="1498">
        <v>25360.2</v>
      </c>
      <c r="I20" s="1498">
        <v>14127.100000000002</v>
      </c>
      <c r="J20" s="1516">
        <v>99.99999999999997</v>
      </c>
    </row>
    <row r="21" spans="1:10" ht="12.75">
      <c r="A21" s="1406" t="s">
        <v>1208</v>
      </c>
      <c r="B21" s="1479"/>
      <c r="C21" s="1479"/>
      <c r="D21" s="1479"/>
      <c r="E21" s="1479"/>
      <c r="F21" s="1479"/>
      <c r="G21" s="1479"/>
      <c r="H21" s="1479"/>
      <c r="I21" s="1479"/>
      <c r="J21" s="1479"/>
    </row>
    <row r="22" spans="1:10" ht="12.75">
      <c r="A22" s="339" t="s">
        <v>1209</v>
      </c>
      <c r="B22" s="1503"/>
      <c r="C22" s="1503"/>
      <c r="D22" s="1503"/>
      <c r="E22" s="1503"/>
      <c r="F22" s="1503"/>
      <c r="G22" s="1503"/>
      <c r="H22" s="1479"/>
      <c r="I22" s="1479"/>
      <c r="J22" s="1479"/>
    </row>
    <row r="23" spans="1:10" ht="12.75">
      <c r="A23" s="1406"/>
      <c r="B23" s="501"/>
      <c r="C23" s="501"/>
      <c r="D23" s="1503"/>
      <c r="E23" s="1503"/>
      <c r="F23" s="1508"/>
      <c r="G23" s="1508"/>
      <c r="H23" s="1479"/>
      <c r="I23" s="339"/>
      <c r="J23" s="339"/>
    </row>
    <row r="24" spans="1:10" ht="12.75">
      <c r="A24" s="1406"/>
      <c r="B24" s="501"/>
      <c r="C24" s="1506"/>
      <c r="D24" s="1503"/>
      <c r="E24" s="1503"/>
      <c r="F24" s="1508"/>
      <c r="G24" s="1508"/>
      <c r="H24" s="1479"/>
      <c r="I24" s="339"/>
      <c r="J24" s="339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="130" zoomScaleNormal="130" zoomScalePageLayoutView="0" workbookViewId="0" topLeftCell="A1">
      <selection activeCell="A2" sqref="A2:J2"/>
    </sheetView>
  </sheetViews>
  <sheetFormatPr defaultColWidth="9.140625" defaultRowHeight="15"/>
  <cols>
    <col min="1" max="1" width="39.8515625" style="339" customWidth="1"/>
    <col min="2" max="9" width="8.8515625" style="339" bestFit="1" customWidth="1"/>
    <col min="10" max="10" width="10.8515625" style="339" bestFit="1" customWidth="1"/>
    <col min="11" max="16384" width="9.140625" style="339" customWidth="1"/>
  </cols>
  <sheetData>
    <row r="1" spans="1:10" ht="12.75">
      <c r="A1" s="1673" t="s">
        <v>1396</v>
      </c>
      <c r="B1" s="1673"/>
      <c r="C1" s="1673"/>
      <c r="D1" s="1673"/>
      <c r="E1" s="1673"/>
      <c r="F1" s="1673"/>
      <c r="G1" s="1673"/>
      <c r="H1" s="1673"/>
      <c r="I1" s="1673"/>
      <c r="J1" s="1673"/>
    </row>
    <row r="2" spans="1:10" ht="15.75">
      <c r="A2" s="1672" t="s">
        <v>1397</v>
      </c>
      <c r="B2" s="1672"/>
      <c r="C2" s="1672"/>
      <c r="D2" s="1672"/>
      <c r="E2" s="1672"/>
      <c r="F2" s="1672"/>
      <c r="G2" s="1672"/>
      <c r="H2" s="1672"/>
      <c r="I2" s="1672"/>
      <c r="J2" s="1672"/>
    </row>
    <row r="3" spans="1:10" ht="13.5" customHeight="1">
      <c r="A3" s="1677" t="s">
        <v>1293</v>
      </c>
      <c r="B3" s="1677"/>
      <c r="C3" s="1677"/>
      <c r="D3" s="1677"/>
      <c r="E3" s="1677"/>
      <c r="F3" s="1677"/>
      <c r="G3" s="1677"/>
      <c r="H3" s="1677"/>
      <c r="I3" s="1677"/>
      <c r="J3" s="1677"/>
    </row>
    <row r="4" spans="1:10" ht="14.25" customHeight="1">
      <c r="A4" s="1568"/>
      <c r="D4" s="1570"/>
      <c r="F4" s="1571"/>
      <c r="I4" s="1571"/>
      <c r="J4" s="1571" t="s">
        <v>1294</v>
      </c>
    </row>
    <row r="5" spans="1:10" ht="16.5" customHeight="1">
      <c r="A5" s="1642"/>
      <c r="B5" s="1643" t="s">
        <v>997</v>
      </c>
      <c r="C5" s="1643" t="s">
        <v>998</v>
      </c>
      <c r="D5" s="1644" t="s">
        <v>999</v>
      </c>
      <c r="E5" s="1644" t="s">
        <v>1000</v>
      </c>
      <c r="F5" s="1644" t="s">
        <v>732</v>
      </c>
      <c r="G5" s="1644" t="s">
        <v>733</v>
      </c>
      <c r="H5" s="1644" t="s">
        <v>52</v>
      </c>
      <c r="I5" s="1644" t="s">
        <v>1322</v>
      </c>
      <c r="J5" s="1645" t="s">
        <v>1323</v>
      </c>
    </row>
    <row r="6" spans="1:10" ht="16.5" customHeight="1">
      <c r="A6" s="1646" t="s">
        <v>1315</v>
      </c>
      <c r="B6" s="1647">
        <v>815658.201032577</v>
      </c>
      <c r="C6" s="1647">
        <v>988271.5269415709</v>
      </c>
      <c r="D6" s="1647">
        <v>1192773.573865381</v>
      </c>
      <c r="E6" s="1647">
        <v>1366954.0672136724</v>
      </c>
      <c r="F6" s="1647">
        <v>1527343.5655751596</v>
      </c>
      <c r="G6" s="1647">
        <v>1695011.1042007003</v>
      </c>
      <c r="H6" s="1647">
        <v>1964539.5767162906</v>
      </c>
      <c r="I6" s="1647">
        <v>2120470.128131736</v>
      </c>
      <c r="J6" s="1648">
        <v>2248691.1113398285</v>
      </c>
    </row>
    <row r="7" spans="1:10" ht="16.5" customHeight="1">
      <c r="A7" s="1618" t="s">
        <v>1349</v>
      </c>
      <c r="B7" s="1622">
        <v>317195.3113536316</v>
      </c>
      <c r="C7" s="1622">
        <v>365838.68</v>
      </c>
      <c r="D7" s="1622">
        <v>428762.933</v>
      </c>
      <c r="E7" s="1622">
        <v>505940</v>
      </c>
      <c r="F7" s="1622">
        <v>644522.46354404</v>
      </c>
      <c r="G7" s="1622">
        <v>704059.7195192643</v>
      </c>
      <c r="H7" s="1622">
        <v>800586.0789500064</v>
      </c>
      <c r="I7" s="1622">
        <v>866070.3078904687</v>
      </c>
      <c r="J7" s="1626">
        <v>913392.5627276654</v>
      </c>
    </row>
    <row r="8" spans="1:10" ht="16.5" customHeight="1">
      <c r="A8" s="1618" t="s">
        <v>1350</v>
      </c>
      <c r="B8" s="1631">
        <v>60838.23515655213</v>
      </c>
      <c r="C8" s="1631">
        <v>79455.76252556099</v>
      </c>
      <c r="D8" s="1631">
        <v>110219.90047455001</v>
      </c>
      <c r="E8" s="1631">
        <v>119145.26703515128</v>
      </c>
      <c r="F8" s="1631">
        <v>140702.69961763188</v>
      </c>
      <c r="G8" s="1631">
        <v>170899.99957745755</v>
      </c>
      <c r="H8" s="1631">
        <v>207095.40259465988</v>
      </c>
      <c r="I8" s="1631">
        <v>232507.39910362352</v>
      </c>
      <c r="J8" s="1632">
        <v>242825.88407207112</v>
      </c>
    </row>
    <row r="9" spans="1:10" ht="16.5" customHeight="1">
      <c r="A9" s="1649" t="s">
        <v>1351</v>
      </c>
      <c r="B9" s="1627">
        <v>436.81</v>
      </c>
      <c r="C9" s="1627">
        <v>712.0002999999999</v>
      </c>
      <c r="D9" s="1627">
        <v>861.52</v>
      </c>
      <c r="E9" s="1627">
        <v>673.4698258212933</v>
      </c>
      <c r="F9" s="1627">
        <v>840.8043095434832</v>
      </c>
      <c r="G9" s="1627">
        <v>1110.3173826722584</v>
      </c>
      <c r="H9" s="1627">
        <v>1293.8528460279827</v>
      </c>
      <c r="I9" s="1627">
        <v>1447.045022997696</v>
      </c>
      <c r="J9" s="1628">
        <v>1409.4218523997558</v>
      </c>
    </row>
    <row r="10" spans="1:10" ht="16.5" customHeight="1">
      <c r="A10" s="1649" t="s">
        <v>1314</v>
      </c>
      <c r="B10" s="1634">
        <v>60401.42515655213</v>
      </c>
      <c r="C10" s="1634">
        <v>78743.76222556099</v>
      </c>
      <c r="D10" s="1634">
        <v>109358.38047455001</v>
      </c>
      <c r="E10" s="1634">
        <v>118471.79720932999</v>
      </c>
      <c r="F10" s="1634">
        <v>139861.8953080884</v>
      </c>
      <c r="G10" s="1634">
        <v>169789.6821947853</v>
      </c>
      <c r="H10" s="1634">
        <v>205801.5497486319</v>
      </c>
      <c r="I10" s="1634">
        <v>231060.35408062584</v>
      </c>
      <c r="J10" s="1635">
        <v>241416.46221967135</v>
      </c>
    </row>
    <row r="11" spans="1:10" ht="16.5" customHeight="1">
      <c r="A11" s="1618" t="s">
        <v>1352</v>
      </c>
      <c r="B11" s="1631">
        <v>437624.65452239325</v>
      </c>
      <c r="C11" s="1631">
        <v>542977.08441601</v>
      </c>
      <c r="D11" s="1631">
        <v>653790.7403908311</v>
      </c>
      <c r="E11" s="1631">
        <v>741868.8001785212</v>
      </c>
      <c r="F11" s="1631">
        <v>742118.4024134878</v>
      </c>
      <c r="G11" s="1631">
        <v>820051.3851039784</v>
      </c>
      <c r="H11" s="1631">
        <v>956858.0951716243</v>
      </c>
      <c r="I11" s="1631">
        <v>1021892.4211376437</v>
      </c>
      <c r="J11" s="1632">
        <v>1092472.6645400918</v>
      </c>
    </row>
    <row r="12" spans="1:10" ht="16.5" customHeight="1">
      <c r="A12" s="1649" t="s">
        <v>1353</v>
      </c>
      <c r="B12" s="1627">
        <v>7946.8</v>
      </c>
      <c r="C12" s="1627">
        <v>11749.5</v>
      </c>
      <c r="D12" s="1634">
        <v>9117.4</v>
      </c>
      <c r="E12" s="1634">
        <v>7549.4</v>
      </c>
      <c r="F12" s="1634">
        <v>12291.4</v>
      </c>
      <c r="G12" s="1634">
        <v>13078.84</v>
      </c>
      <c r="H12" s="1634">
        <v>32751.700000000004</v>
      </c>
      <c r="I12" s="1634">
        <v>34242.5</v>
      </c>
      <c r="J12" s="1635">
        <v>43962.364201343094</v>
      </c>
    </row>
    <row r="13" spans="1:10" ht="16.5" customHeight="1">
      <c r="A13" s="1618" t="s">
        <v>1354</v>
      </c>
      <c r="B13" s="1631">
        <v>823605.001032577</v>
      </c>
      <c r="C13" s="1631">
        <v>1000021.0269415709</v>
      </c>
      <c r="D13" s="1631">
        <v>1201890.973865381</v>
      </c>
      <c r="E13" s="1631">
        <v>1374503.4672136724</v>
      </c>
      <c r="F13" s="1631">
        <v>1539634.9655751595</v>
      </c>
      <c r="G13" s="1631">
        <v>1708089.9442007004</v>
      </c>
      <c r="H13" s="1631">
        <v>1997291.2767162905</v>
      </c>
      <c r="I13" s="1631">
        <v>2154712.628131736</v>
      </c>
      <c r="J13" s="1632">
        <v>2292653.4755411716</v>
      </c>
    </row>
    <row r="14" spans="1:10" ht="16.5" customHeight="1">
      <c r="A14" s="1649" t="s">
        <v>1355</v>
      </c>
      <c r="B14" s="1627">
        <v>182816.5</v>
      </c>
      <c r="C14" s="1627">
        <v>249486.8</v>
      </c>
      <c r="D14" s="1634">
        <v>282647.69999999995</v>
      </c>
      <c r="E14" s="1634">
        <v>307858.7</v>
      </c>
      <c r="F14" s="1634">
        <v>422772.10000000003</v>
      </c>
      <c r="G14" s="1634">
        <v>497700.60000000003</v>
      </c>
      <c r="H14" s="1634">
        <v>631500.3</v>
      </c>
      <c r="I14" s="1634">
        <v>709956.5</v>
      </c>
      <c r="J14" s="1635">
        <v>803571.7441620867</v>
      </c>
    </row>
    <row r="15" spans="1:10" ht="16.5" customHeight="1">
      <c r="A15" s="1618" t="s">
        <v>1356</v>
      </c>
      <c r="B15" s="1631">
        <v>1006421.501032577</v>
      </c>
      <c r="C15" s="1631">
        <v>1249507.826941571</v>
      </c>
      <c r="D15" s="1631">
        <v>1484538.673865381</v>
      </c>
      <c r="E15" s="1631">
        <v>1682362.1672136723</v>
      </c>
      <c r="F15" s="1631">
        <v>1962407.0655751596</v>
      </c>
      <c r="G15" s="1631">
        <v>2205790.5442007002</v>
      </c>
      <c r="H15" s="1631">
        <v>2628791.576716291</v>
      </c>
      <c r="I15" s="1631">
        <v>2864669.128131736</v>
      </c>
      <c r="J15" s="1632">
        <v>3096225.2197032585</v>
      </c>
    </row>
    <row r="16" spans="1:10" ht="16.5" customHeight="1">
      <c r="A16" s="1649" t="s">
        <v>1329</v>
      </c>
      <c r="B16" s="1634">
        <v>735469.8784307175</v>
      </c>
      <c r="C16" s="1634">
        <v>895041.7235724265</v>
      </c>
      <c r="D16" s="1634">
        <v>1056184.558028116</v>
      </c>
      <c r="E16" s="1634">
        <v>1176030.324590265</v>
      </c>
      <c r="F16" s="1634">
        <v>1359538.8167405275</v>
      </c>
      <c r="G16" s="1634">
        <v>1516128.9438919441</v>
      </c>
      <c r="H16" s="1634">
        <v>1730312.22193848</v>
      </c>
      <c r="I16" s="1634">
        <v>1934046.224176697</v>
      </c>
      <c r="J16" s="1635">
        <v>2130519.688372921</v>
      </c>
    </row>
    <row r="17" spans="1:10" ht="16.5" customHeight="1">
      <c r="A17" s="1618" t="s">
        <v>1357</v>
      </c>
      <c r="B17" s="1631">
        <v>80188.32260185946</v>
      </c>
      <c r="C17" s="1631">
        <v>93229.80336914444</v>
      </c>
      <c r="D17" s="1631">
        <v>136589.01583726518</v>
      </c>
      <c r="E17" s="1631">
        <v>190923.7426234074</v>
      </c>
      <c r="F17" s="1631">
        <v>167804.7488346321</v>
      </c>
      <c r="G17" s="1631">
        <v>178882.16030875617</v>
      </c>
      <c r="H17" s="1631">
        <v>234227.35477781063</v>
      </c>
      <c r="I17" s="1631">
        <v>186423.9039550391</v>
      </c>
      <c r="J17" s="1632">
        <v>118171.42296690727</v>
      </c>
    </row>
    <row r="18" spans="1:10" ht="16.5" customHeight="1">
      <c r="A18" s="1618" t="s">
        <v>1358</v>
      </c>
      <c r="B18" s="1631">
        <v>270951.6226018595</v>
      </c>
      <c r="C18" s="1631">
        <v>354466.1033691445</v>
      </c>
      <c r="D18" s="1631">
        <v>428354.11583726504</v>
      </c>
      <c r="E18" s="1631">
        <v>506331.84262340725</v>
      </c>
      <c r="F18" s="1631">
        <v>602868.2488346321</v>
      </c>
      <c r="G18" s="1631">
        <v>689661.6003087561</v>
      </c>
      <c r="H18" s="1631">
        <v>898479.3547778109</v>
      </c>
      <c r="I18" s="1631">
        <v>930622.9039550391</v>
      </c>
      <c r="J18" s="1632">
        <v>965705.5313303373</v>
      </c>
    </row>
    <row r="19" spans="1:10" ht="16.5" customHeight="1">
      <c r="A19" s="1649" t="s">
        <v>1359</v>
      </c>
      <c r="B19" s="1634">
        <v>247272.0226018594</v>
      </c>
      <c r="C19" s="1634">
        <v>313028.70336914447</v>
      </c>
      <c r="D19" s="1634">
        <v>456489.31583726517</v>
      </c>
      <c r="E19" s="1634">
        <v>519268.2426234074</v>
      </c>
      <c r="F19" s="1634">
        <v>526889.0488346322</v>
      </c>
      <c r="G19" s="1634">
        <v>632601.1603087562</v>
      </c>
      <c r="H19" s="1634">
        <v>808757.8547778106</v>
      </c>
      <c r="I19" s="1634">
        <v>822303.1039550392</v>
      </c>
      <c r="J19" s="1635">
        <v>763556.2620686083</v>
      </c>
    </row>
    <row r="20" spans="1:10" ht="16.5" customHeight="1" thickBot="1">
      <c r="A20" s="1650" t="s">
        <v>1360</v>
      </c>
      <c r="B20" s="1651">
        <v>23679.600000000093</v>
      </c>
      <c r="C20" s="1651">
        <v>41437.40000000002</v>
      </c>
      <c r="D20" s="1651">
        <v>-28135.200000000128</v>
      </c>
      <c r="E20" s="1651">
        <v>-12936.40000000014</v>
      </c>
      <c r="F20" s="1651">
        <v>75979.19999999995</v>
      </c>
      <c r="G20" s="1651">
        <v>57060.439999999944</v>
      </c>
      <c r="H20" s="1651">
        <v>89721.50000000023</v>
      </c>
      <c r="I20" s="1651">
        <v>108319.79999999993</v>
      </c>
      <c r="J20" s="1652">
        <v>202149.26926172897</v>
      </c>
    </row>
    <row r="21" spans="1:10" ht="16.5" customHeight="1">
      <c r="A21" s="1588" t="s">
        <v>1316</v>
      </c>
      <c r="B21" s="502"/>
      <c r="C21" s="502"/>
      <c r="D21" s="502"/>
      <c r="E21" s="502"/>
      <c r="F21" s="1610"/>
      <c r="G21" s="1610"/>
      <c r="H21" s="502"/>
      <c r="I21" s="1610"/>
      <c r="J21" s="1610"/>
    </row>
    <row r="22" ht="12.75">
      <c r="A22" s="1598" t="s">
        <v>1320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23.00390625" style="78" customWidth="1"/>
    <col min="2" max="2" width="10.140625" style="78" customWidth="1"/>
    <col min="3" max="3" width="9.00390625" style="78" customWidth="1"/>
    <col min="4" max="4" width="7.00390625" style="78" customWidth="1"/>
    <col min="5" max="5" width="9.8515625" style="78" customWidth="1"/>
    <col min="6" max="6" width="7.28125" style="78" customWidth="1"/>
    <col min="7" max="7" width="7.7109375" style="78" customWidth="1"/>
    <col min="8" max="8" width="10.140625" style="78" customWidth="1"/>
    <col min="9" max="9" width="9.140625" style="78" customWidth="1"/>
    <col min="10" max="10" width="8.00390625" style="78" customWidth="1"/>
    <col min="11" max="11" width="9.140625" style="78" customWidth="1"/>
    <col min="12" max="12" width="10.140625" style="78" bestFit="1" customWidth="1"/>
    <col min="13" max="16384" width="9.140625" style="78" customWidth="1"/>
  </cols>
  <sheetData>
    <row r="1" spans="1:10" ht="15" customHeight="1">
      <c r="A1" s="1677" t="s">
        <v>1292</v>
      </c>
      <c r="B1" s="1677"/>
      <c r="C1" s="1677"/>
      <c r="D1" s="1677"/>
      <c r="E1" s="1677"/>
      <c r="F1" s="1677"/>
      <c r="G1" s="1677"/>
      <c r="H1" s="1677"/>
      <c r="I1" s="1677"/>
      <c r="J1" s="1677"/>
    </row>
    <row r="2" spans="1:10" ht="15" customHeight="1">
      <c r="A2" s="1680" t="s">
        <v>1234</v>
      </c>
      <c r="B2" s="1680"/>
      <c r="C2" s="1680"/>
      <c r="D2" s="1680"/>
      <c r="E2" s="1680"/>
      <c r="F2" s="1680"/>
      <c r="G2" s="1680"/>
      <c r="H2" s="1680"/>
      <c r="I2" s="1680"/>
      <c r="J2" s="1680"/>
    </row>
    <row r="3" spans="1:10" ht="13.5" thickBot="1">
      <c r="A3" s="2099" t="s">
        <v>1235</v>
      </c>
      <c r="B3" s="2099"/>
      <c r="C3" s="2099"/>
      <c r="D3" s="2099"/>
      <c r="E3" s="2099"/>
      <c r="F3" s="2099"/>
      <c r="G3" s="2099"/>
      <c r="H3" s="2099"/>
      <c r="I3" s="2099"/>
      <c r="J3" s="2099"/>
    </row>
    <row r="4" spans="1:10" ht="12.75" customHeight="1">
      <c r="A4" s="2100" t="s">
        <v>1012</v>
      </c>
      <c r="B4" s="2102" t="s">
        <v>52</v>
      </c>
      <c r="C4" s="2102"/>
      <c r="D4" s="2102"/>
      <c r="E4" s="2102" t="s">
        <v>53</v>
      </c>
      <c r="F4" s="2102"/>
      <c r="G4" s="2102"/>
      <c r="H4" s="2102" t="s">
        <v>54</v>
      </c>
      <c r="I4" s="2102"/>
      <c r="J4" s="2103"/>
    </row>
    <row r="5" spans="1:10" ht="22.5" customHeight="1">
      <c r="A5" s="2101"/>
      <c r="B5" s="1517" t="s">
        <v>1227</v>
      </c>
      <c r="C5" s="1517" t="s">
        <v>1236</v>
      </c>
      <c r="D5" s="1517" t="s">
        <v>1229</v>
      </c>
      <c r="E5" s="1517" t="s">
        <v>1227</v>
      </c>
      <c r="F5" s="1517" t="s">
        <v>1237</v>
      </c>
      <c r="G5" s="1517" t="s">
        <v>1229</v>
      </c>
      <c r="H5" s="1517" t="s">
        <v>1227</v>
      </c>
      <c r="I5" s="1517" t="s">
        <v>1236</v>
      </c>
      <c r="J5" s="1518" t="s">
        <v>1229</v>
      </c>
    </row>
    <row r="6" spans="1:10" ht="12.75">
      <c r="A6" s="1519" t="s">
        <v>1238</v>
      </c>
      <c r="B6" s="2095"/>
      <c r="C6" s="2095"/>
      <c r="D6" s="2095"/>
      <c r="E6" s="2095"/>
      <c r="F6" s="2095"/>
      <c r="G6" s="2095"/>
      <c r="H6" s="2095"/>
      <c r="I6" s="2095"/>
      <c r="J6" s="2096"/>
    </row>
    <row r="7" spans="1:10" ht="12.75">
      <c r="A7" s="1520" t="s">
        <v>1239</v>
      </c>
      <c r="B7" s="1521">
        <v>85220.65000000001</v>
      </c>
      <c r="C7" s="1521">
        <v>9962.050000000001</v>
      </c>
      <c r="D7" s="1522">
        <v>60.74642974742979</v>
      </c>
      <c r="E7" s="1521">
        <v>60288.942</v>
      </c>
      <c r="F7" s="1521">
        <v>6028.8912</v>
      </c>
      <c r="G7" s="1522">
        <v>31.05767148642827</v>
      </c>
      <c r="H7" s="1522">
        <v>105134.05</v>
      </c>
      <c r="I7" s="1522">
        <v>12043.405</v>
      </c>
      <c r="J7" s="1523">
        <v>66.80929858525654</v>
      </c>
    </row>
    <row r="8" spans="1:10" ht="12.75">
      <c r="A8" s="1520" t="s">
        <v>1240</v>
      </c>
      <c r="B8" s="1521">
        <v>22754.37</v>
      </c>
      <c r="C8" s="1521">
        <v>2275.4599999999996</v>
      </c>
      <c r="D8" s="1522">
        <v>13.87526372916082</v>
      </c>
      <c r="E8" s="1521">
        <v>23394.213000000003</v>
      </c>
      <c r="F8" s="1521">
        <v>2339.4153</v>
      </c>
      <c r="G8" s="1522">
        <v>12.05143523865948</v>
      </c>
      <c r="H8" s="1522">
        <v>24268.114999999998</v>
      </c>
      <c r="I8" s="1522">
        <v>2426.8115000000003</v>
      </c>
      <c r="J8" s="1523">
        <v>13.462436421729096</v>
      </c>
    </row>
    <row r="9" spans="1:10" ht="12.75">
      <c r="A9" s="1520" t="s">
        <v>1241</v>
      </c>
      <c r="B9" s="1521">
        <v>11394.67</v>
      </c>
      <c r="C9" s="1521">
        <v>1138.8700000000001</v>
      </c>
      <c r="D9" s="1522">
        <v>6.9445833384148195</v>
      </c>
      <c r="E9" s="1521">
        <v>14649.614</v>
      </c>
      <c r="F9" s="1521">
        <v>1465.0084000000002</v>
      </c>
      <c r="G9" s="1522">
        <v>7.5469515210455125</v>
      </c>
      <c r="H9" s="1522">
        <v>16136.336000000001</v>
      </c>
      <c r="I9" s="1522">
        <v>1613.6336</v>
      </c>
      <c r="J9" s="1523">
        <v>8.951432671209048</v>
      </c>
    </row>
    <row r="10" spans="1:10" ht="12.75">
      <c r="A10" s="1520" t="s">
        <v>1242</v>
      </c>
      <c r="B10" s="1521">
        <v>4492.7</v>
      </c>
      <c r="C10" s="1521">
        <v>449.28</v>
      </c>
      <c r="D10" s="1522">
        <v>2.739612424844811</v>
      </c>
      <c r="E10" s="1521">
        <v>2653.9080000000004</v>
      </c>
      <c r="F10" s="1521">
        <v>265.3908</v>
      </c>
      <c r="G10" s="1522">
        <v>1.367153595659578</v>
      </c>
      <c r="H10" s="1522">
        <v>6450.941000000001</v>
      </c>
      <c r="I10" s="1522">
        <v>645.0941</v>
      </c>
      <c r="J10" s="1523">
        <v>3.578579674310325</v>
      </c>
    </row>
    <row r="11" spans="1:11" ht="12.75">
      <c r="A11" s="1520" t="s">
        <v>1243</v>
      </c>
      <c r="B11" s="1521">
        <v>0</v>
      </c>
      <c r="C11" s="1521">
        <v>0</v>
      </c>
      <c r="D11" s="1522">
        <v>0</v>
      </c>
      <c r="E11" s="1521">
        <v>540</v>
      </c>
      <c r="F11" s="1521">
        <v>54</v>
      </c>
      <c r="G11" s="1522">
        <v>0.27817955319331794</v>
      </c>
      <c r="H11" s="1522">
        <v>0</v>
      </c>
      <c r="I11" s="1522">
        <v>0</v>
      </c>
      <c r="J11" s="1523">
        <v>0</v>
      </c>
      <c r="K11" s="1524"/>
    </row>
    <row r="12" spans="1:10" ht="12.75">
      <c r="A12" s="1520" t="s">
        <v>1244</v>
      </c>
      <c r="B12" s="1521">
        <v>8596.21</v>
      </c>
      <c r="C12" s="1521">
        <v>859.62</v>
      </c>
      <c r="D12" s="1522">
        <v>5.241777138187982</v>
      </c>
      <c r="E12" s="1521">
        <v>12034.706</v>
      </c>
      <c r="F12" s="1521">
        <v>120.34706</v>
      </c>
      <c r="G12" s="1522">
        <v>0.6199646551653597</v>
      </c>
      <c r="H12" s="1522">
        <v>480.955</v>
      </c>
      <c r="I12" s="1522">
        <v>48.0955</v>
      </c>
      <c r="J12" s="1523">
        <v>0.266803833310198</v>
      </c>
    </row>
    <row r="13" spans="1:10" ht="12.75">
      <c r="A13" s="1520" t="s">
        <v>1245</v>
      </c>
      <c r="B13" s="1521">
        <v>53.74</v>
      </c>
      <c r="C13" s="1521">
        <v>5.37</v>
      </c>
      <c r="D13" s="1522">
        <v>0.032745100430503556</v>
      </c>
      <c r="E13" s="1521">
        <v>695.98</v>
      </c>
      <c r="F13" s="1521">
        <v>69.598</v>
      </c>
      <c r="G13" s="1522">
        <v>0.35853223228052855</v>
      </c>
      <c r="H13" s="1522">
        <v>0</v>
      </c>
      <c r="I13" s="1522">
        <v>0</v>
      </c>
      <c r="J13" s="1523">
        <v>0</v>
      </c>
    </row>
    <row r="14" spans="1:10" ht="12.75">
      <c r="A14" s="1520" t="s">
        <v>1246</v>
      </c>
      <c r="B14" s="1521">
        <v>16247.460000000001</v>
      </c>
      <c r="C14" s="1521">
        <v>1624.75</v>
      </c>
      <c r="D14" s="1522">
        <v>9.907374660048538</v>
      </c>
      <c r="E14" s="1521">
        <v>4542.72</v>
      </c>
      <c r="F14" s="1521">
        <v>454.272</v>
      </c>
      <c r="G14" s="1522">
        <v>2.3401700368191656</v>
      </c>
      <c r="H14" s="1522">
        <v>12430</v>
      </c>
      <c r="I14" s="1522">
        <v>1243</v>
      </c>
      <c r="J14" s="1523">
        <v>6.895388649760917</v>
      </c>
    </row>
    <row r="15" spans="1:10" ht="12.75">
      <c r="A15" s="1520" t="s">
        <v>1247</v>
      </c>
      <c r="B15" s="1521">
        <v>840</v>
      </c>
      <c r="C15" s="1521">
        <v>84</v>
      </c>
      <c r="D15" s="1522">
        <v>0.5122138614827372</v>
      </c>
      <c r="E15" s="1521">
        <v>186500</v>
      </c>
      <c r="F15" s="1521">
        <v>8615</v>
      </c>
      <c r="G15" s="1522">
        <v>44.37994168074878</v>
      </c>
      <c r="H15" s="1522">
        <v>65.004</v>
      </c>
      <c r="I15" s="1522">
        <v>6.5004</v>
      </c>
      <c r="J15" s="1523">
        <v>0.03606016442389852</v>
      </c>
    </row>
    <row r="16" spans="1:10" ht="12.75">
      <c r="A16" s="1525" t="s">
        <v>1248</v>
      </c>
      <c r="B16" s="1526">
        <v>149599.8</v>
      </c>
      <c r="C16" s="1526">
        <v>16399.4</v>
      </c>
      <c r="D16" s="1526">
        <v>99.99999999999999</v>
      </c>
      <c r="E16" s="1526">
        <v>305300.083</v>
      </c>
      <c r="F16" s="1526">
        <v>19411.92276</v>
      </c>
      <c r="G16" s="1526">
        <v>100</v>
      </c>
      <c r="H16" s="1526">
        <v>164965.40099999998</v>
      </c>
      <c r="I16" s="1526">
        <v>18026.5401</v>
      </c>
      <c r="J16" s="1527">
        <v>100.00000000000001</v>
      </c>
    </row>
    <row r="17" spans="1:10" ht="12.75">
      <c r="A17" s="1519" t="s">
        <v>1249</v>
      </c>
      <c r="B17" s="2097"/>
      <c r="C17" s="2097"/>
      <c r="D17" s="2097"/>
      <c r="E17" s="2097"/>
      <c r="F17" s="2097"/>
      <c r="G17" s="2097"/>
      <c r="H17" s="2097"/>
      <c r="I17" s="2097"/>
      <c r="J17" s="2098"/>
    </row>
    <row r="18" spans="1:10" ht="12.75" customHeight="1">
      <c r="A18" s="1520" t="s">
        <v>1250</v>
      </c>
      <c r="B18" s="1521">
        <v>52852.25</v>
      </c>
      <c r="C18" s="1521">
        <v>5285.2300000000005</v>
      </c>
      <c r="D18" s="1522">
        <v>32.228230579448734</v>
      </c>
      <c r="E18" s="1521">
        <v>190150</v>
      </c>
      <c r="F18" s="1521">
        <v>9115</v>
      </c>
      <c r="G18" s="1522">
        <v>46.955702473494945</v>
      </c>
      <c r="H18" s="1522">
        <v>18940.988</v>
      </c>
      <c r="I18" s="1522">
        <v>1894.0988</v>
      </c>
      <c r="J18" s="1523">
        <v>10.507278654099576</v>
      </c>
    </row>
    <row r="19" spans="1:10" ht="12.75">
      <c r="A19" s="1520" t="s">
        <v>1251</v>
      </c>
      <c r="B19" s="1521">
        <v>45923.76</v>
      </c>
      <c r="C19" s="1521">
        <v>4591.780000000001</v>
      </c>
      <c r="D19" s="1522">
        <v>27.999717062474318</v>
      </c>
      <c r="E19" s="1521">
        <v>10516.949</v>
      </c>
      <c r="F19" s="1521">
        <v>1051.6979</v>
      </c>
      <c r="G19" s="1522">
        <v>5.4177963449697675</v>
      </c>
      <c r="H19" s="1522">
        <v>30799.158</v>
      </c>
      <c r="I19" s="1522">
        <v>3079.9157999999998</v>
      </c>
      <c r="J19" s="1523">
        <v>17.085451689090352</v>
      </c>
    </row>
    <row r="20" spans="1:10" ht="12.75">
      <c r="A20" s="1520" t="s">
        <v>1252</v>
      </c>
      <c r="B20" s="1521">
        <v>49223.82000000001</v>
      </c>
      <c r="C20" s="1521">
        <v>4922.37</v>
      </c>
      <c r="D20" s="1522">
        <v>30.015585955078787</v>
      </c>
      <c r="E20" s="1521">
        <v>104633.144</v>
      </c>
      <c r="F20" s="1521">
        <v>9245.21486</v>
      </c>
      <c r="G20" s="1522">
        <v>47.62650118153529</v>
      </c>
      <c r="H20" s="1522">
        <v>113525.255</v>
      </c>
      <c r="I20" s="1522">
        <v>11352.5255</v>
      </c>
      <c r="J20" s="1523">
        <v>62.976730071457254</v>
      </c>
    </row>
    <row r="21" spans="1:10" ht="12.75">
      <c r="A21" s="1520" t="s">
        <v>1253</v>
      </c>
      <c r="B21" s="1521">
        <v>0</v>
      </c>
      <c r="C21" s="1521">
        <v>0</v>
      </c>
      <c r="D21" s="1522">
        <v>0</v>
      </c>
      <c r="E21" s="1521">
        <v>0</v>
      </c>
      <c r="F21" s="1521">
        <v>0</v>
      </c>
      <c r="G21" s="1522">
        <v>0</v>
      </c>
      <c r="H21" s="1522">
        <v>0</v>
      </c>
      <c r="I21" s="1522">
        <v>0</v>
      </c>
      <c r="J21" s="1523">
        <v>0</v>
      </c>
    </row>
    <row r="22" spans="1:10" ht="12.75">
      <c r="A22" s="1520" t="s">
        <v>1254</v>
      </c>
      <c r="B22" s="1521">
        <v>0</v>
      </c>
      <c r="C22" s="1521">
        <v>0</v>
      </c>
      <c r="D22" s="1522">
        <v>0</v>
      </c>
      <c r="E22" s="1521">
        <v>0</v>
      </c>
      <c r="F22" s="1521">
        <v>0</v>
      </c>
      <c r="G22" s="1522">
        <v>0</v>
      </c>
      <c r="H22" s="1522">
        <v>0</v>
      </c>
      <c r="I22" s="1522">
        <v>0</v>
      </c>
      <c r="J22" s="1523">
        <v>0</v>
      </c>
    </row>
    <row r="23" spans="1:10" ht="12.75">
      <c r="A23" s="1520" t="s">
        <v>1255</v>
      </c>
      <c r="B23" s="1521">
        <v>1600</v>
      </c>
      <c r="C23" s="1521">
        <v>1600</v>
      </c>
      <c r="D23" s="1522">
        <v>9.75646640299816</v>
      </c>
      <c r="E23" s="1521">
        <v>0</v>
      </c>
      <c r="F23" s="1521">
        <v>0</v>
      </c>
      <c r="G23" s="1522">
        <v>0</v>
      </c>
      <c r="H23" s="1522">
        <v>1700</v>
      </c>
      <c r="I23" s="1522">
        <v>1700</v>
      </c>
      <c r="J23" s="1523">
        <v>9.430539585352822</v>
      </c>
    </row>
    <row r="24" spans="1:10" ht="12.75">
      <c r="A24" s="1528" t="s">
        <v>1256</v>
      </c>
      <c r="B24" s="1521"/>
      <c r="C24" s="1521"/>
      <c r="D24" s="1522">
        <v>0</v>
      </c>
      <c r="E24" s="1521"/>
      <c r="F24" s="1521"/>
      <c r="G24" s="1522">
        <v>0</v>
      </c>
      <c r="H24" s="1522">
        <v>0</v>
      </c>
      <c r="I24" s="1522">
        <v>0</v>
      </c>
      <c r="J24" s="1523">
        <v>0</v>
      </c>
    </row>
    <row r="25" spans="1:10" ht="13.5" thickBot="1">
      <c r="A25" s="1529" t="s">
        <v>1257</v>
      </c>
      <c r="B25" s="1530">
        <v>149599.83000000002</v>
      </c>
      <c r="C25" s="1530">
        <v>16399.38</v>
      </c>
      <c r="D25" s="1530">
        <v>100</v>
      </c>
      <c r="E25" s="1530">
        <v>305300.093</v>
      </c>
      <c r="F25" s="1530">
        <v>19411.91276</v>
      </c>
      <c r="G25" s="1530">
        <v>100</v>
      </c>
      <c r="H25" s="1530">
        <v>164965.401</v>
      </c>
      <c r="I25" s="1530">
        <v>18026.5401</v>
      </c>
      <c r="J25" s="1531">
        <v>100</v>
      </c>
    </row>
    <row r="26" spans="1:3" ht="12.75">
      <c r="A26" s="1406" t="s">
        <v>1208</v>
      </c>
      <c r="B26" s="371"/>
      <c r="C26" s="371"/>
    </row>
    <row r="27" ht="12.75">
      <c r="A27" s="339" t="s">
        <v>1209</v>
      </c>
    </row>
    <row r="32" ht="12.75">
      <c r="L32" s="276"/>
    </row>
    <row r="34" ht="12.75">
      <c r="L34" s="276"/>
    </row>
  </sheetData>
  <sheetProtection/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2.57421875" style="339" customWidth="1"/>
    <col min="2" max="4" width="9.28125" style="339" bestFit="1" customWidth="1"/>
    <col min="5" max="5" width="10.140625" style="339" customWidth="1"/>
    <col min="6" max="8" width="9.28125" style="339" bestFit="1" customWidth="1"/>
    <col min="9" max="9" width="9.8515625" style="339" bestFit="1" customWidth="1"/>
    <col min="10" max="10" width="10.140625" style="339" bestFit="1" customWidth="1"/>
    <col min="11" max="16384" width="9.140625" style="339" customWidth="1"/>
  </cols>
  <sheetData>
    <row r="1" spans="1:10" ht="12.75">
      <c r="A1" s="1673" t="s">
        <v>1398</v>
      </c>
      <c r="B1" s="1673"/>
      <c r="C1" s="1673"/>
      <c r="D1" s="1673"/>
      <c r="E1" s="1673"/>
      <c r="F1" s="1673"/>
      <c r="G1" s="1673"/>
      <c r="H1" s="1673"/>
      <c r="I1" s="1673"/>
      <c r="J1" s="1673"/>
    </row>
    <row r="2" spans="1:10" ht="15.75">
      <c r="A2" s="1680" t="s">
        <v>1390</v>
      </c>
      <c r="B2" s="1680"/>
      <c r="C2" s="1680"/>
      <c r="D2" s="1680"/>
      <c r="E2" s="1680"/>
      <c r="F2" s="1680"/>
      <c r="G2" s="1680"/>
      <c r="H2" s="1680"/>
      <c r="I2" s="1680"/>
      <c r="J2" s="1680"/>
    </row>
    <row r="3" spans="1:10" ht="19.5" thickBot="1">
      <c r="A3" s="1654"/>
      <c r="B3" s="1653"/>
      <c r="C3" s="1653"/>
      <c r="D3" s="1653"/>
      <c r="E3" s="1653"/>
      <c r="F3" s="1653"/>
      <c r="H3" s="1571"/>
      <c r="I3" s="1571"/>
      <c r="J3" s="1571"/>
    </row>
    <row r="4" spans="1:10" ht="15.75">
      <c r="A4" s="1621" t="s">
        <v>1327</v>
      </c>
      <c r="B4" s="1592" t="s">
        <v>997</v>
      </c>
      <c r="C4" s="1592" t="s">
        <v>998</v>
      </c>
      <c r="D4" s="1416" t="s">
        <v>999</v>
      </c>
      <c r="E4" s="1416" t="s">
        <v>1000</v>
      </c>
      <c r="F4" s="1416" t="s">
        <v>732</v>
      </c>
      <c r="G4" s="1416" t="s">
        <v>733</v>
      </c>
      <c r="H4" s="1416" t="s">
        <v>52</v>
      </c>
      <c r="I4" s="1416" t="s">
        <v>1322</v>
      </c>
      <c r="J4" s="1593" t="s">
        <v>1323</v>
      </c>
    </row>
    <row r="5" spans="1:10" ht="12.75">
      <c r="A5" s="1625" t="s">
        <v>1361</v>
      </c>
      <c r="B5" s="1655">
        <v>31945.81858242885</v>
      </c>
      <c r="C5" s="1655">
        <v>38171.932040391264</v>
      </c>
      <c r="D5" s="1655">
        <v>45434.725916585136</v>
      </c>
      <c r="E5" s="1655">
        <v>51593.87272219448</v>
      </c>
      <c r="F5" s="1655">
        <v>56879.686368986724</v>
      </c>
      <c r="G5" s="1655">
        <v>62282.960544068344</v>
      </c>
      <c r="H5" s="1655">
        <v>71225.20857377257</v>
      </c>
      <c r="I5" s="1655">
        <v>75854.5005372834</v>
      </c>
      <c r="J5" s="1656">
        <v>79369.7924260487</v>
      </c>
    </row>
    <row r="6" spans="1:10" ht="12.75">
      <c r="A6" s="1657" t="s">
        <v>1362</v>
      </c>
      <c r="B6" s="1423">
        <v>10.520313880751914</v>
      </c>
      <c r="C6" s="1423">
        <v>19.489603754861875</v>
      </c>
      <c r="D6" s="1423">
        <v>19.026529410428626</v>
      </c>
      <c r="E6" s="1423">
        <v>13.556033807526626</v>
      </c>
      <c r="F6" s="1423">
        <v>10.245041451440438</v>
      </c>
      <c r="G6" s="1423">
        <v>9.49947955062516</v>
      </c>
      <c r="H6" s="1423">
        <v>14.357454995057815</v>
      </c>
      <c r="I6" s="1423">
        <v>6.4995133832650955</v>
      </c>
      <c r="J6" s="1594">
        <v>4.634256192930172</v>
      </c>
    </row>
    <row r="7" spans="1:10" ht="12.75">
      <c r="A7" s="1625" t="s">
        <v>1363</v>
      </c>
      <c r="B7" s="1655">
        <v>32257.06051046864</v>
      </c>
      <c r="C7" s="1655">
        <v>38625.75581582327</v>
      </c>
      <c r="D7" s="1655">
        <v>45782.02282116815</v>
      </c>
      <c r="E7" s="1655">
        <v>51878.81483698175</v>
      </c>
      <c r="F7" s="1655">
        <v>57337.42946804675</v>
      </c>
      <c r="G7" s="1655">
        <v>62763.54080319669</v>
      </c>
      <c r="H7" s="1655">
        <v>72412.63523154691</v>
      </c>
      <c r="I7" s="1655">
        <v>77079.44009204922</v>
      </c>
      <c r="J7" s="1656">
        <v>80921.48785616936</v>
      </c>
    </row>
    <row r="8" spans="1:10" ht="12.75">
      <c r="A8" s="1657" t="s">
        <v>1364</v>
      </c>
      <c r="B8" s="1423">
        <v>10.46909819502855</v>
      </c>
      <c r="C8" s="1423">
        <v>19.743569948934894</v>
      </c>
      <c r="D8" s="1423">
        <v>18.527189576477554</v>
      </c>
      <c r="E8" s="1423">
        <v>13.31700008020317</v>
      </c>
      <c r="F8" s="1423">
        <v>10.521856846995343</v>
      </c>
      <c r="G8" s="1423">
        <v>9.463471567336</v>
      </c>
      <c r="H8" s="1423">
        <v>15.373725422225979</v>
      </c>
      <c r="I8" s="1423">
        <v>6.444738332722894</v>
      </c>
      <c r="J8" s="1594">
        <v>4.984529933704659</v>
      </c>
    </row>
    <row r="9" spans="1:10" ht="12.75">
      <c r="A9" s="1625" t="s">
        <v>1365</v>
      </c>
      <c r="B9" s="1655">
        <v>39417.19539966759</v>
      </c>
      <c r="C9" s="1655">
        <v>48262.16940758886</v>
      </c>
      <c r="D9" s="1655">
        <v>56548.54302402315</v>
      </c>
      <c r="E9" s="1655">
        <v>63498.53415688297</v>
      </c>
      <c r="F9" s="1655">
        <v>73081.85331318362</v>
      </c>
      <c r="G9" s="1655">
        <v>81051.48402418029</v>
      </c>
      <c r="H9" s="1655">
        <v>95307.94419604306</v>
      </c>
      <c r="I9" s="1655">
        <v>102476.3532558984</v>
      </c>
      <c r="J9" s="1656">
        <v>109284.35290773324</v>
      </c>
    </row>
    <row r="10" spans="1:10" ht="12.75">
      <c r="A10" s="1657" t="s">
        <v>1366</v>
      </c>
      <c r="B10" s="1423">
        <v>14.842378338931796</v>
      </c>
      <c r="C10" s="1423">
        <v>22.439379357760856</v>
      </c>
      <c r="D10" s="1423">
        <v>17.16950091168368</v>
      </c>
      <c r="E10" s="1423">
        <v>12.290309813830742</v>
      </c>
      <c r="F10" s="1423">
        <v>15.092189581295804</v>
      </c>
      <c r="G10" s="1423">
        <v>10.905074720592765</v>
      </c>
      <c r="H10" s="1423">
        <v>17.589388206154993</v>
      </c>
      <c r="I10" s="1423">
        <v>7.521313275953505</v>
      </c>
      <c r="J10" s="1594">
        <v>6.643483531107187</v>
      </c>
    </row>
    <row r="11" spans="1:10" ht="12.75">
      <c r="A11" s="1625" t="s">
        <v>1367</v>
      </c>
      <c r="B11" s="1655">
        <v>22109.695413062214</v>
      </c>
      <c r="C11" s="1655">
        <v>22792.85737775907</v>
      </c>
      <c r="D11" s="1655">
        <v>23560.802212504495</v>
      </c>
      <c r="E11" s="1655">
        <v>24144.40671851315</v>
      </c>
      <c r="F11" s="1655">
        <v>24961.82290414229</v>
      </c>
      <c r="G11" s="1655">
        <v>25646.236690518006</v>
      </c>
      <c r="H11" s="1655">
        <v>26820.105365721283</v>
      </c>
      <c r="I11" s="1655">
        <v>27184.04167547342</v>
      </c>
      <c r="J11" s="1656">
        <v>26972.313189329125</v>
      </c>
    </row>
    <row r="12" spans="1:10" ht="12.75">
      <c r="A12" s="1657" t="s">
        <v>1368</v>
      </c>
      <c r="B12" s="1423">
        <v>4.639634039533456</v>
      </c>
      <c r="C12" s="1423">
        <v>3.089875061296628</v>
      </c>
      <c r="D12" s="1423">
        <v>3.3692345896692024</v>
      </c>
      <c r="E12" s="1423">
        <v>2.4770145801695844</v>
      </c>
      <c r="F12" s="1423">
        <v>3.385530218898985</v>
      </c>
      <c r="G12" s="1423">
        <v>2.7418421683543865</v>
      </c>
      <c r="H12" s="1423">
        <v>4.577157613293349</v>
      </c>
      <c r="I12" s="1423">
        <v>1.3569533183761626</v>
      </c>
      <c r="J12" s="1594">
        <v>0.5675138912853709</v>
      </c>
    </row>
    <row r="13" spans="1:10" ht="12.75">
      <c r="A13" s="1625" t="s">
        <v>1369</v>
      </c>
      <c r="B13" s="1655">
        <v>22567.258952959426</v>
      </c>
      <c r="C13" s="1655">
        <v>23300.65950409826</v>
      </c>
      <c r="D13" s="1655">
        <v>24151.653615693263</v>
      </c>
      <c r="E13" s="1655">
        <v>24664.05239453376</v>
      </c>
      <c r="F13" s="1655">
        <v>25582.396064034063</v>
      </c>
      <c r="G13" s="1655">
        <v>26396.843486032976</v>
      </c>
      <c r="H13" s="1655">
        <v>27939.26836583022</v>
      </c>
      <c r="I13" s="1655">
        <v>28260.994379870954</v>
      </c>
      <c r="J13" s="1656">
        <v>28110.105089755587</v>
      </c>
    </row>
    <row r="14" spans="1:10" ht="12.75">
      <c r="A14" s="1657" t="s">
        <v>1370</v>
      </c>
      <c r="B14" s="1423">
        <v>4.626177953799956</v>
      </c>
      <c r="C14" s="1423">
        <v>3.249843291414256</v>
      </c>
      <c r="D14" s="1423">
        <v>3.6522318668504825</v>
      </c>
      <c r="E14" s="1423">
        <v>2.1215888029610905</v>
      </c>
      <c r="F14" s="1423">
        <v>3.723409498204903</v>
      </c>
      <c r="G14" s="1423">
        <v>3.183624473486804</v>
      </c>
      <c r="H14" s="1423">
        <v>5.843217127886396</v>
      </c>
      <c r="I14" s="1423">
        <v>1.1515191086184844</v>
      </c>
      <c r="J14" s="1594">
        <v>-0.5339135915997296</v>
      </c>
    </row>
    <row r="15" spans="1:10" ht="12.75">
      <c r="A15" s="1625" t="s">
        <v>1371</v>
      </c>
      <c r="B15" s="1655">
        <v>27576.538026303133</v>
      </c>
      <c r="C15" s="1655">
        <v>29113.744250272015</v>
      </c>
      <c r="D15" s="1655">
        <v>29831.377895274203</v>
      </c>
      <c r="E15" s="1655">
        <v>30188.260436224125</v>
      </c>
      <c r="F15" s="1655">
        <v>32607.128256306067</v>
      </c>
      <c r="G15" s="1655">
        <v>34088.31481967664</v>
      </c>
      <c r="H15" s="1655">
        <v>36773.060692711</v>
      </c>
      <c r="I15" s="1655">
        <v>37572.71251550448</v>
      </c>
      <c r="J15" s="1656">
        <v>37962.65647466235</v>
      </c>
    </row>
    <row r="16" spans="1:10" ht="12.75">
      <c r="A16" s="1657" t="s">
        <v>1372</v>
      </c>
      <c r="B16" s="1423">
        <v>8.768147011699224</v>
      </c>
      <c r="C16" s="1423">
        <v>5.574326344019904</v>
      </c>
      <c r="D16" s="1423">
        <v>2.4649307860684497</v>
      </c>
      <c r="E16" s="1423">
        <v>1.1963327413262346</v>
      </c>
      <c r="F16" s="1423">
        <v>8.012610813372483</v>
      </c>
      <c r="G16" s="1423">
        <v>4.5425238056163995</v>
      </c>
      <c r="H16" s="1423">
        <v>7.875853902536282</v>
      </c>
      <c r="I16" s="1423">
        <v>2.1745587876833516</v>
      </c>
      <c r="J16" s="1594">
        <v>1.0378381890766042</v>
      </c>
    </row>
    <row r="17" spans="1:10" ht="12.75">
      <c r="A17" s="1658" t="s">
        <v>1373</v>
      </c>
      <c r="B17" s="1423"/>
      <c r="C17" s="1423"/>
      <c r="D17" s="1423"/>
      <c r="E17" s="1423"/>
      <c r="F17" s="1423"/>
      <c r="G17" s="1423"/>
      <c r="H17" s="1423"/>
      <c r="I17" s="1423"/>
      <c r="J17" s="1594"/>
    </row>
    <row r="18" spans="1:10" ht="12.75">
      <c r="A18" s="1657" t="s">
        <v>1374</v>
      </c>
      <c r="B18" s="1577">
        <v>491.3467170837194</v>
      </c>
      <c r="C18" s="1577">
        <v>496.5227987029091</v>
      </c>
      <c r="D18" s="1577">
        <v>609.5348258194947</v>
      </c>
      <c r="E18" s="1577">
        <v>713.9044239960493</v>
      </c>
      <c r="F18" s="1577">
        <v>702.0450057885304</v>
      </c>
      <c r="G18" s="1577">
        <v>708.0827710785396</v>
      </c>
      <c r="H18" s="1577">
        <v>725.216362292372</v>
      </c>
      <c r="I18" s="1577">
        <v>762.4334157933803</v>
      </c>
      <c r="J18" s="1578">
        <v>751.607882822431</v>
      </c>
    </row>
    <row r="19" spans="1:10" ht="12.75">
      <c r="A19" s="1657" t="s">
        <v>1375</v>
      </c>
      <c r="B19" s="1577">
        <v>496.1338130589427</v>
      </c>
      <c r="C19" s="1577">
        <v>502.42592801941805</v>
      </c>
      <c r="D19" s="1577">
        <v>614.19402765184</v>
      </c>
      <c r="E19" s="1577">
        <v>717.8471680777882</v>
      </c>
      <c r="F19" s="1577">
        <v>707.6947601585628</v>
      </c>
      <c r="G19" s="1577">
        <v>713.5463938517132</v>
      </c>
      <c r="H19" s="1577">
        <v>737.3067620045491</v>
      </c>
      <c r="I19" s="1577">
        <v>774.7456034983337</v>
      </c>
      <c r="J19" s="1578">
        <v>766.3019683349372</v>
      </c>
    </row>
    <row r="20" spans="1:10" ht="12.75">
      <c r="A20" s="1657" t="s">
        <v>1376</v>
      </c>
      <c r="B20" s="1577">
        <v>606.2611764447589</v>
      </c>
      <c r="C20" s="1577">
        <v>627.7719293949659</v>
      </c>
      <c r="D20" s="1577">
        <v>758.6335259461114</v>
      </c>
      <c r="E20" s="1577">
        <v>878.629225915082</v>
      </c>
      <c r="F20" s="1577">
        <v>902.022381056327</v>
      </c>
      <c r="G20" s="1577">
        <v>921.4584359274704</v>
      </c>
      <c r="H20" s="1577">
        <v>970.4272120990396</v>
      </c>
      <c r="I20" s="1577">
        <v>1030.016617307251</v>
      </c>
      <c r="J20" s="1578">
        <v>1034.8897055656557</v>
      </c>
    </row>
    <row r="21" spans="1:10" ht="13.5" customHeight="1">
      <c r="A21" s="1625" t="s">
        <v>1377</v>
      </c>
      <c r="B21" s="1436">
        <v>90.16888170800642</v>
      </c>
      <c r="C21" s="1436">
        <v>90.56637767783667</v>
      </c>
      <c r="D21" s="1436">
        <v>88.54862156321708</v>
      </c>
      <c r="E21" s="1436">
        <v>86.03290723494635</v>
      </c>
      <c r="F21" s="1436">
        <v>89.01329389033428</v>
      </c>
      <c r="G21" s="1436">
        <v>89.44654935501973</v>
      </c>
      <c r="H21" s="1436">
        <v>88.07723918856756</v>
      </c>
      <c r="I21" s="1436">
        <v>91.20836924407466</v>
      </c>
      <c r="J21" s="1659">
        <v>94.7448797048654</v>
      </c>
    </row>
    <row r="22" spans="1:10" ht="12.75">
      <c r="A22" s="1625" t="s">
        <v>1378</v>
      </c>
      <c r="B22" s="1436">
        <v>9.831118291993581</v>
      </c>
      <c r="C22" s="1436">
        <v>9.433622322163332</v>
      </c>
      <c r="D22" s="1436">
        <v>11.451378436782916</v>
      </c>
      <c r="E22" s="1436">
        <v>13.967092765053646</v>
      </c>
      <c r="F22" s="1436">
        <v>10.986706109665706</v>
      </c>
      <c r="G22" s="1436">
        <v>10.553450644980279</v>
      </c>
      <c r="H22" s="1436">
        <v>11.92276081143244</v>
      </c>
      <c r="I22" s="1436">
        <v>8.791630755925336</v>
      </c>
      <c r="J22" s="1659">
        <v>5.255120295134607</v>
      </c>
    </row>
    <row r="23" spans="1:10" ht="12.75">
      <c r="A23" s="1625" t="s">
        <v>1379</v>
      </c>
      <c r="B23" s="1436">
        <v>33.21877009988376</v>
      </c>
      <c r="C23" s="1436">
        <v>35.867278749406026</v>
      </c>
      <c r="D23" s="1436">
        <v>35.912441826583425</v>
      </c>
      <c r="E23" s="1436">
        <v>37.04088197019579</v>
      </c>
      <c r="F23" s="1436">
        <v>39.4716855082705</v>
      </c>
      <c r="G23" s="1436">
        <v>40.687733466735786</v>
      </c>
      <c r="H23" s="1436">
        <v>45.7348564226744</v>
      </c>
      <c r="I23" s="1436">
        <v>43.88757434536344</v>
      </c>
      <c r="J23" s="1659">
        <v>42.945228291267846</v>
      </c>
    </row>
    <row r="24" spans="1:10" ht="25.5">
      <c r="A24" s="1625" t="s">
        <v>1380</v>
      </c>
      <c r="B24" s="1436">
        <v>12.775841629260833</v>
      </c>
      <c r="C24" s="1436">
        <v>12.419350012019168</v>
      </c>
      <c r="D24" s="1436">
        <v>9.582539595473962</v>
      </c>
      <c r="E24" s="1436">
        <v>8.904029983106561</v>
      </c>
      <c r="F24" s="1436">
        <v>10.07391548751239</v>
      </c>
      <c r="G24" s="1436">
        <v>10.689033219368635</v>
      </c>
      <c r="H24" s="1436">
        <v>11.505077458291439</v>
      </c>
      <c r="I24" s="1436">
        <v>11.674991159536855</v>
      </c>
      <c r="J24" s="1659">
        <v>10.657955408465252</v>
      </c>
    </row>
    <row r="25" spans="1:10" ht="25.5">
      <c r="A25" s="1625" t="s">
        <v>1381</v>
      </c>
      <c r="B25" s="1436">
        <v>33.260365635576406</v>
      </c>
      <c r="C25" s="1436">
        <v>34.660089930957966</v>
      </c>
      <c r="D25" s="1436">
        <v>36.402407758993874</v>
      </c>
      <c r="E25" s="1436">
        <v>32.92418602750681</v>
      </c>
      <c r="F25" s="1436">
        <v>33.584297047589075</v>
      </c>
      <c r="G25" s="1436">
        <v>37.45694045464046</v>
      </c>
      <c r="H25" s="1436">
        <v>40.75012331073094</v>
      </c>
      <c r="I25" s="1436">
        <v>41.6626430280519</v>
      </c>
      <c r="J25" s="1659">
        <v>39.358421908604704</v>
      </c>
    </row>
    <row r="26" spans="1:10" ht="25.5">
      <c r="A26" s="1618" t="s">
        <v>1382</v>
      </c>
      <c r="B26" s="1436">
        <v>21.877489778025858</v>
      </c>
      <c r="C26" s="1436">
        <v>21.354353965160545</v>
      </c>
      <c r="D26" s="1436">
        <v>22.207694229956335</v>
      </c>
      <c r="E26" s="1436">
        <v>21.41479347442656</v>
      </c>
      <c r="F26" s="1436">
        <v>20.76707392211071</v>
      </c>
      <c r="G26" s="1436">
        <v>22.594059558887515</v>
      </c>
      <c r="H26" s="1436">
        <v>23.51764135937363</v>
      </c>
      <c r="I26" s="1436">
        <v>27.745966076737577</v>
      </c>
      <c r="J26" s="1659">
        <v>25.012672616348443</v>
      </c>
    </row>
    <row r="27" spans="1:10" ht="12.75">
      <c r="A27" s="1625" t="s">
        <v>1383</v>
      </c>
      <c r="B27" s="1436">
        <v>2.9031278015746134</v>
      </c>
      <c r="C27" s="1436">
        <v>4.192916508303887</v>
      </c>
      <c r="D27" s="1436">
        <v>-2.358804773719402</v>
      </c>
      <c r="E27" s="1436">
        <v>-0.9463668392581047</v>
      </c>
      <c r="F27" s="1436">
        <v>4.974597838528103</v>
      </c>
      <c r="G27" s="1436">
        <v>3.366375586483687</v>
      </c>
      <c r="H27" s="1436">
        <v>4.567049758802461</v>
      </c>
      <c r="I27" s="1436">
        <v>5.108291720923053</v>
      </c>
      <c r="J27" s="1659">
        <v>8.989641495993784</v>
      </c>
    </row>
    <row r="28" spans="1:10" ht="12.75">
      <c r="A28" s="1625" t="s">
        <v>1384</v>
      </c>
      <c r="B28" s="1660">
        <v>17.49295229538204</v>
      </c>
      <c r="C28" s="1660">
        <v>21.21871310498637</v>
      </c>
      <c r="D28" s="1660">
        <v>19.427434097911444</v>
      </c>
      <c r="E28" s="1660">
        <v>18.54865544361899</v>
      </c>
      <c r="F28" s="1660">
        <v>23.5411604896244</v>
      </c>
      <c r="G28" s="1660">
        <v>25.638870383974943</v>
      </c>
      <c r="H28" s="1660">
        <v>27.65503461671721</v>
      </c>
      <c r="I28" s="1660">
        <v>29.110469032820586</v>
      </c>
      <c r="J28" s="1661">
        <v>32.08829757043474</v>
      </c>
    </row>
    <row r="29" spans="1:10" ht="12.75">
      <c r="A29" s="1390" t="s">
        <v>1385</v>
      </c>
      <c r="B29" s="1662">
        <v>65.01685565752071</v>
      </c>
      <c r="C29" s="1662">
        <v>76.87850817748888</v>
      </c>
      <c r="D29" s="1662">
        <v>74.54</v>
      </c>
      <c r="E29" s="1662">
        <v>72.27</v>
      </c>
      <c r="F29" s="1662">
        <v>81.02</v>
      </c>
      <c r="G29" s="1662">
        <v>87.96</v>
      </c>
      <c r="H29" s="1662">
        <v>98.21235741101223</v>
      </c>
      <c r="I29" s="1662">
        <v>99.49</v>
      </c>
      <c r="J29" s="1663">
        <v>105.6</v>
      </c>
    </row>
    <row r="30" spans="1:10" ht="13.5" thickBot="1">
      <c r="A30" s="1664" t="s">
        <v>1386</v>
      </c>
      <c r="B30" s="1596">
        <v>25.532549711567363</v>
      </c>
      <c r="C30" s="1665">
        <v>25.890005407529305</v>
      </c>
      <c r="D30" s="1665">
        <v>26.252465483234715</v>
      </c>
      <c r="E30" s="1665">
        <v>26.494504</v>
      </c>
      <c r="F30" s="1665">
        <v>26.852179804000002</v>
      </c>
      <c r="G30" s="1665">
        <v>27.214684231354003</v>
      </c>
      <c r="H30" s="1665">
        <v>27.582082468477285</v>
      </c>
      <c r="I30" s="1665">
        <v>27.95444058180173</v>
      </c>
      <c r="J30" s="1665">
        <v>28.331825529656054</v>
      </c>
    </row>
    <row r="31" spans="1:10" ht="12.75">
      <c r="A31" s="1588" t="s">
        <v>1316</v>
      </c>
      <c r="B31" s="1666"/>
      <c r="C31" s="1666"/>
      <c r="D31" s="1666"/>
      <c r="E31" s="1409"/>
      <c r="F31" s="1610"/>
      <c r="G31" s="1610"/>
      <c r="I31" s="1610"/>
      <c r="J31" s="1610"/>
    </row>
    <row r="32" ht="12.75">
      <c r="A32" s="1598" t="s">
        <v>1320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A4" sqref="A4:L4"/>
    </sheetView>
  </sheetViews>
  <sheetFormatPr defaultColWidth="9.140625" defaultRowHeight="15"/>
  <cols>
    <col min="1" max="1" width="30.421875" style="146" customWidth="1"/>
    <col min="2" max="2" width="8.421875" style="132" bestFit="1" customWidth="1"/>
    <col min="3" max="3" width="9.8515625" style="132" customWidth="1"/>
    <col min="4" max="4" width="8.421875" style="132" customWidth="1"/>
    <col min="5" max="5" width="9.7109375" style="132" customWidth="1"/>
    <col min="6" max="6" width="6.8515625" style="132" bestFit="1" customWidth="1"/>
    <col min="7" max="7" width="8.421875" style="132" customWidth="1"/>
    <col min="8" max="8" width="9.8515625" style="132" customWidth="1"/>
    <col min="9" max="12" width="8.28125" style="132" customWidth="1"/>
    <col min="13" max="16384" width="9.140625" style="132" customWidth="1"/>
  </cols>
  <sheetData>
    <row r="1" spans="1:12" ht="14.25">
      <c r="A1" s="1690" t="s">
        <v>233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690"/>
    </row>
    <row r="2" spans="1:12" ht="15.75">
      <c r="A2" s="1691" t="s">
        <v>3</v>
      </c>
      <c r="B2" s="1691"/>
      <c r="C2" s="1691"/>
      <c r="D2" s="1691"/>
      <c r="E2" s="1691"/>
      <c r="F2" s="1691"/>
      <c r="G2" s="1691"/>
      <c r="H2" s="1691"/>
      <c r="I2" s="1691"/>
      <c r="J2" s="1691"/>
      <c r="K2" s="1691"/>
      <c r="L2" s="1691"/>
    </row>
    <row r="3" spans="1:12" ht="14.25">
      <c r="A3" s="1692" t="s">
        <v>128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</row>
    <row r="4" spans="1:12" ht="14.25">
      <c r="A4" s="1693" t="s">
        <v>269</v>
      </c>
      <c r="B4" s="1693"/>
      <c r="C4" s="1693"/>
      <c r="D4" s="1693"/>
      <c r="E4" s="1693"/>
      <c r="F4" s="1693"/>
      <c r="G4" s="1693"/>
      <c r="H4" s="1693"/>
      <c r="I4" s="1693"/>
      <c r="J4" s="1693"/>
      <c r="K4" s="1693"/>
      <c r="L4" s="1693"/>
    </row>
    <row r="5" spans="1:12" ht="14.25" customHeight="1">
      <c r="A5" s="1694" t="s">
        <v>129</v>
      </c>
      <c r="B5" s="1694" t="s">
        <v>130</v>
      </c>
      <c r="C5" s="133" t="s">
        <v>131</v>
      </c>
      <c r="D5" s="1696" t="s">
        <v>132</v>
      </c>
      <c r="E5" s="1696"/>
      <c r="F5" s="1696" t="s">
        <v>133</v>
      </c>
      <c r="G5" s="1696"/>
      <c r="H5" s="1696"/>
      <c r="I5" s="1697" t="s">
        <v>134</v>
      </c>
      <c r="J5" s="1698"/>
      <c r="K5" s="1698"/>
      <c r="L5" s="1699"/>
    </row>
    <row r="6" spans="1:12" ht="22.5">
      <c r="A6" s="1695"/>
      <c r="B6" s="1695"/>
      <c r="C6" s="277" t="str">
        <f>H6</f>
        <v>March/April</v>
      </c>
      <c r="D6" s="277" t="str">
        <f>G6</f>
        <v>Feb/March</v>
      </c>
      <c r="E6" s="277" t="str">
        <f>H6</f>
        <v>March/April</v>
      </c>
      <c r="F6" s="277" t="s">
        <v>135</v>
      </c>
      <c r="G6" s="277" t="s">
        <v>136</v>
      </c>
      <c r="H6" s="277" t="s">
        <v>270</v>
      </c>
      <c r="I6" s="134" t="s">
        <v>137</v>
      </c>
      <c r="J6" s="134" t="s">
        <v>137</v>
      </c>
      <c r="K6" s="134" t="s">
        <v>138</v>
      </c>
      <c r="L6" s="134" t="s">
        <v>138</v>
      </c>
    </row>
    <row r="7" spans="1:12" ht="14.25">
      <c r="A7" s="134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5" t="s">
        <v>139</v>
      </c>
      <c r="J7" s="135" t="s">
        <v>140</v>
      </c>
      <c r="K7" s="135" t="s">
        <v>141</v>
      </c>
      <c r="L7" s="135" t="s">
        <v>142</v>
      </c>
    </row>
    <row r="8" spans="1:12" ht="14.25">
      <c r="A8" s="136">
        <v>1</v>
      </c>
      <c r="B8" s="137">
        <v>2</v>
      </c>
      <c r="C8" s="137">
        <v>3</v>
      </c>
      <c r="D8" s="137">
        <v>4</v>
      </c>
      <c r="E8" s="137">
        <v>5</v>
      </c>
      <c r="F8" s="137">
        <v>6</v>
      </c>
      <c r="G8" s="137">
        <v>7</v>
      </c>
      <c r="H8" s="137">
        <v>8</v>
      </c>
      <c r="I8" s="137">
        <v>9</v>
      </c>
      <c r="J8" s="137">
        <v>10</v>
      </c>
      <c r="K8" s="137">
        <v>11</v>
      </c>
      <c r="L8" s="137">
        <v>12</v>
      </c>
    </row>
    <row r="9" spans="1:12" ht="14.25">
      <c r="A9" s="138" t="s">
        <v>143</v>
      </c>
      <c r="B9" s="139">
        <v>100</v>
      </c>
      <c r="C9" s="140">
        <v>93.30048000000001</v>
      </c>
      <c r="D9" s="140">
        <v>99.04</v>
      </c>
      <c r="E9" s="140">
        <v>99.68</v>
      </c>
      <c r="F9" s="140">
        <v>109.8</v>
      </c>
      <c r="G9" s="140">
        <v>109.18</v>
      </c>
      <c r="H9" s="140">
        <v>109.35</v>
      </c>
      <c r="I9" s="140">
        <v>6.9</v>
      </c>
      <c r="J9" s="140">
        <v>0.64</v>
      </c>
      <c r="K9" s="140">
        <v>9.71</v>
      </c>
      <c r="L9" s="140">
        <v>0.16</v>
      </c>
    </row>
    <row r="10" spans="1:12" ht="14.25">
      <c r="A10" s="138" t="s">
        <v>144</v>
      </c>
      <c r="B10" s="139">
        <v>43.91</v>
      </c>
      <c r="C10" s="140">
        <v>91.83072677092916</v>
      </c>
      <c r="D10" s="140">
        <v>98.37</v>
      </c>
      <c r="E10" s="140">
        <v>99.82</v>
      </c>
      <c r="F10" s="140">
        <v>109.98</v>
      </c>
      <c r="G10" s="140">
        <v>108.54</v>
      </c>
      <c r="H10" s="140">
        <v>109.09</v>
      </c>
      <c r="I10" s="140">
        <v>8.7</v>
      </c>
      <c r="J10" s="140">
        <v>1.47</v>
      </c>
      <c r="K10" s="140">
        <v>9.28</v>
      </c>
      <c r="L10" s="140">
        <v>0.5</v>
      </c>
    </row>
    <row r="11" spans="1:12" ht="14.25">
      <c r="A11" s="136" t="s">
        <v>145</v>
      </c>
      <c r="B11" s="137">
        <v>11.33</v>
      </c>
      <c r="C11" s="141">
        <v>94.98607242339833</v>
      </c>
      <c r="D11" s="141">
        <v>100.91</v>
      </c>
      <c r="E11" s="141">
        <v>102.3</v>
      </c>
      <c r="F11" s="141">
        <v>111.26</v>
      </c>
      <c r="G11" s="141">
        <v>110.22</v>
      </c>
      <c r="H11" s="141">
        <v>109.93</v>
      </c>
      <c r="I11" s="141">
        <v>7.7</v>
      </c>
      <c r="J11" s="141">
        <v>1.38</v>
      </c>
      <c r="K11" s="141">
        <v>7.46</v>
      </c>
      <c r="L11" s="141">
        <v>-0.26</v>
      </c>
    </row>
    <row r="12" spans="1:12" ht="14.25">
      <c r="A12" s="136" t="s">
        <v>146</v>
      </c>
      <c r="B12" s="137">
        <v>1.84</v>
      </c>
      <c r="C12" s="141">
        <v>84.860576146789</v>
      </c>
      <c r="D12" s="141">
        <v>100.63</v>
      </c>
      <c r="E12" s="141">
        <v>101.29</v>
      </c>
      <c r="F12" s="141">
        <v>138.87</v>
      </c>
      <c r="G12" s="141">
        <v>132.46</v>
      </c>
      <c r="H12" s="141">
        <v>128.4</v>
      </c>
      <c r="I12" s="141">
        <v>19.4</v>
      </c>
      <c r="J12" s="141">
        <v>0.65</v>
      </c>
      <c r="K12" s="141">
        <v>26.77</v>
      </c>
      <c r="L12" s="141">
        <v>-3.07</v>
      </c>
    </row>
    <row r="13" spans="1:12" ht="14.25">
      <c r="A13" s="136" t="s">
        <v>147</v>
      </c>
      <c r="B13" s="137">
        <v>5.52</v>
      </c>
      <c r="C13" s="141">
        <v>86.41050583657587</v>
      </c>
      <c r="D13" s="141">
        <v>83.98</v>
      </c>
      <c r="E13" s="141">
        <v>88.83</v>
      </c>
      <c r="F13" s="141">
        <v>94.25</v>
      </c>
      <c r="G13" s="141">
        <v>89.67</v>
      </c>
      <c r="H13" s="141">
        <v>97</v>
      </c>
      <c r="I13" s="141">
        <v>2.8</v>
      </c>
      <c r="J13" s="141">
        <v>5.77</v>
      </c>
      <c r="K13" s="141">
        <v>9.19</v>
      </c>
      <c r="L13" s="141">
        <v>8.17</v>
      </c>
    </row>
    <row r="14" spans="1:12" ht="14.25">
      <c r="A14" s="136" t="s">
        <v>148</v>
      </c>
      <c r="B14" s="137">
        <v>6.75</v>
      </c>
      <c r="C14" s="141">
        <v>96.27757352941175</v>
      </c>
      <c r="D14" s="141">
        <v>105.37</v>
      </c>
      <c r="E14" s="141">
        <v>104.75</v>
      </c>
      <c r="F14" s="141">
        <v>112.42</v>
      </c>
      <c r="G14" s="141">
        <v>112.19</v>
      </c>
      <c r="H14" s="141">
        <v>110.2</v>
      </c>
      <c r="I14" s="141">
        <v>8.8</v>
      </c>
      <c r="J14" s="141">
        <v>-0.58</v>
      </c>
      <c r="K14" s="141">
        <v>5.2</v>
      </c>
      <c r="L14" s="141">
        <v>-1.77</v>
      </c>
    </row>
    <row r="15" spans="1:12" ht="14.25">
      <c r="A15" s="136" t="s">
        <v>149</v>
      </c>
      <c r="B15" s="137">
        <v>5.24</v>
      </c>
      <c r="C15" s="141">
        <v>88.4735037878788</v>
      </c>
      <c r="D15" s="141">
        <v>98.15</v>
      </c>
      <c r="E15" s="141">
        <v>100.03</v>
      </c>
      <c r="F15" s="141">
        <v>109.25</v>
      </c>
      <c r="G15" s="141">
        <v>109.79</v>
      </c>
      <c r="H15" s="141">
        <v>109.87</v>
      </c>
      <c r="I15" s="141">
        <v>13.1</v>
      </c>
      <c r="J15" s="141">
        <v>1.92</v>
      </c>
      <c r="K15" s="141">
        <v>9.84</v>
      </c>
      <c r="L15" s="141">
        <v>0.08</v>
      </c>
    </row>
    <row r="16" spans="1:12" ht="14.25">
      <c r="A16" s="136" t="s">
        <v>150</v>
      </c>
      <c r="B16" s="137">
        <v>2.95</v>
      </c>
      <c r="C16" s="141">
        <v>99.46712300566136</v>
      </c>
      <c r="D16" s="141">
        <v>99.66</v>
      </c>
      <c r="E16" s="141">
        <v>99.93</v>
      </c>
      <c r="F16" s="141">
        <v>122.65</v>
      </c>
      <c r="G16" s="141">
        <v>118.36</v>
      </c>
      <c r="H16" s="141">
        <v>115.4</v>
      </c>
      <c r="I16" s="141">
        <v>0.5</v>
      </c>
      <c r="J16" s="141">
        <v>0.27</v>
      </c>
      <c r="K16" s="141">
        <v>15.48</v>
      </c>
      <c r="L16" s="141">
        <v>-2.5</v>
      </c>
    </row>
    <row r="17" spans="1:12" ht="14.25">
      <c r="A17" s="136" t="s">
        <v>151</v>
      </c>
      <c r="B17" s="137">
        <v>2.08</v>
      </c>
      <c r="C17" s="141">
        <v>90.9990749306198</v>
      </c>
      <c r="D17" s="141">
        <v>93.34</v>
      </c>
      <c r="E17" s="141">
        <v>98.37</v>
      </c>
      <c r="F17" s="141">
        <v>101.85</v>
      </c>
      <c r="G17" s="141">
        <v>101.88</v>
      </c>
      <c r="H17" s="141">
        <v>102.6</v>
      </c>
      <c r="I17" s="141">
        <v>8.1</v>
      </c>
      <c r="J17" s="141">
        <v>5.39</v>
      </c>
      <c r="K17" s="141">
        <v>4.3</v>
      </c>
      <c r="L17" s="141">
        <v>0.71</v>
      </c>
    </row>
    <row r="18" spans="1:12" ht="14.25">
      <c r="A18" s="136" t="s">
        <v>152</v>
      </c>
      <c r="B18" s="137">
        <v>1.74</v>
      </c>
      <c r="C18" s="141">
        <v>98.45212841854935</v>
      </c>
      <c r="D18" s="141">
        <v>100.67</v>
      </c>
      <c r="E18" s="141">
        <v>99.12</v>
      </c>
      <c r="F18" s="141">
        <v>107.07</v>
      </c>
      <c r="G18" s="141">
        <v>107.39</v>
      </c>
      <c r="H18" s="141">
        <v>109.56</v>
      </c>
      <c r="I18" s="141">
        <v>0.7</v>
      </c>
      <c r="J18" s="141">
        <v>-1.53</v>
      </c>
      <c r="K18" s="141">
        <v>10.52</v>
      </c>
      <c r="L18" s="141">
        <v>2.02</v>
      </c>
    </row>
    <row r="19" spans="1:12" ht="14.25">
      <c r="A19" s="136" t="s">
        <v>153</v>
      </c>
      <c r="B19" s="137">
        <v>1.21</v>
      </c>
      <c r="C19" s="141">
        <v>89.86627559055118</v>
      </c>
      <c r="D19" s="141">
        <v>98.79</v>
      </c>
      <c r="E19" s="141">
        <v>99.33</v>
      </c>
      <c r="F19" s="141">
        <v>117.12</v>
      </c>
      <c r="G19" s="141">
        <v>115.15</v>
      </c>
      <c r="H19" s="141">
        <v>115.08</v>
      </c>
      <c r="I19" s="141">
        <v>10.6</v>
      </c>
      <c r="J19" s="141">
        <v>0.55</v>
      </c>
      <c r="K19" s="141">
        <v>15.85</v>
      </c>
      <c r="L19" s="141">
        <v>-0.06</v>
      </c>
    </row>
    <row r="20" spans="1:12" ht="14.25">
      <c r="A20" s="136" t="s">
        <v>154</v>
      </c>
      <c r="B20" s="137">
        <v>1.24</v>
      </c>
      <c r="C20" s="141">
        <v>95.93629383886257</v>
      </c>
      <c r="D20" s="141">
        <v>100.3</v>
      </c>
      <c r="E20" s="141">
        <v>100.31</v>
      </c>
      <c r="F20" s="141">
        <v>105.24</v>
      </c>
      <c r="G20" s="141">
        <v>104.98</v>
      </c>
      <c r="H20" s="141">
        <v>105.58</v>
      </c>
      <c r="I20" s="141">
        <v>4.5</v>
      </c>
      <c r="J20" s="141">
        <v>0.01</v>
      </c>
      <c r="K20" s="141">
        <v>5.25</v>
      </c>
      <c r="L20" s="141">
        <v>0.57</v>
      </c>
    </row>
    <row r="21" spans="1:12" ht="14.25">
      <c r="A21" s="136" t="s">
        <v>155</v>
      </c>
      <c r="B21" s="137">
        <v>0.68</v>
      </c>
      <c r="C21" s="141">
        <v>82.66182127659573</v>
      </c>
      <c r="D21" s="141">
        <v>100.08</v>
      </c>
      <c r="E21" s="141">
        <v>100.08</v>
      </c>
      <c r="F21" s="141">
        <v>115.64</v>
      </c>
      <c r="G21" s="141">
        <v>114.62</v>
      </c>
      <c r="H21" s="141">
        <v>114.62</v>
      </c>
      <c r="I21" s="141">
        <v>21.1</v>
      </c>
      <c r="J21" s="141">
        <v>0</v>
      </c>
      <c r="K21" s="141">
        <v>14.52</v>
      </c>
      <c r="L21" s="141">
        <v>0</v>
      </c>
    </row>
    <row r="22" spans="1:12" ht="14.25">
      <c r="A22" s="136" t="s">
        <v>156</v>
      </c>
      <c r="B22" s="137">
        <v>0.41</v>
      </c>
      <c r="C22" s="141">
        <v>79.0351880787037</v>
      </c>
      <c r="D22" s="141">
        <v>100.09</v>
      </c>
      <c r="E22" s="141">
        <v>100.09</v>
      </c>
      <c r="F22" s="141">
        <v>107.64</v>
      </c>
      <c r="G22" s="141">
        <v>108</v>
      </c>
      <c r="H22" s="141">
        <v>108</v>
      </c>
      <c r="I22" s="141">
        <v>26.6</v>
      </c>
      <c r="J22" s="141">
        <v>0</v>
      </c>
      <c r="K22" s="141">
        <v>7.9</v>
      </c>
      <c r="L22" s="141">
        <v>0</v>
      </c>
    </row>
    <row r="23" spans="1:12" ht="14.25">
      <c r="A23" s="136" t="s">
        <v>157</v>
      </c>
      <c r="B23" s="137">
        <v>2.92</v>
      </c>
      <c r="C23" s="141">
        <v>90.85354896675652</v>
      </c>
      <c r="D23" s="141">
        <v>100.86</v>
      </c>
      <c r="E23" s="141">
        <v>101.12</v>
      </c>
      <c r="F23" s="141">
        <v>110.07</v>
      </c>
      <c r="G23" s="141">
        <v>110.81</v>
      </c>
      <c r="H23" s="141">
        <v>111.15</v>
      </c>
      <c r="I23" s="141">
        <v>11.3</v>
      </c>
      <c r="J23" s="141">
        <v>0.26</v>
      </c>
      <c r="K23" s="141">
        <v>9.92</v>
      </c>
      <c r="L23" s="141">
        <v>0.31</v>
      </c>
    </row>
    <row r="24" spans="1:12" ht="14.25">
      <c r="A24" s="142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4"/>
    </row>
    <row r="25" spans="1:12" ht="14.25">
      <c r="A25" s="138" t="s">
        <v>158</v>
      </c>
      <c r="B25" s="139">
        <v>56.09</v>
      </c>
      <c r="C25" s="140">
        <v>94.50806145251396</v>
      </c>
      <c r="D25" s="140">
        <v>99.57</v>
      </c>
      <c r="E25" s="140">
        <v>99.57</v>
      </c>
      <c r="F25" s="140">
        <v>109.65</v>
      </c>
      <c r="G25" s="140">
        <v>109.69</v>
      </c>
      <c r="H25" s="140">
        <v>109.56</v>
      </c>
      <c r="I25" s="140">
        <v>5.3</v>
      </c>
      <c r="J25" s="140">
        <v>0</v>
      </c>
      <c r="K25" s="140">
        <v>10.04</v>
      </c>
      <c r="L25" s="140">
        <v>-0.11</v>
      </c>
    </row>
    <row r="26" spans="1:12" ht="14.25">
      <c r="A26" s="136" t="s">
        <v>159</v>
      </c>
      <c r="B26" s="137">
        <v>7.19</v>
      </c>
      <c r="C26" s="141">
        <v>89.71746223564955</v>
      </c>
      <c r="D26" s="141">
        <v>100.52</v>
      </c>
      <c r="E26" s="141">
        <v>100.52</v>
      </c>
      <c r="F26" s="141">
        <v>115.46</v>
      </c>
      <c r="G26" s="141">
        <v>115.85</v>
      </c>
      <c r="H26" s="141">
        <v>115.85</v>
      </c>
      <c r="I26" s="141">
        <v>12</v>
      </c>
      <c r="J26" s="141">
        <v>0</v>
      </c>
      <c r="K26" s="141">
        <v>15.25</v>
      </c>
      <c r="L26" s="141">
        <v>0</v>
      </c>
    </row>
    <row r="27" spans="1:12" ht="14.25">
      <c r="A27" s="136" t="s">
        <v>160</v>
      </c>
      <c r="B27" s="137">
        <v>20.3</v>
      </c>
      <c r="C27" s="141">
        <v>99.10318181818182</v>
      </c>
      <c r="D27" s="141">
        <v>99.94</v>
      </c>
      <c r="E27" s="141">
        <v>99.94</v>
      </c>
      <c r="F27" s="141">
        <v>113.05</v>
      </c>
      <c r="G27" s="141">
        <v>113.06</v>
      </c>
      <c r="H27" s="141">
        <v>113.01</v>
      </c>
      <c r="I27" s="141">
        <v>0.9</v>
      </c>
      <c r="J27" s="141">
        <v>0</v>
      </c>
      <c r="K27" s="141">
        <v>13.08</v>
      </c>
      <c r="L27" s="141">
        <v>-0.04</v>
      </c>
    </row>
    <row r="28" spans="1:12" ht="14.25">
      <c r="A28" s="136" t="s">
        <v>161</v>
      </c>
      <c r="B28" s="137">
        <v>4.3</v>
      </c>
      <c r="C28" s="141">
        <v>91.98354661791589</v>
      </c>
      <c r="D28" s="141">
        <v>100.61</v>
      </c>
      <c r="E28" s="141">
        <v>100.63</v>
      </c>
      <c r="F28" s="141">
        <v>107.41</v>
      </c>
      <c r="G28" s="141">
        <v>107.45</v>
      </c>
      <c r="H28" s="141">
        <v>107.51</v>
      </c>
      <c r="I28" s="141">
        <v>9.4</v>
      </c>
      <c r="J28" s="141">
        <v>0.02</v>
      </c>
      <c r="K28" s="141">
        <v>6.84</v>
      </c>
      <c r="L28" s="141">
        <v>0.06</v>
      </c>
    </row>
    <row r="29" spans="1:12" ht="14.25">
      <c r="A29" s="136" t="s">
        <v>162</v>
      </c>
      <c r="B29" s="137">
        <v>3.47</v>
      </c>
      <c r="C29" s="141">
        <v>95.04273504273505</v>
      </c>
      <c r="D29" s="141">
        <v>100.08</v>
      </c>
      <c r="E29" s="141">
        <v>100.08</v>
      </c>
      <c r="F29" s="141">
        <v>102.41</v>
      </c>
      <c r="G29" s="141">
        <v>102.53</v>
      </c>
      <c r="H29" s="141">
        <v>102.53</v>
      </c>
      <c r="I29" s="141">
        <v>5.3</v>
      </c>
      <c r="J29" s="141">
        <v>0</v>
      </c>
      <c r="K29" s="141">
        <v>2.45</v>
      </c>
      <c r="L29" s="141">
        <v>0</v>
      </c>
    </row>
    <row r="30" spans="1:12" ht="14.25">
      <c r="A30" s="136" t="s">
        <v>163</v>
      </c>
      <c r="B30" s="137">
        <v>5.34</v>
      </c>
      <c r="C30" s="141">
        <v>97.58928571428572</v>
      </c>
      <c r="D30" s="141">
        <v>98.93</v>
      </c>
      <c r="E30" s="141">
        <v>98.37</v>
      </c>
      <c r="F30" s="141">
        <v>103.57</v>
      </c>
      <c r="G30" s="141">
        <v>102.3</v>
      </c>
      <c r="H30" s="141">
        <v>101.45</v>
      </c>
      <c r="I30" s="141">
        <v>0.8</v>
      </c>
      <c r="J30" s="141">
        <v>-0.57</v>
      </c>
      <c r="K30" s="141">
        <v>3.14</v>
      </c>
      <c r="L30" s="141">
        <v>-0.83</v>
      </c>
    </row>
    <row r="31" spans="1:12" ht="14.25">
      <c r="A31" s="136" t="s">
        <v>164</v>
      </c>
      <c r="B31" s="137">
        <v>2.82</v>
      </c>
      <c r="C31" s="141">
        <v>99.29423459244533</v>
      </c>
      <c r="D31" s="141">
        <v>99.89</v>
      </c>
      <c r="E31" s="141">
        <v>99.89</v>
      </c>
      <c r="F31" s="141">
        <v>105.31</v>
      </c>
      <c r="G31" s="141">
        <v>105.63</v>
      </c>
      <c r="H31" s="141">
        <v>105.63</v>
      </c>
      <c r="I31" s="141">
        <v>0.6</v>
      </c>
      <c r="J31" s="141">
        <v>0</v>
      </c>
      <c r="K31" s="141">
        <v>5.74</v>
      </c>
      <c r="L31" s="141">
        <v>0</v>
      </c>
    </row>
    <row r="32" spans="1:12" ht="14.25">
      <c r="A32" s="136" t="s">
        <v>165</v>
      </c>
      <c r="B32" s="137">
        <v>2.46</v>
      </c>
      <c r="C32" s="141">
        <v>94.58412098298676</v>
      </c>
      <c r="D32" s="141">
        <v>100.07</v>
      </c>
      <c r="E32" s="141">
        <v>100.07</v>
      </c>
      <c r="F32" s="141">
        <v>104.58</v>
      </c>
      <c r="G32" s="141">
        <v>104.83</v>
      </c>
      <c r="H32" s="141">
        <v>104.83</v>
      </c>
      <c r="I32" s="141">
        <v>5.8</v>
      </c>
      <c r="J32" s="141">
        <v>0</v>
      </c>
      <c r="K32" s="141">
        <v>4.75</v>
      </c>
      <c r="L32" s="141">
        <v>0</v>
      </c>
    </row>
    <row r="33" spans="1:12" ht="14.25">
      <c r="A33" s="136" t="s">
        <v>166</v>
      </c>
      <c r="B33" s="137">
        <v>7.41</v>
      </c>
      <c r="C33" s="141">
        <v>92.06850302419355</v>
      </c>
      <c r="D33" s="141">
        <v>97.11</v>
      </c>
      <c r="E33" s="141">
        <v>97.11</v>
      </c>
      <c r="F33" s="141">
        <v>109.42</v>
      </c>
      <c r="G33" s="141">
        <v>109.16</v>
      </c>
      <c r="H33" s="141">
        <v>109.16</v>
      </c>
      <c r="I33" s="141">
        <v>5.5</v>
      </c>
      <c r="J33" s="141">
        <v>0</v>
      </c>
      <c r="K33" s="141">
        <v>12.41</v>
      </c>
      <c r="L33" s="141">
        <v>0</v>
      </c>
    </row>
    <row r="34" spans="1:12" ht="14.25">
      <c r="A34" s="136" t="s">
        <v>167</v>
      </c>
      <c r="B34" s="137">
        <v>2.81</v>
      </c>
      <c r="C34" s="141">
        <v>92.29990800367986</v>
      </c>
      <c r="D34" s="141">
        <v>99.33</v>
      </c>
      <c r="E34" s="141">
        <v>100.33</v>
      </c>
      <c r="F34" s="141">
        <v>105.89</v>
      </c>
      <c r="G34" s="141">
        <v>107.36</v>
      </c>
      <c r="H34" s="141">
        <v>106.85</v>
      </c>
      <c r="I34" s="141">
        <v>8.7</v>
      </c>
      <c r="J34" s="141">
        <v>1.01</v>
      </c>
      <c r="K34" s="141">
        <v>6.5</v>
      </c>
      <c r="L34" s="141">
        <v>-0.47</v>
      </c>
    </row>
    <row r="35" spans="1:12" ht="14.25">
      <c r="A35" s="1681"/>
      <c r="B35" s="1682"/>
      <c r="C35" s="1682"/>
      <c r="D35" s="1682"/>
      <c r="E35" s="1682"/>
      <c r="F35" s="1682"/>
      <c r="G35" s="1682"/>
      <c r="H35" s="1682"/>
      <c r="I35" s="1682"/>
      <c r="J35" s="1682"/>
      <c r="K35" s="1682"/>
      <c r="L35" s="1683"/>
    </row>
    <row r="36" spans="1:12" ht="14.25">
      <c r="A36" s="1684" t="s">
        <v>168</v>
      </c>
      <c r="B36" s="1685"/>
      <c r="C36" s="1685"/>
      <c r="D36" s="1685"/>
      <c r="E36" s="1685"/>
      <c r="F36" s="1685"/>
      <c r="G36" s="1685"/>
      <c r="H36" s="1685"/>
      <c r="I36" s="1685"/>
      <c r="J36" s="1685"/>
      <c r="K36" s="1685"/>
      <c r="L36" s="1686"/>
    </row>
    <row r="37" spans="1:12" ht="14.25">
      <c r="A37" s="145" t="s">
        <v>143</v>
      </c>
      <c r="B37" s="141">
        <v>100</v>
      </c>
      <c r="C37" s="141">
        <v>93.27699530516433</v>
      </c>
      <c r="D37" s="141">
        <v>98.89</v>
      </c>
      <c r="E37" s="141">
        <v>99.34</v>
      </c>
      <c r="F37" s="141">
        <v>112.67</v>
      </c>
      <c r="G37" s="141">
        <v>111.45</v>
      </c>
      <c r="H37" s="141">
        <v>110.95</v>
      </c>
      <c r="I37" s="141">
        <v>6.5</v>
      </c>
      <c r="J37" s="141">
        <v>0.45</v>
      </c>
      <c r="K37" s="141">
        <v>11.69</v>
      </c>
      <c r="L37" s="141">
        <v>-0.45</v>
      </c>
    </row>
    <row r="38" spans="1:12" ht="14.25">
      <c r="A38" s="145" t="s">
        <v>144</v>
      </c>
      <c r="B38" s="141">
        <v>39.77</v>
      </c>
      <c r="C38" s="141">
        <v>90.87076076993584</v>
      </c>
      <c r="D38" s="141">
        <v>98</v>
      </c>
      <c r="E38" s="141">
        <v>99.14</v>
      </c>
      <c r="F38" s="141">
        <v>114.85</v>
      </c>
      <c r="G38" s="141">
        <v>112.12</v>
      </c>
      <c r="H38" s="141">
        <v>110.95</v>
      </c>
      <c r="I38" s="141">
        <v>9.1</v>
      </c>
      <c r="J38" s="141">
        <v>1.16</v>
      </c>
      <c r="K38" s="141">
        <v>11.91</v>
      </c>
      <c r="L38" s="141">
        <v>-1.05</v>
      </c>
    </row>
    <row r="39" spans="1:12" ht="14.25">
      <c r="A39" s="145" t="s">
        <v>158</v>
      </c>
      <c r="B39" s="141">
        <v>60.23</v>
      </c>
      <c r="C39" s="141">
        <v>95.54274735830931</v>
      </c>
      <c r="D39" s="141">
        <v>99.48</v>
      </c>
      <c r="E39" s="141">
        <v>99.46</v>
      </c>
      <c r="F39" s="141">
        <v>111.25</v>
      </c>
      <c r="G39" s="141">
        <v>111</v>
      </c>
      <c r="H39" s="141">
        <v>110.94</v>
      </c>
      <c r="I39" s="141">
        <v>4.1</v>
      </c>
      <c r="J39" s="141">
        <v>-0.02</v>
      </c>
      <c r="K39" s="141">
        <v>11.54</v>
      </c>
      <c r="L39" s="141">
        <v>-0.05</v>
      </c>
    </row>
    <row r="40" spans="1:12" ht="14.25">
      <c r="A40" s="1687"/>
      <c r="B40" s="1688"/>
      <c r="C40" s="1688"/>
      <c r="D40" s="1688"/>
      <c r="E40" s="1688"/>
      <c r="F40" s="1688"/>
      <c r="G40" s="1688"/>
      <c r="H40" s="1688"/>
      <c r="I40" s="1688"/>
      <c r="J40" s="1688"/>
      <c r="K40" s="1688"/>
      <c r="L40" s="1689"/>
    </row>
    <row r="41" spans="1:12" ht="14.25">
      <c r="A41" s="1684" t="s">
        <v>169</v>
      </c>
      <c r="B41" s="1685"/>
      <c r="C41" s="1685"/>
      <c r="D41" s="1685"/>
      <c r="E41" s="1685"/>
      <c r="F41" s="1685"/>
      <c r="G41" s="1685"/>
      <c r="H41" s="1685"/>
      <c r="I41" s="1685"/>
      <c r="J41" s="1685"/>
      <c r="K41" s="1685"/>
      <c r="L41" s="1686"/>
    </row>
    <row r="42" spans="1:12" ht="14.25">
      <c r="A42" s="136" t="s">
        <v>143</v>
      </c>
      <c r="B42" s="137">
        <v>100</v>
      </c>
      <c r="C42" s="141">
        <v>93.35205992509363</v>
      </c>
      <c r="D42" s="141">
        <v>98.95</v>
      </c>
      <c r="E42" s="141">
        <v>99.7</v>
      </c>
      <c r="F42" s="141">
        <v>107.99</v>
      </c>
      <c r="G42" s="141">
        <v>107.5</v>
      </c>
      <c r="H42" s="141">
        <v>108.01</v>
      </c>
      <c r="I42" s="141">
        <v>6.8</v>
      </c>
      <c r="J42" s="141">
        <v>0.76</v>
      </c>
      <c r="K42" s="141">
        <v>8.34</v>
      </c>
      <c r="L42" s="141">
        <v>0.48</v>
      </c>
    </row>
    <row r="43" spans="1:12" ht="14.25">
      <c r="A43" s="136" t="s">
        <v>144</v>
      </c>
      <c r="B43" s="137">
        <v>44.14</v>
      </c>
      <c r="C43" s="141">
        <v>91.51237396883593</v>
      </c>
      <c r="D43" s="141">
        <v>98.14</v>
      </c>
      <c r="E43" s="141">
        <v>99.84</v>
      </c>
      <c r="F43" s="141">
        <v>107.67</v>
      </c>
      <c r="G43" s="141">
        <v>106.34</v>
      </c>
      <c r="H43" s="141">
        <v>107.66</v>
      </c>
      <c r="I43" s="141">
        <v>9.1</v>
      </c>
      <c r="J43" s="141">
        <v>1.73</v>
      </c>
      <c r="K43" s="141">
        <v>7.83</v>
      </c>
      <c r="L43" s="141">
        <v>1.24</v>
      </c>
    </row>
    <row r="44" spans="1:12" ht="14.25">
      <c r="A44" s="136" t="s">
        <v>158</v>
      </c>
      <c r="B44" s="137">
        <v>55.86</v>
      </c>
      <c r="C44" s="141">
        <v>94.66730038022814</v>
      </c>
      <c r="D44" s="141">
        <v>99.59</v>
      </c>
      <c r="E44" s="141">
        <v>99.59</v>
      </c>
      <c r="F44" s="141">
        <v>108.24</v>
      </c>
      <c r="G44" s="141">
        <v>108.43</v>
      </c>
      <c r="H44" s="141">
        <v>108.3</v>
      </c>
      <c r="I44" s="141">
        <v>5.2</v>
      </c>
      <c r="J44" s="141">
        <v>0</v>
      </c>
      <c r="K44" s="141">
        <v>8.74</v>
      </c>
      <c r="L44" s="141">
        <v>-0.12</v>
      </c>
    </row>
    <row r="45" spans="1:12" ht="14.25">
      <c r="A45" s="1681"/>
      <c r="B45" s="1682"/>
      <c r="C45" s="1682"/>
      <c r="D45" s="1682"/>
      <c r="E45" s="1682"/>
      <c r="F45" s="1682"/>
      <c r="G45" s="1682"/>
      <c r="H45" s="1682"/>
      <c r="I45" s="1682"/>
      <c r="J45" s="1682"/>
      <c r="K45" s="1682"/>
      <c r="L45" s="1683"/>
    </row>
    <row r="46" spans="1:12" ht="14.25">
      <c r="A46" s="1684" t="s">
        <v>170</v>
      </c>
      <c r="B46" s="1685"/>
      <c r="C46" s="1685"/>
      <c r="D46" s="1685"/>
      <c r="E46" s="1685"/>
      <c r="F46" s="1685"/>
      <c r="G46" s="1685"/>
      <c r="H46" s="1685"/>
      <c r="I46" s="1685"/>
      <c r="J46" s="1685"/>
      <c r="K46" s="1685"/>
      <c r="L46" s="1686"/>
    </row>
    <row r="47" spans="1:12" ht="14.25">
      <c r="A47" s="136" t="s">
        <v>143</v>
      </c>
      <c r="B47" s="137">
        <v>100</v>
      </c>
      <c r="C47" s="141">
        <v>93.08193668528864</v>
      </c>
      <c r="D47" s="141">
        <v>99.3</v>
      </c>
      <c r="E47" s="141">
        <v>99.97</v>
      </c>
      <c r="F47" s="141">
        <v>110.18</v>
      </c>
      <c r="G47" s="141">
        <v>109.64</v>
      </c>
      <c r="H47" s="141">
        <v>109.98</v>
      </c>
      <c r="I47" s="141">
        <v>7.4</v>
      </c>
      <c r="J47" s="141">
        <v>0.68</v>
      </c>
      <c r="K47" s="141">
        <v>10.02</v>
      </c>
      <c r="L47" s="141">
        <v>0.31</v>
      </c>
    </row>
    <row r="48" spans="1:12" ht="14.25">
      <c r="A48" s="136" t="s">
        <v>144</v>
      </c>
      <c r="B48" s="137">
        <v>46.88</v>
      </c>
      <c r="C48" s="141">
        <v>93.43575418994412</v>
      </c>
      <c r="D48" s="141">
        <v>98.93</v>
      </c>
      <c r="E48" s="141">
        <v>100.35</v>
      </c>
      <c r="F48" s="141">
        <v>110.08</v>
      </c>
      <c r="G48" s="141">
        <v>108.87</v>
      </c>
      <c r="H48" s="141">
        <v>109.85</v>
      </c>
      <c r="I48" s="141">
        <v>7.4</v>
      </c>
      <c r="J48" s="141">
        <v>1.43</v>
      </c>
      <c r="K48" s="141">
        <v>9.46</v>
      </c>
      <c r="L48" s="141">
        <v>0.9</v>
      </c>
    </row>
    <row r="49" spans="1:12" ht="14.25">
      <c r="A49" s="136" t="s">
        <v>158</v>
      </c>
      <c r="B49" s="137">
        <v>53.12</v>
      </c>
      <c r="C49" s="141">
        <v>93.02521008403362</v>
      </c>
      <c r="D49" s="141">
        <v>99.62</v>
      </c>
      <c r="E49" s="141">
        <v>99.63</v>
      </c>
      <c r="F49" s="141">
        <v>110.27</v>
      </c>
      <c r="G49" s="141">
        <v>110.32</v>
      </c>
      <c r="H49" s="141">
        <v>110.1</v>
      </c>
      <c r="I49" s="141">
        <v>7.1</v>
      </c>
      <c r="J49" s="141">
        <v>0.01</v>
      </c>
      <c r="K49" s="141">
        <v>10.5</v>
      </c>
      <c r="L49" s="141">
        <v>-0.2</v>
      </c>
    </row>
    <row r="50" spans="1:12" ht="14.25">
      <c r="A50" s="1681"/>
      <c r="B50" s="1682"/>
      <c r="C50" s="1682"/>
      <c r="D50" s="1682"/>
      <c r="E50" s="1682"/>
      <c r="F50" s="1682"/>
      <c r="G50" s="1682"/>
      <c r="H50" s="1682"/>
      <c r="I50" s="1682"/>
      <c r="J50" s="1682"/>
      <c r="K50" s="1682"/>
      <c r="L50" s="1683"/>
    </row>
    <row r="51" spans="1:12" ht="14.25">
      <c r="A51" s="1684" t="s">
        <v>171</v>
      </c>
      <c r="B51" s="1685"/>
      <c r="C51" s="1685"/>
      <c r="D51" s="1685"/>
      <c r="E51" s="1685"/>
      <c r="F51" s="1685"/>
      <c r="G51" s="1685"/>
      <c r="H51" s="1685"/>
      <c r="I51" s="1685"/>
      <c r="J51" s="1685"/>
      <c r="K51" s="1685"/>
      <c r="L51" s="1686"/>
    </row>
    <row r="52" spans="1:12" ht="14.25">
      <c r="A52" s="136" t="s">
        <v>143</v>
      </c>
      <c r="B52" s="137">
        <v>100</v>
      </c>
      <c r="C52" s="137"/>
      <c r="D52" s="141">
        <v>100.03</v>
      </c>
      <c r="E52" s="141">
        <v>100.46</v>
      </c>
      <c r="F52" s="141">
        <v>109.78</v>
      </c>
      <c r="G52" s="141">
        <v>108.5</v>
      </c>
      <c r="H52" s="141">
        <v>108.45</v>
      </c>
      <c r="I52" s="141"/>
      <c r="J52" s="141">
        <v>0.43</v>
      </c>
      <c r="K52" s="141">
        <v>7.96</v>
      </c>
      <c r="L52" s="141">
        <v>-0.04</v>
      </c>
    </row>
    <row r="53" spans="1:12" ht="14.25">
      <c r="A53" s="136" t="s">
        <v>144</v>
      </c>
      <c r="B53" s="137">
        <v>59.53</v>
      </c>
      <c r="C53" s="137"/>
      <c r="D53" s="141">
        <v>100.07</v>
      </c>
      <c r="E53" s="141">
        <v>100.77</v>
      </c>
      <c r="F53" s="141">
        <v>108.08</v>
      </c>
      <c r="G53" s="141">
        <v>107.61</v>
      </c>
      <c r="H53" s="141">
        <v>107.48</v>
      </c>
      <c r="I53" s="141"/>
      <c r="J53" s="141">
        <v>0.7</v>
      </c>
      <c r="K53" s="141">
        <v>6.66</v>
      </c>
      <c r="L53" s="141">
        <v>-0.12</v>
      </c>
    </row>
    <row r="54" spans="1:12" ht="14.25">
      <c r="A54" s="136" t="s">
        <v>158</v>
      </c>
      <c r="B54" s="137">
        <v>40.47</v>
      </c>
      <c r="C54" s="137"/>
      <c r="D54" s="141">
        <v>99.98</v>
      </c>
      <c r="E54" s="141">
        <v>100</v>
      </c>
      <c r="F54" s="141">
        <v>112.39</v>
      </c>
      <c r="G54" s="141">
        <v>109.83</v>
      </c>
      <c r="H54" s="141">
        <v>109.9</v>
      </c>
      <c r="I54" s="141"/>
      <c r="J54" s="141">
        <v>0.02</v>
      </c>
      <c r="K54" s="141">
        <v>9.9</v>
      </c>
      <c r="L54" s="141">
        <v>0.06</v>
      </c>
    </row>
  </sheetData>
  <sheetProtection/>
  <mergeCells count="17">
    <mergeCell ref="A1:L1"/>
    <mergeCell ref="A2:L2"/>
    <mergeCell ref="A3:L3"/>
    <mergeCell ref="A4:L4"/>
    <mergeCell ref="A5:A6"/>
    <mergeCell ref="B5:B6"/>
    <mergeCell ref="D5:E5"/>
    <mergeCell ref="F5:H5"/>
    <mergeCell ref="I5:L5"/>
    <mergeCell ref="A50:L50"/>
    <mergeCell ref="A51:L51"/>
    <mergeCell ref="A35:L35"/>
    <mergeCell ref="A36:L36"/>
    <mergeCell ref="A40:L40"/>
    <mergeCell ref="A41:L41"/>
    <mergeCell ref="A45:L45"/>
    <mergeCell ref="A46:L46"/>
  </mergeCells>
  <printOptions horizontalCentered="1"/>
  <pageMargins left="0.75" right="0.7" top="0.25" bottom="0.23" header="0.3" footer="0.3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10.8515625" style="147" bestFit="1" customWidth="1"/>
    <col min="2" max="2" width="12.00390625" style="147" customWidth="1"/>
    <col min="3" max="3" width="12.7109375" style="147" customWidth="1"/>
    <col min="4" max="4" width="12.7109375" style="152" customWidth="1"/>
    <col min="5" max="5" width="13.7109375" style="147" bestFit="1" customWidth="1"/>
    <col min="6" max="6" width="12.7109375" style="147" customWidth="1"/>
    <col min="7" max="7" width="13.7109375" style="147" bestFit="1" customWidth="1"/>
    <col min="8" max="16384" width="9.140625" style="147" customWidth="1"/>
  </cols>
  <sheetData>
    <row r="1" spans="1:7" ht="15">
      <c r="A1" s="1700" t="s">
        <v>736</v>
      </c>
      <c r="B1" s="1700"/>
      <c r="C1" s="1700"/>
      <c r="D1" s="1700"/>
      <c r="E1" s="1700"/>
      <c r="F1" s="1700"/>
      <c r="G1" s="1700"/>
    </row>
    <row r="2" spans="1:7" ht="15.75">
      <c r="A2" s="1701" t="s">
        <v>4</v>
      </c>
      <c r="B2" s="1701"/>
      <c r="C2" s="1701"/>
      <c r="D2" s="1701"/>
      <c r="E2" s="1701"/>
      <c r="F2" s="1701"/>
      <c r="G2" s="1701"/>
    </row>
    <row r="3" spans="1:7" ht="15">
      <c r="A3" s="1702" t="s">
        <v>172</v>
      </c>
      <c r="B3" s="1702"/>
      <c r="C3" s="1702"/>
      <c r="D3" s="1702"/>
      <c r="E3" s="1702"/>
      <c r="F3" s="1702"/>
      <c r="G3" s="1702"/>
    </row>
    <row r="4" spans="1:7" ht="15.75" thickBot="1">
      <c r="A4" s="1703" t="s">
        <v>173</v>
      </c>
      <c r="B4" s="1703"/>
      <c r="C4" s="1703"/>
      <c r="D4" s="1703"/>
      <c r="E4" s="1703"/>
      <c r="F4" s="1703"/>
      <c r="G4" s="1703"/>
    </row>
    <row r="5" spans="1:7" ht="16.5" thickTop="1">
      <c r="A5" s="1704" t="s">
        <v>174</v>
      </c>
      <c r="B5" s="1706" t="s">
        <v>52</v>
      </c>
      <c r="C5" s="1706"/>
      <c r="D5" s="1707" t="s">
        <v>53</v>
      </c>
      <c r="E5" s="1708"/>
      <c r="F5" s="1706" t="s">
        <v>79</v>
      </c>
      <c r="G5" s="1709"/>
    </row>
    <row r="6" spans="1:7" ht="15">
      <c r="A6" s="1705"/>
      <c r="B6" s="281" t="s">
        <v>175</v>
      </c>
      <c r="C6" s="281" t="s">
        <v>176</v>
      </c>
      <c r="D6" s="282" t="s">
        <v>175</v>
      </c>
      <c r="E6" s="282" t="s">
        <v>176</v>
      </c>
      <c r="F6" s="282" t="s">
        <v>175</v>
      </c>
      <c r="G6" s="283" t="s">
        <v>176</v>
      </c>
    </row>
    <row r="7" spans="1:7" ht="15">
      <c r="A7" s="284" t="s">
        <v>177</v>
      </c>
      <c r="B7" s="285">
        <v>92.68837209302326</v>
      </c>
      <c r="C7" s="286">
        <v>7.9</v>
      </c>
      <c r="D7" s="148">
        <v>99.64</v>
      </c>
      <c r="E7" s="286">
        <v>7.5</v>
      </c>
      <c r="F7" s="286">
        <v>106.52</v>
      </c>
      <c r="G7" s="287">
        <v>6.9</v>
      </c>
    </row>
    <row r="8" spans="1:7" ht="15">
      <c r="A8" s="284" t="s">
        <v>178</v>
      </c>
      <c r="B8" s="285">
        <v>92.81598513011153</v>
      </c>
      <c r="C8" s="286">
        <v>8</v>
      </c>
      <c r="D8" s="149">
        <v>99.87</v>
      </c>
      <c r="E8" s="288">
        <v>7.6</v>
      </c>
      <c r="F8" s="289">
        <v>107.05</v>
      </c>
      <c r="G8" s="290">
        <v>7.2</v>
      </c>
    </row>
    <row r="9" spans="1:7" ht="15">
      <c r="A9" s="284" t="s">
        <v>179</v>
      </c>
      <c r="B9" s="285">
        <v>93.18139534883721</v>
      </c>
      <c r="C9" s="286">
        <v>8.4</v>
      </c>
      <c r="D9" s="150">
        <v>100.17</v>
      </c>
      <c r="E9" s="286">
        <v>7.5</v>
      </c>
      <c r="F9" s="285">
        <v>108.37</v>
      </c>
      <c r="G9" s="287">
        <v>8.2</v>
      </c>
    </row>
    <row r="10" spans="1:7" ht="15">
      <c r="A10" s="284" t="s">
        <v>180</v>
      </c>
      <c r="B10" s="285">
        <v>93.62873134328358</v>
      </c>
      <c r="C10" s="286">
        <v>10</v>
      </c>
      <c r="D10" s="150">
        <v>100.37</v>
      </c>
      <c r="E10" s="286">
        <v>7.2</v>
      </c>
      <c r="F10" s="285">
        <v>110.85</v>
      </c>
      <c r="G10" s="287">
        <v>10.44</v>
      </c>
    </row>
    <row r="11" spans="1:7" ht="15">
      <c r="A11" s="284" t="s">
        <v>181</v>
      </c>
      <c r="B11" s="285">
        <v>92.8785046728972</v>
      </c>
      <c r="C11" s="286">
        <v>10.3</v>
      </c>
      <c r="D11" s="150">
        <v>99.38</v>
      </c>
      <c r="E11" s="286">
        <v>7</v>
      </c>
      <c r="F11" s="285">
        <v>110.88</v>
      </c>
      <c r="G11" s="287">
        <v>11.58</v>
      </c>
    </row>
    <row r="12" spans="1:7" ht="15">
      <c r="A12" s="284" t="s">
        <v>182</v>
      </c>
      <c r="B12" s="285">
        <v>92.30337078651685</v>
      </c>
      <c r="C12" s="286">
        <v>9.7</v>
      </c>
      <c r="D12" s="150">
        <v>98.58</v>
      </c>
      <c r="E12" s="286">
        <v>6.8</v>
      </c>
      <c r="F12" s="285">
        <v>110.5</v>
      </c>
      <c r="G12" s="287">
        <v>12.1</v>
      </c>
    </row>
    <row r="13" spans="1:7" ht="15">
      <c r="A13" s="284" t="s">
        <v>183</v>
      </c>
      <c r="B13" s="285">
        <v>92.21495327102804</v>
      </c>
      <c r="C13" s="286">
        <v>8.8</v>
      </c>
      <c r="D13" s="150">
        <v>98.67</v>
      </c>
      <c r="E13" s="285">
        <v>7</v>
      </c>
      <c r="F13" s="285">
        <v>109.8</v>
      </c>
      <c r="G13" s="291">
        <v>11.3</v>
      </c>
    </row>
    <row r="14" spans="1:7" ht="15">
      <c r="A14" s="284" t="s">
        <v>184</v>
      </c>
      <c r="B14" s="285">
        <v>92.57009345794391</v>
      </c>
      <c r="C14" s="286">
        <v>8.9</v>
      </c>
      <c r="D14" s="150">
        <v>99.05</v>
      </c>
      <c r="E14" s="286">
        <v>7</v>
      </c>
      <c r="F14" s="285">
        <v>109.18</v>
      </c>
      <c r="G14" s="287">
        <v>10.24</v>
      </c>
    </row>
    <row r="15" spans="1:7" ht="15">
      <c r="A15" s="284" t="s">
        <v>185</v>
      </c>
      <c r="B15" s="285">
        <v>93.24602432179609</v>
      </c>
      <c r="C15" s="286">
        <v>9.4</v>
      </c>
      <c r="D15" s="150">
        <v>99.68</v>
      </c>
      <c r="E15" s="286">
        <v>6.9</v>
      </c>
      <c r="F15" s="285">
        <v>109.35</v>
      </c>
      <c r="G15" s="287">
        <v>9.71</v>
      </c>
    </row>
    <row r="16" spans="1:7" ht="15">
      <c r="A16" s="284" t="s">
        <v>186</v>
      </c>
      <c r="B16" s="285">
        <v>94.57516339869282</v>
      </c>
      <c r="C16" s="151">
        <v>9.7</v>
      </c>
      <c r="D16" s="150">
        <v>101.29</v>
      </c>
      <c r="E16" s="286">
        <v>7.1</v>
      </c>
      <c r="F16" s="285"/>
      <c r="G16" s="287"/>
    </row>
    <row r="17" spans="1:7" ht="15">
      <c r="A17" s="284" t="s">
        <v>187</v>
      </c>
      <c r="B17" s="285">
        <v>94.19925512104282</v>
      </c>
      <c r="C17" s="286">
        <v>9.5</v>
      </c>
      <c r="D17" s="150">
        <v>101.17</v>
      </c>
      <c r="E17" s="286">
        <v>7.4</v>
      </c>
      <c r="F17" s="285"/>
      <c r="G17" s="287"/>
    </row>
    <row r="18" spans="1:7" ht="15">
      <c r="A18" s="284" t="s">
        <v>188</v>
      </c>
      <c r="B18" s="285">
        <v>94.9814126394052</v>
      </c>
      <c r="C18" s="286">
        <v>8.1</v>
      </c>
      <c r="D18" s="150">
        <v>102.2</v>
      </c>
      <c r="E18" s="286">
        <v>7.6</v>
      </c>
      <c r="F18" s="285"/>
      <c r="G18" s="287"/>
    </row>
    <row r="19" spans="1:7" ht="15.75" thickBot="1">
      <c r="A19" s="292" t="s">
        <v>189</v>
      </c>
      <c r="B19" s="293">
        <v>93.28358208955224</v>
      </c>
      <c r="C19" s="293">
        <v>9.05833333333333</v>
      </c>
      <c r="D19" s="293" t="s">
        <v>190</v>
      </c>
      <c r="E19" s="293">
        <v>7.2</v>
      </c>
      <c r="F19" s="293">
        <f>AVERAGE(F7:F18)</f>
        <v>109.16666666666666</v>
      </c>
      <c r="G19" s="294">
        <f>AVERAGE(G7:G18)</f>
        <v>9.74111111111111</v>
      </c>
    </row>
    <row r="20" ht="15.75" thickTop="1">
      <c r="A20" s="295" t="s">
        <v>126</v>
      </c>
    </row>
    <row r="21" spans="1:7" ht="15">
      <c r="A21" s="296" t="s">
        <v>191</v>
      </c>
      <c r="G21" s="297"/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11.7109375" style="153" bestFit="1" customWidth="1"/>
    <col min="2" max="3" width="9.57421875" style="153" hidden="1" customWidth="1"/>
    <col min="4" max="4" width="0" style="153" hidden="1" customWidth="1"/>
    <col min="5" max="5" width="10.140625" style="153" customWidth="1"/>
    <col min="6" max="6" width="11.140625" style="153" customWidth="1"/>
    <col min="7" max="10" width="9.140625" style="153" customWidth="1"/>
    <col min="11" max="11" width="9.7109375" style="153" customWidth="1"/>
    <col min="12" max="12" width="9.140625" style="153" customWidth="1"/>
    <col min="13" max="16384" width="9.140625" style="153" customWidth="1"/>
  </cols>
  <sheetData>
    <row r="1" spans="1:13" ht="12.75">
      <c r="A1" s="1710" t="s">
        <v>634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</row>
    <row r="2" spans="1:13" ht="15.75">
      <c r="A2" s="1711" t="s">
        <v>5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</row>
    <row r="3" spans="1:13" ht="12.75">
      <c r="A3" s="1712" t="s">
        <v>192</v>
      </c>
      <c r="B3" s="1712"/>
      <c r="C3" s="1712"/>
      <c r="D3" s="1712"/>
      <c r="E3" s="1712"/>
      <c r="F3" s="1712"/>
      <c r="G3" s="1712"/>
      <c r="H3" s="1712"/>
      <c r="I3" s="1712"/>
      <c r="J3" s="1712"/>
      <c r="K3" s="1712"/>
      <c r="L3" s="1712"/>
      <c r="M3" s="1712"/>
    </row>
    <row r="4" spans="1:10" ht="12.75">
      <c r="A4" s="298"/>
      <c r="B4" s="298"/>
      <c r="C4" s="298"/>
      <c r="D4" s="298"/>
      <c r="E4" s="298"/>
      <c r="F4" s="298"/>
      <c r="G4" s="298"/>
      <c r="H4" s="298"/>
      <c r="I4" s="298"/>
      <c r="J4" s="298"/>
    </row>
    <row r="5" spans="1:13" ht="16.5">
      <c r="A5" s="1713" t="s">
        <v>193</v>
      </c>
      <c r="B5" s="1714" t="s">
        <v>194</v>
      </c>
      <c r="C5" s="1714"/>
      <c r="D5" s="1715"/>
      <c r="E5" s="1714" t="s">
        <v>52</v>
      </c>
      <c r="F5" s="1714"/>
      <c r="G5" s="1715"/>
      <c r="H5" s="1714" t="s">
        <v>53</v>
      </c>
      <c r="I5" s="1714"/>
      <c r="J5" s="1715"/>
      <c r="K5" s="1714" t="s">
        <v>195</v>
      </c>
      <c r="L5" s="1714"/>
      <c r="M5" s="1715"/>
    </row>
    <row r="6" spans="1:13" ht="12.75">
      <c r="A6" s="1713"/>
      <c r="B6" s="299" t="s">
        <v>196</v>
      </c>
      <c r="C6" s="299" t="s">
        <v>197</v>
      </c>
      <c r="D6" s="299" t="s">
        <v>198</v>
      </c>
      <c r="E6" s="299" t="s">
        <v>196</v>
      </c>
      <c r="F6" s="299" t="s">
        <v>197</v>
      </c>
      <c r="G6" s="299" t="s">
        <v>198</v>
      </c>
      <c r="H6" s="299" t="s">
        <v>196</v>
      </c>
      <c r="I6" s="299" t="s">
        <v>197</v>
      </c>
      <c r="J6" s="299" t="s">
        <v>198</v>
      </c>
      <c r="K6" s="299" t="s">
        <v>196</v>
      </c>
      <c r="L6" s="299" t="s">
        <v>197</v>
      </c>
      <c r="M6" s="299" t="s">
        <v>198</v>
      </c>
    </row>
    <row r="7" spans="1:13" ht="12.75">
      <c r="A7" s="300" t="s">
        <v>177</v>
      </c>
      <c r="B7" s="301">
        <v>11.852776044915785</v>
      </c>
      <c r="C7" s="154">
        <v>10.026857654431524</v>
      </c>
      <c r="D7" s="302">
        <f>B7-C7</f>
        <v>1.8259183904842615</v>
      </c>
      <c r="E7" s="301">
        <v>7.9</v>
      </c>
      <c r="F7" s="155">
        <v>9.519934906427977</v>
      </c>
      <c r="G7" s="303">
        <v>-1.6199349064279769</v>
      </c>
      <c r="H7" s="304">
        <v>7.5</v>
      </c>
      <c r="I7" s="156">
        <v>7.726597325408619</v>
      </c>
      <c r="J7" s="305">
        <v>-0.2265973254086191</v>
      </c>
      <c r="K7" s="304">
        <v>6.9</v>
      </c>
      <c r="L7" s="157">
        <v>3.7</v>
      </c>
      <c r="M7" s="306">
        <v>3.2</v>
      </c>
    </row>
    <row r="8" spans="1:13" ht="12.75">
      <c r="A8" s="300" t="s">
        <v>178</v>
      </c>
      <c r="B8" s="301">
        <v>11.241507103150084</v>
      </c>
      <c r="C8" s="154">
        <v>9.73451327433628</v>
      </c>
      <c r="D8" s="307">
        <f aca="true" t="shared" si="0" ref="D8:D18">B8-C8</f>
        <v>1.5069938288138047</v>
      </c>
      <c r="E8" s="301">
        <v>8</v>
      </c>
      <c r="F8" s="155">
        <v>9.83870967741936</v>
      </c>
      <c r="G8" s="303">
        <v>-1.8387096774193594</v>
      </c>
      <c r="H8" s="308">
        <v>7.6</v>
      </c>
      <c r="I8" s="158">
        <v>6.461086637298095</v>
      </c>
      <c r="J8" s="309">
        <v>1.1389133627019046</v>
      </c>
      <c r="K8" s="308">
        <v>7.2</v>
      </c>
      <c r="L8" s="159">
        <v>4.4</v>
      </c>
      <c r="M8" s="310">
        <v>2.8</v>
      </c>
    </row>
    <row r="9" spans="1:13" ht="12.75">
      <c r="A9" s="300" t="s">
        <v>179</v>
      </c>
      <c r="B9" s="301">
        <v>10.51344743276286</v>
      </c>
      <c r="C9" s="154">
        <v>9.753954305799667</v>
      </c>
      <c r="D9" s="307">
        <f t="shared" si="0"/>
        <v>0.7594931269631928</v>
      </c>
      <c r="E9" s="301">
        <v>8.4</v>
      </c>
      <c r="F9" s="155">
        <v>10.16813450760607</v>
      </c>
      <c r="G9" s="303">
        <v>-1.768134507606069</v>
      </c>
      <c r="H9" s="311">
        <v>7.5</v>
      </c>
      <c r="I9" s="158">
        <v>5.523255813953483</v>
      </c>
      <c r="J9" s="309">
        <v>1.976744186046517</v>
      </c>
      <c r="K9" s="311">
        <v>8.2</v>
      </c>
      <c r="L9" s="159">
        <v>5</v>
      </c>
      <c r="M9" s="310">
        <v>3.3000000000000007</v>
      </c>
    </row>
    <row r="10" spans="1:13" ht="12.75">
      <c r="A10" s="300" t="s">
        <v>180</v>
      </c>
      <c r="B10" s="301">
        <v>10.465116279069761</v>
      </c>
      <c r="C10" s="154">
        <v>9.903593339176169</v>
      </c>
      <c r="D10" s="307">
        <f t="shared" si="0"/>
        <v>0.5615229398935924</v>
      </c>
      <c r="E10" s="301">
        <v>10</v>
      </c>
      <c r="F10" s="155">
        <v>11.164274322169064</v>
      </c>
      <c r="G10" s="303">
        <v>-1.1642743221690637</v>
      </c>
      <c r="H10" s="311">
        <v>7.2</v>
      </c>
      <c r="I10" s="158">
        <v>4.375896700143471</v>
      </c>
      <c r="J10" s="309">
        <v>2.824103299856529</v>
      </c>
      <c r="K10" s="311">
        <v>10.4</v>
      </c>
      <c r="L10" s="159">
        <v>5.4</v>
      </c>
      <c r="M10" s="310">
        <v>5</v>
      </c>
    </row>
    <row r="11" spans="1:13" ht="12.75">
      <c r="A11" s="300" t="s">
        <v>181</v>
      </c>
      <c r="B11" s="301">
        <v>10.368098159509202</v>
      </c>
      <c r="C11" s="154">
        <v>10.563380281690144</v>
      </c>
      <c r="D11" s="307">
        <f t="shared" si="0"/>
        <v>-0.19528212218094154</v>
      </c>
      <c r="E11" s="301">
        <v>10.3</v>
      </c>
      <c r="F11" s="155">
        <v>9.872611464968159</v>
      </c>
      <c r="G11" s="309">
        <v>0.4273885350318416</v>
      </c>
      <c r="H11" s="311">
        <v>7</v>
      </c>
      <c r="I11" s="159">
        <v>4.927536231884062</v>
      </c>
      <c r="J11" s="309">
        <v>2.072463768115938</v>
      </c>
      <c r="K11" s="311">
        <v>11.6</v>
      </c>
      <c r="L11" s="159">
        <v>5.6</v>
      </c>
      <c r="M11" s="310">
        <v>6</v>
      </c>
    </row>
    <row r="12" spans="1:15" ht="12.75">
      <c r="A12" s="300" t="s">
        <v>182</v>
      </c>
      <c r="B12" s="301">
        <v>9.817073170731703</v>
      </c>
      <c r="C12" s="154">
        <v>10.78947368421052</v>
      </c>
      <c r="D12" s="307">
        <f t="shared" si="0"/>
        <v>-0.9724005134788172</v>
      </c>
      <c r="E12" s="301">
        <v>9.7</v>
      </c>
      <c r="F12" s="155">
        <v>8.788598574821862</v>
      </c>
      <c r="G12" s="309">
        <v>0.9114014251781377</v>
      </c>
      <c r="H12" s="311">
        <v>6.8</v>
      </c>
      <c r="I12" s="159">
        <v>5.1936619718310055</v>
      </c>
      <c r="J12" s="309">
        <v>1.6063380281689943</v>
      </c>
      <c r="K12" s="311">
        <v>12.1</v>
      </c>
      <c r="L12" s="159">
        <v>5.7</v>
      </c>
      <c r="M12" s="310">
        <v>6.4</v>
      </c>
      <c r="O12" s="160"/>
    </row>
    <row r="13" spans="1:13" ht="12.75">
      <c r="A13" s="300" t="s">
        <v>183</v>
      </c>
      <c r="B13" s="301">
        <v>10.073260073260087</v>
      </c>
      <c r="C13" s="154">
        <v>10.907504363001735</v>
      </c>
      <c r="D13" s="307">
        <f t="shared" si="0"/>
        <v>-0.8342442897416475</v>
      </c>
      <c r="E13" s="301">
        <v>8.8</v>
      </c>
      <c r="F13" s="155">
        <v>8.025177025963814</v>
      </c>
      <c r="G13" s="309">
        <v>0.7748229740361872</v>
      </c>
      <c r="H13" s="312">
        <v>7</v>
      </c>
      <c r="I13" s="159">
        <v>5.3697183098591665</v>
      </c>
      <c r="J13" s="309">
        <v>1.6302816901408335</v>
      </c>
      <c r="K13" s="312">
        <v>11.3</v>
      </c>
      <c r="L13" s="159">
        <v>5.2</v>
      </c>
      <c r="M13" s="310">
        <f>K13-L13</f>
        <v>6.1000000000000005</v>
      </c>
    </row>
    <row r="14" spans="1:13" ht="12.75">
      <c r="A14" s="300" t="s">
        <v>184</v>
      </c>
      <c r="B14" s="301">
        <v>10.237659963436926</v>
      </c>
      <c r="C14" s="154">
        <v>10.389610389610397</v>
      </c>
      <c r="D14" s="307">
        <f t="shared" si="0"/>
        <v>-0.151950426173471</v>
      </c>
      <c r="E14" s="301">
        <v>8.9</v>
      </c>
      <c r="F14" s="155">
        <v>8.313725490196063</v>
      </c>
      <c r="G14" s="309">
        <v>0.5862745098039372</v>
      </c>
      <c r="H14" s="311">
        <v>7</v>
      </c>
      <c r="I14" s="159">
        <v>5.253940455341507</v>
      </c>
      <c r="J14" s="309">
        <v>1.7460595446584932</v>
      </c>
      <c r="K14" s="312">
        <v>10.2</v>
      </c>
      <c r="L14" s="159">
        <v>4.83</v>
      </c>
      <c r="M14" s="310">
        <f>K14-L14</f>
        <v>5.369999999999999</v>
      </c>
    </row>
    <row r="15" spans="1:13" ht="12.75">
      <c r="A15" s="300" t="s">
        <v>185</v>
      </c>
      <c r="B15" s="301">
        <v>9.4578313253012</v>
      </c>
      <c r="C15" s="154">
        <v>9.393680614859107</v>
      </c>
      <c r="D15" s="307">
        <f t="shared" si="0"/>
        <v>0.06415071044209242</v>
      </c>
      <c r="E15" s="301">
        <v>9.4</v>
      </c>
      <c r="F15" s="155">
        <v>8.587041373926624</v>
      </c>
      <c r="G15" s="309">
        <v>0.8129586260733763</v>
      </c>
      <c r="H15" s="311">
        <v>6.9</v>
      </c>
      <c r="I15" s="159">
        <v>4.86533449174631</v>
      </c>
      <c r="J15" s="309">
        <v>2.03466550825369</v>
      </c>
      <c r="K15" s="311">
        <v>9.7</v>
      </c>
      <c r="L15" s="159">
        <v>5.4</v>
      </c>
      <c r="M15" s="310">
        <f>K15-L15</f>
        <v>4.299999999999999</v>
      </c>
    </row>
    <row r="16" spans="1:13" ht="12.75">
      <c r="A16" s="300" t="s">
        <v>186</v>
      </c>
      <c r="B16" s="311">
        <v>8.690476190476176</v>
      </c>
      <c r="C16" s="159">
        <v>9.306260575296093</v>
      </c>
      <c r="D16" s="307">
        <f t="shared" si="0"/>
        <v>-0.6157843848199178</v>
      </c>
      <c r="E16" s="161">
        <v>9.7</v>
      </c>
      <c r="F16" s="155">
        <v>8.281733746130044</v>
      </c>
      <c r="G16" s="309">
        <v>1.4182662538699553</v>
      </c>
      <c r="H16" s="311">
        <v>7.1</v>
      </c>
      <c r="I16" s="159">
        <v>5.00863557858375</v>
      </c>
      <c r="J16" s="309">
        <v>2.09136442141625</v>
      </c>
      <c r="K16" s="311"/>
      <c r="L16" s="159"/>
      <c r="M16" s="310"/>
    </row>
    <row r="17" spans="1:13" ht="12.75">
      <c r="A17" s="300" t="s">
        <v>187</v>
      </c>
      <c r="B17" s="301">
        <v>8.22561692126908</v>
      </c>
      <c r="C17" s="154">
        <v>9.866220735785959</v>
      </c>
      <c r="D17" s="307">
        <f t="shared" si="0"/>
        <v>-1.6406038145168793</v>
      </c>
      <c r="E17" s="301">
        <v>9.5</v>
      </c>
      <c r="F17" s="155">
        <v>7.458143074581415</v>
      </c>
      <c r="G17" s="309">
        <v>2.0418569254185854</v>
      </c>
      <c r="H17" s="311">
        <v>7.4</v>
      </c>
      <c r="I17" s="159">
        <v>5.398457583547554</v>
      </c>
      <c r="J17" s="309">
        <v>2.0015424164524465</v>
      </c>
      <c r="K17" s="311"/>
      <c r="L17" s="159"/>
      <c r="M17" s="310"/>
    </row>
    <row r="18" spans="1:13" ht="12.75">
      <c r="A18" s="300" t="s">
        <v>188</v>
      </c>
      <c r="B18" s="301">
        <v>7.8</v>
      </c>
      <c r="C18" s="154">
        <v>9.637561779242148</v>
      </c>
      <c r="D18" s="307">
        <f t="shared" si="0"/>
        <v>-1.8375617792421481</v>
      </c>
      <c r="E18" s="301">
        <v>8.1</v>
      </c>
      <c r="F18" s="155">
        <v>7.96393688955672</v>
      </c>
      <c r="G18" s="309">
        <v>0.13606311044327946</v>
      </c>
      <c r="H18" s="304">
        <v>7.6</v>
      </c>
      <c r="I18" s="162">
        <v>3.7</v>
      </c>
      <c r="J18" s="309">
        <v>3.8999999999999995</v>
      </c>
      <c r="K18" s="304"/>
      <c r="L18" s="162"/>
      <c r="M18" s="310"/>
    </row>
    <row r="19" spans="1:13" ht="12.75">
      <c r="A19" s="313" t="s">
        <v>189</v>
      </c>
      <c r="B19" s="314">
        <f>AVERAGE(B7:B18)</f>
        <v>9.895238555323571</v>
      </c>
      <c r="C19" s="314">
        <f>AVERAGE(C7:C18)</f>
        <v>10.022717583119979</v>
      </c>
      <c r="D19" s="315">
        <f>AVERAGE(D7:D18)</f>
        <v>-0.12747902779640655</v>
      </c>
      <c r="E19" s="314">
        <f aca="true" t="shared" si="1" ref="E19:J19">AVERAGE(E7:E18)</f>
        <v>9.058333333333334</v>
      </c>
      <c r="F19" s="314">
        <f t="shared" si="1"/>
        <v>8.998501754480598</v>
      </c>
      <c r="G19" s="314">
        <f t="shared" si="1"/>
        <v>0.059831578852735934</v>
      </c>
      <c r="H19" s="314">
        <f t="shared" si="1"/>
        <v>7.216666666666666</v>
      </c>
      <c r="I19" s="314">
        <f t="shared" si="1"/>
        <v>5.317010091633086</v>
      </c>
      <c r="J19" s="314">
        <f t="shared" si="1"/>
        <v>1.8996565750335812</v>
      </c>
      <c r="K19" s="314">
        <f>AVERAGE(K7:K18)</f>
        <v>9.733333333333334</v>
      </c>
      <c r="L19" s="314">
        <f>AVERAGE(L7:L18)</f>
        <v>5.025555555555555</v>
      </c>
      <c r="M19" s="314">
        <f>AVERAGE(M7:M18)</f>
        <v>4.7188888888888885</v>
      </c>
    </row>
    <row r="20" spans="1:10" ht="12.75">
      <c r="A20" s="163"/>
      <c r="B20" s="163"/>
      <c r="C20" s="163"/>
      <c r="D20" s="163"/>
      <c r="E20" s="163"/>
      <c r="F20" s="163"/>
      <c r="G20" s="163"/>
      <c r="H20" s="163"/>
      <c r="I20" s="163"/>
      <c r="J20" s="163"/>
    </row>
    <row r="21" spans="1:10" ht="12.75">
      <c r="A21" s="164" t="s">
        <v>199</v>
      </c>
      <c r="B21" s="163"/>
      <c r="C21" s="163"/>
      <c r="D21" s="163"/>
      <c r="E21" s="163"/>
      <c r="F21" s="163"/>
      <c r="G21" s="163"/>
      <c r="H21" s="163"/>
      <c r="I21" s="163"/>
      <c r="J21" s="163"/>
    </row>
    <row r="22" spans="1:7" ht="12.75">
      <c r="A22" s="163" t="s">
        <v>200</v>
      </c>
      <c r="G22" s="316"/>
    </row>
    <row r="23" spans="1:7" ht="12.75">
      <c r="A23" s="165" t="s">
        <v>201</v>
      </c>
      <c r="G23" s="316"/>
    </row>
    <row r="24" ht="12.75">
      <c r="G24" s="316"/>
    </row>
    <row r="25" ht="12.75">
      <c r="G25" s="316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NRB-PC5</dc:creator>
  <cp:keywords/>
  <dc:description/>
  <cp:lastModifiedBy>nrb</cp:lastModifiedBy>
  <cp:lastPrinted>2016-05-17T06:48:24Z</cp:lastPrinted>
  <dcterms:created xsi:type="dcterms:W3CDTF">2015-12-11T05:19:26Z</dcterms:created>
  <dcterms:modified xsi:type="dcterms:W3CDTF">2016-05-17T06:59:34Z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