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2" activeTab="0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Deposit" sheetId="6" r:id="rId6"/>
    <sheet name="Sec.loan" sheetId="7" r:id="rId7"/>
    <sheet name="Sec loan" sheetId="8" r:id="rId8"/>
    <sheet name="outright" sheetId="9" r:id="rId9"/>
    <sheet name="repo" sheetId="10" r:id="rId10"/>
    <sheet name="forex_nrs" sheetId="11" r:id="rId11"/>
    <sheet name="forex_$" sheetId="12" r:id="rId12"/>
    <sheet name="IC_purchase" sheetId="13" r:id="rId13"/>
    <sheet name="slf_interbank" sheetId="14" r:id="rId14"/>
    <sheet name="int" sheetId="15" r:id="rId15"/>
    <sheet name="tb_91" sheetId="16" r:id="rId16"/>
    <sheet name="tb_364" sheetId="17" r:id="rId17"/>
    <sheet name="interbank_rate" sheetId="18" r:id="rId18"/>
    <sheet name="Stock Market Indicators" sheetId="19" r:id="rId19"/>
    <sheet name="Public Issue Approval" sheetId="20" r:id="rId20"/>
    <sheet name="Listed co" sheetId="21" r:id="rId21"/>
    <sheet name="SHARE MKT ACTIVITIES" sheetId="22" r:id="rId22"/>
    <sheet name="CPI" sheetId="23" r:id="rId23"/>
    <sheet name="Core CPI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ODD" sheetId="30" r:id="rId30"/>
    <sheet name="Revenue" sheetId="31" r:id="rId31"/>
    <sheet name="fresh_tbs" sheetId="32" r:id="rId32"/>
    <sheet name="Direction" sheetId="33" r:id="rId33"/>
    <sheet name="X-IND" sheetId="34" r:id="rId34"/>
    <sheet name="X-Others" sheetId="35" r:id="rId35"/>
    <sheet name="M-Ind" sheetId="36" r:id="rId36"/>
    <sheet name="M-Others" sheetId="37" r:id="rId37"/>
    <sheet name="BOP" sheetId="38" r:id="rId38"/>
    <sheet name="M-India_$" sheetId="39" r:id="rId39"/>
    <sheet name="Reserve" sheetId="40" r:id="rId40"/>
    <sheet name="Reserve$" sheetId="41" r:id="rId41"/>
    <sheet name="Ex Rate" sheetId="42" r:id="rId42"/>
  </sheets>
  <externalReferences>
    <externalReference r:id="rId45"/>
  </externalReferences>
  <definedNames>
    <definedName name="_xlnm.Print_Area" localSheetId="4">'A&amp;L of Com'!$A$1:$K$57</definedName>
    <definedName name="_xlnm.Print_Area" localSheetId="14">'int'!$A$66:$U$108</definedName>
    <definedName name="_xlnm.Print_Area" localSheetId="2">'M AC'!$A$1:$K$49</definedName>
    <definedName name="_xlnm.Print_Area" localSheetId="1">'MS'!$A$1:$K$38</definedName>
    <definedName name="_xlnm.Print_Area" localSheetId="3">'RM'!$B$1:$L$26</definedName>
    <definedName name="_xlnm.Print_Area" localSheetId="6">'Sec.loan'!$A$1:$I$115</definedName>
  </definedNames>
  <calcPr fullCalcOnLoad="1"/>
</workbook>
</file>

<file path=xl/sharedStrings.xml><?xml version="1.0" encoding="utf-8"?>
<sst xmlns="http://schemas.openxmlformats.org/spreadsheetml/2006/main" count="3035" uniqueCount="1547">
  <si>
    <t>5/27/2008 (2065/2/14)</t>
  </si>
  <si>
    <t>6/25/2008 (2065/3/11)</t>
  </si>
  <si>
    <t>Sagarmatha Merchant and Finance</t>
  </si>
  <si>
    <t>7/6/2008 (2065/3/22)</t>
  </si>
  <si>
    <t>Triveni Bikash Bank</t>
  </si>
  <si>
    <t>7/17/2008 (2065/4/2)</t>
  </si>
  <si>
    <t>International Leasing and Finance Ltd.</t>
  </si>
  <si>
    <t>Rights Share (1:3.5)</t>
  </si>
  <si>
    <t>6/9/2008 (2065/2/27)</t>
  </si>
  <si>
    <t>Annapurna Bikash Bank Ltd.</t>
  </si>
  <si>
    <t>Rights Share 1:2.5)</t>
  </si>
  <si>
    <t>Nepal Housing &amp; Merchant Finance</t>
  </si>
  <si>
    <t>Sahayogi Bikash Bank</t>
  </si>
  <si>
    <t>6/17/2008 (2065/3/3)</t>
  </si>
  <si>
    <t>Shree Investment Finance Ltd.</t>
  </si>
  <si>
    <t>Rights Share (4:1)</t>
  </si>
  <si>
    <t>6/23/2008 (2065/3/9)</t>
  </si>
  <si>
    <t>Premier Insurance Co Ltd.</t>
  </si>
  <si>
    <t>Rights Share (1:1.3)</t>
  </si>
  <si>
    <t>6/26/2008 (2065/3/12)</t>
  </si>
  <si>
    <t>Standard Finance Ltd.</t>
  </si>
  <si>
    <t>6/3/2008 (2065/2/21)</t>
  </si>
  <si>
    <t>6/30/2008 (2065/3/16)</t>
  </si>
  <si>
    <t>Guheshwori Merchant Banking &amp; Finance</t>
  </si>
  <si>
    <t>Rights Share (5:3)</t>
  </si>
  <si>
    <t>5/6/2008 (2065/2/23)</t>
  </si>
  <si>
    <t>7/15/2008 (2065/3/31)</t>
  </si>
  <si>
    <t>Narayani Finance Ltd.</t>
  </si>
  <si>
    <t>Rights Share (1:2.25)</t>
  </si>
  <si>
    <t>7/31/2008 (2065/4/16)</t>
  </si>
  <si>
    <t>Himalayan General Insurance</t>
  </si>
  <si>
    <t>6/6/2008 (2065/2/24)</t>
  </si>
  <si>
    <t>Himalayan Bank Ltd.</t>
  </si>
  <si>
    <t>6/22/2008 (2065/3/8)</t>
  </si>
  <si>
    <t>Debenture Total</t>
  </si>
  <si>
    <t>Bonus share listed</t>
  </si>
  <si>
    <t>Siddhartha Development Bank Ltd.</t>
  </si>
  <si>
    <t>Bonus</t>
  </si>
  <si>
    <t>2065-2-14 (27 May 08)</t>
  </si>
  <si>
    <t>Himalayan General Insurance Co. Ltd.</t>
  </si>
  <si>
    <t>2065-2-23 (5 Jun 08)</t>
  </si>
  <si>
    <t>Nepal SBI Bank Ltd.</t>
  </si>
  <si>
    <t>2065-2-27 (9 Jun 08)</t>
  </si>
  <si>
    <t>NIDC Capital Markets Ltd.</t>
  </si>
  <si>
    <t xml:space="preserve">Total amount of listed bonus share </t>
  </si>
  <si>
    <t>Monetary and Credit Aggregates</t>
  </si>
  <si>
    <t>Sectorwise Credit Flows from Commercial Banks</t>
  </si>
  <si>
    <t>Securitywise Credit Flows from Commercial Banks</t>
  </si>
  <si>
    <t>SECURITYWISE CREDIT FLOWS OF COMMERCIAL BANK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</si>
  <si>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</si>
  <si>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</si>
  <si>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</si>
  <si>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</si>
  <si>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</si>
  <si>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</si>
  <si>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</si>
  <si>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</si>
  <si>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</si>
  <si>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</si>
  <si>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</si>
  <si>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</si>
  <si>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</si>
  <si>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</si>
  <si>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</si>
  <si>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</si>
  <si>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</si>
  <si>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</si>
  <si>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>Table 43</t>
  </si>
  <si>
    <t>Table 44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</si>
  <si>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</si>
  <si>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</si>
  <si>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</si>
  <si>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</si>
  <si>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</si>
  <si>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</si>
  <si>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</si>
  <si>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</si>
  <si>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</si>
  <si>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</si>
  <si>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</si>
  <si>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</si>
  <si>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</si>
  <si>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</si>
  <si>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</si>
  <si>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</si>
  <si>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</si>
  <si>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</si>
  <si>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</si>
  <si>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</si>
  <si>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</si>
  <si>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</si>
  <si>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</si>
  <si>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</si>
  <si>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SECTORWISE CREDIT FLOWS OF COMMERCIAL BANKS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</si>
  <si>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</si>
  <si>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</si>
  <si>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</si>
  <si>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</si>
  <si>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</si>
  <si>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</si>
  <si>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</si>
  <si>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</si>
  <si>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</si>
  <si>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</si>
  <si>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</si>
  <si>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</si>
  <si>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</si>
  <si>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</si>
  <si>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</si>
  <si>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</si>
  <si>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</si>
  <si>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</si>
  <si>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</si>
  <si>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</si>
  <si>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</si>
  <si>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</si>
  <si>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</si>
  <si>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</si>
  <si>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</si>
  <si>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</si>
  <si>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</si>
  <si>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</si>
  <si>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</si>
  <si>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</si>
  <si>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</si>
  <si>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</si>
  <si>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</si>
  <si>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</si>
  <si>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</si>
  <si>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</si>
  <si>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</si>
  <si>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</si>
  <si>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</si>
  <si>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</si>
  <si>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</si>
  <si>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</si>
  <si>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</si>
  <si>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</si>
  <si>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</si>
  <si>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</si>
  <si>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</si>
  <si>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</si>
  <si>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</si>
  <si>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</si>
  <si>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</si>
  <si>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</si>
  <si>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</si>
  <si>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</si>
  <si>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</si>
  <si>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</si>
  <si>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</si>
  <si>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</si>
  <si>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</si>
  <si>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</si>
  <si>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</si>
  <si>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</si>
  <si>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</si>
  <si>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</si>
  <si>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</si>
  <si>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</si>
  <si>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</si>
  <si>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</si>
  <si>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</si>
  <si>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</si>
  <si>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</si>
  <si>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</si>
  <si>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</si>
  <si>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</si>
  <si>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</si>
  <si>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</si>
  <si>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</si>
  <si>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</si>
  <si>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</si>
  <si>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</si>
  <si>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</si>
  <si>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</si>
  <si>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</si>
  <si>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</si>
  <si>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</si>
  <si>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</si>
  <si>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</si>
  <si>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</si>
  <si>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</si>
  <si>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</si>
  <si>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9.11 Real States</t>
  </si>
  <si>
    <t xml:space="preserve">     9.12 Other Investment Instutions</t>
  </si>
  <si>
    <t>1/</t>
  </si>
  <si>
    <t>2/</t>
  </si>
  <si>
    <t xml:space="preserve"> 1/ Adjusting the exchange valuation loss of  Rs. 13649.69 million.</t>
  </si>
  <si>
    <t xml:space="preserve"> 2/ Adjusting the exchange valuation gain of Rs 9125.17 million.</t>
  </si>
  <si>
    <t xml:space="preserve"> 1/ Adjusting the exchange valuation loss of Rs. 13652.19 million.</t>
  </si>
  <si>
    <t xml:space="preserve"> 2/ Adjusting the exchange valuation gain of Rs. 9048.29 million.</t>
  </si>
  <si>
    <t xml:space="preserve"> 2/ Adjusting the exchange valuation gain of Rs 76.88 million</t>
  </si>
  <si>
    <t>1 Adjusting the exchange valuation loss of Rs 13652.19 million</t>
  </si>
  <si>
    <t>2. Adjusting the exchange valuation gain of Rs 9048.29 million</t>
  </si>
  <si>
    <t>Total (1 to 13)</t>
  </si>
  <si>
    <t>Deposits Detail of Commercial Banks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</si>
  <si>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</si>
  <si>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</si>
  <si>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</si>
  <si>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</si>
  <si>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</si>
  <si>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</si>
  <si>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</si>
  <si>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</si>
  <si>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</si>
  <si>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</si>
  <si>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</si>
  <si>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</si>
  <si>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</si>
  <si>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</si>
  <si>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</si>
  <si>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</si>
  <si>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</si>
  <si>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</si>
  <si>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</si>
  <si>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</si>
  <si>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</si>
  <si>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</si>
  <si>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</si>
  <si>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</si>
  <si>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</si>
  <si>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</si>
  <si>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</si>
  <si>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</si>
  <si>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</si>
  <si>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</si>
  <si>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</si>
  <si>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</si>
  <si>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</si>
  <si>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</si>
  <si>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</si>
  <si>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</si>
  <si>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</si>
  <si>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</si>
  <si>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</si>
  <si>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</si>
  <si>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</si>
  <si>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</si>
  <si>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</si>
  <si>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>GROSS FOREIGN EXCHANGE HOLDING OF THE BANKING SECTOR</t>
  </si>
  <si>
    <t>PRICE OF OIL AND GOLD IN THE INTERNATIONAL MARKET</t>
  </si>
  <si>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</si>
  <si>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</si>
  <si>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</si>
  <si>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</si>
  <si>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</si>
  <si>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</si>
  <si>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</si>
  <si>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</si>
  <si>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</si>
  <si>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</si>
  <si>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</si>
  <si>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</si>
  <si>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</si>
  <si>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</si>
  <si>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</si>
  <si>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</si>
  <si>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</si>
  <si>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</si>
  <si>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</si>
  <si>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</si>
  <si>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</si>
  <si>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</si>
  <si>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</si>
  <si>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</si>
  <si>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</si>
  <si>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</si>
  <si>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</si>
  <si>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</si>
  <si>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</si>
  <si>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</si>
  <si>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</si>
  <si>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</si>
  <si>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</si>
  <si>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</si>
  <si>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</si>
  <si>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</si>
  <si>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</si>
  <si>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</si>
  <si>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</si>
  <si>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</si>
  <si>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</si>
  <si>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</si>
  <si>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</si>
  <si>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</si>
  <si>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</si>
  <si>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</si>
  <si>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</si>
  <si>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</si>
  <si>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</si>
  <si>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</si>
  <si>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</si>
  <si>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</si>
  <si>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</si>
  <si>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</si>
  <si>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</si>
  <si>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</si>
  <si>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</si>
  <si>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</si>
  <si>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</si>
  <si>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</si>
  <si>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</si>
  <si>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</si>
  <si>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</si>
  <si>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</si>
  <si>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</si>
  <si>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</si>
  <si>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</si>
  <si>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</si>
  <si>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</si>
  <si>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</si>
  <si>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</si>
  <si>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</si>
  <si>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</si>
  <si>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</si>
  <si>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</si>
  <si>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</si>
  <si>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</si>
  <si>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</si>
  <si>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</si>
  <si>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</si>
  <si>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</si>
  <si>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</si>
  <si>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</si>
  <si>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</si>
  <si>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</si>
  <si>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</si>
  <si>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</si>
  <si>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</si>
  <si>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</si>
  <si>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</si>
  <si>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</si>
  <si>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</si>
  <si>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</si>
  <si>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</si>
  <si>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</si>
  <si>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</si>
  <si>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</si>
  <si>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</si>
  <si>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</si>
  <si>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</si>
  <si>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</si>
  <si>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</si>
  <si>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</si>
  <si>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</si>
  <si>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</si>
  <si>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</si>
  <si>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</si>
  <si>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</si>
  <si>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</si>
  <si>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</si>
  <si>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</si>
  <si>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</si>
  <si>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</si>
  <si>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</si>
  <si>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</si>
  <si>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</si>
  <si>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</si>
  <si>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</si>
  <si>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</si>
  <si>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</si>
  <si>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</si>
  <si>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</si>
  <si>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</si>
  <si>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</si>
  <si>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</si>
  <si>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</si>
  <si>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</si>
  <si>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</si>
  <si>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</si>
  <si>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</si>
  <si>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</si>
  <si>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</si>
  <si>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</si>
  <si>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</si>
  <si>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</si>
  <si>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</si>
  <si>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</si>
  <si>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</si>
  <si>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</si>
  <si>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</si>
  <si>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</si>
  <si>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</si>
  <si>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</si>
  <si>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</si>
  <si>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</si>
  <si>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</si>
  <si>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</si>
  <si>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</si>
  <si>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</si>
  <si>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</si>
  <si>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</si>
  <si>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</si>
  <si>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</si>
  <si>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</si>
  <si>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</si>
  <si>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</si>
  <si>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</si>
  <si>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</si>
  <si>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</si>
  <si>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</si>
  <si>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</si>
  <si>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</si>
  <si>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</si>
  <si>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</si>
  <si>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</si>
  <si>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</si>
  <si>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</si>
  <si>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</si>
  <si>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</si>
  <si>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</si>
  <si>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</si>
  <si>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</si>
  <si>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</si>
  <si>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</si>
  <si>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</si>
  <si>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</si>
  <si>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</si>
  <si>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</si>
  <si>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</si>
  <si>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</si>
  <si>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</si>
  <si>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</si>
  <si>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</si>
  <si>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</si>
  <si>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</si>
  <si>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</si>
  <si>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</si>
  <si>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</si>
  <si>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</si>
  <si>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</si>
  <si>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</si>
  <si>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</si>
  <si>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</si>
  <si>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</si>
  <si>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</si>
  <si>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</si>
  <si>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</si>
  <si>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</si>
  <si>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</si>
  <si>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</si>
  <si>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</si>
  <si>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</si>
  <si>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</si>
  <si>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</si>
  <si>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</si>
  <si>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</si>
  <si>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</si>
  <si>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</si>
  <si>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</si>
  <si>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</si>
  <si>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</si>
  <si>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</si>
  <si>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</si>
  <si>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</si>
  <si>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</si>
  <si>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</si>
  <si>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</si>
  <si>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</si>
  <si>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</si>
  <si>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</si>
  <si>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</si>
  <si>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</si>
  <si>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</si>
  <si>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</si>
  <si>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</si>
  <si>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</si>
  <si>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</si>
  <si>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</si>
  <si>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</si>
  <si>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</si>
  <si>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</si>
  <si>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</si>
  <si>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</si>
  <si>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</si>
  <si>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</si>
  <si>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</si>
  <si>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</si>
  <si>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</si>
  <si>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</si>
  <si>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</si>
  <si>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</si>
  <si>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</si>
  <si>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</si>
  <si>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</si>
  <si>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</si>
  <si>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</si>
  <si>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</si>
  <si>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</si>
  <si>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</si>
  <si>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</si>
  <si>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</si>
  <si>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</si>
  <si>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</si>
  <si>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</si>
  <si>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</si>
  <si>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</si>
  <si>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</si>
  <si>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</si>
  <si>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</si>
  <si>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</si>
  <si>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</si>
  <si>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</si>
  <si>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</si>
  <si>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</si>
  <si>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</si>
  <si>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</si>
  <si>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</si>
  <si>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</si>
  <si>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</si>
  <si>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</si>
  <si>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</si>
  <si>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</si>
  <si>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</si>
  <si>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</si>
  <si>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</si>
  <si>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</si>
  <si>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</si>
  <si>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</si>
  <si>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</si>
  <si>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</si>
  <si>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</si>
  <si>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</si>
  <si>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</si>
  <si>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</si>
  <si>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</si>
  <si>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</si>
  <si>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</si>
  <si>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</si>
  <si>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</si>
  <si>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</si>
  <si>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</si>
  <si>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</si>
  <si>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</si>
  <si>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</si>
  <si>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</si>
  <si>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</si>
  <si>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</si>
  <si>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</si>
  <si>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</si>
  <si>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</si>
  <si>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</si>
  <si>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</si>
  <si>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</si>
  <si>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</si>
  <si>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</si>
  <si>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</si>
  <si>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</si>
  <si>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</si>
  <si>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</si>
  <si>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</si>
  <si>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</si>
  <si>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</si>
  <si>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</si>
  <si>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</si>
  <si>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</si>
  <si>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</si>
  <si>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</si>
  <si>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</si>
  <si>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</si>
  <si>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</si>
  <si>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</si>
  <si>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</si>
  <si>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</si>
  <si>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</si>
  <si>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</si>
  <si>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</si>
  <si>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</si>
  <si>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</si>
  <si>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</si>
  <si>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</si>
  <si>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</si>
  <si>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</si>
  <si>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</si>
  <si>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</si>
  <si>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</si>
  <si>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</si>
  <si>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</si>
  <si>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</si>
  <si>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</si>
  <si>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</si>
  <si>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</si>
  <si>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</si>
  <si>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</si>
  <si>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</si>
  <si>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</si>
  <si>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</si>
  <si>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</si>
  <si>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May/Jun</t>
  </si>
  <si>
    <t>(14.16)</t>
  </si>
  <si>
    <t>(2.28)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</si>
  <si>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</si>
  <si>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</si>
  <si>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</si>
  <si>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</si>
  <si>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</si>
  <si>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</si>
  <si>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</si>
  <si>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</si>
  <si>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</si>
  <si>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</si>
  <si>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</si>
  <si>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</si>
  <si>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</si>
  <si>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</si>
  <si>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</si>
  <si>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</si>
  <si>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</si>
  <si>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</si>
  <si>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</si>
  <si>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</si>
  <si>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</si>
  <si>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</si>
  <si>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</si>
  <si>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</si>
  <si>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</si>
  <si>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</si>
  <si>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</si>
  <si>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</si>
  <si>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</si>
  <si>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</si>
  <si>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</si>
  <si>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</si>
  <si>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</si>
  <si>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</si>
  <si>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</si>
  <si>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</si>
  <si>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</si>
  <si>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</si>
  <si>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</si>
  <si>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</si>
  <si>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</si>
  <si>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</si>
  <si>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</si>
  <si>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</si>
  <si>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</si>
  <si>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</si>
  <si>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</si>
  <si>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</si>
  <si>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</si>
  <si>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</si>
  <si>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</si>
  <si>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</si>
  <si>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</si>
  <si>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</si>
  <si>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</si>
  <si>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</si>
  <si>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</si>
  <si>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</si>
  <si>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</si>
  <si>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</si>
  <si>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</si>
  <si>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</si>
  <si>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</si>
  <si>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</si>
  <si>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</si>
  <si>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</si>
  <si>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</si>
  <si>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</si>
  <si>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</si>
  <si>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</si>
  <si>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</si>
  <si>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</si>
  <si>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</si>
  <si>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</si>
  <si>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</si>
  <si>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</si>
  <si>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</si>
  <si>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</si>
  <si>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</si>
  <si>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</si>
  <si>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</si>
  <si>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</si>
  <si>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</si>
  <si>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</si>
  <si>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</si>
  <si>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</si>
  <si>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</si>
  <si>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</si>
  <si>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</si>
  <si>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</si>
  <si>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</si>
  <si>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</si>
  <si>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</si>
  <si>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</si>
  <si>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</si>
  <si>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</si>
  <si>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</si>
  <si>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</si>
  <si>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</si>
  <si>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</si>
  <si>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</si>
  <si>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</si>
  <si>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</si>
  <si>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</si>
  <si>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</si>
  <si>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</si>
  <si>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</si>
  <si>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</si>
  <si>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</si>
  <si>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</si>
  <si>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</si>
  <si>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</si>
  <si>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</si>
  <si>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</si>
  <si>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</si>
  <si>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</si>
  <si>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</si>
  <si>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</si>
  <si>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</si>
  <si>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</si>
  <si>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</si>
  <si>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</si>
  <si>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</si>
  <si>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</si>
  <si>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</si>
  <si>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</si>
  <si>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</si>
  <si>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</si>
  <si>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</si>
  <si>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STOCK MARKET INDICATORS</t>
  </si>
  <si>
    <t xml:space="preserve">Amount 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</si>
  <si>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</si>
  <si>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</si>
  <si>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</si>
  <si>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</si>
  <si>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</si>
  <si>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</si>
  <si>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</si>
  <si>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</si>
  <si>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</si>
  <si>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</si>
  <si>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</si>
  <si>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</si>
  <si>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</si>
  <si>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</si>
  <si>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</si>
  <si>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</si>
  <si>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</si>
  <si>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</si>
  <si>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</si>
  <si>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</si>
  <si>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</si>
  <si>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</si>
  <si>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</si>
  <si>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</si>
  <si>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</si>
  <si>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</si>
  <si>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</si>
  <si>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</si>
  <si>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</si>
  <si>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</si>
  <si>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</si>
  <si>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</si>
  <si>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</si>
  <si>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</si>
  <si>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</si>
  <si>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</si>
  <si>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</si>
  <si>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</si>
  <si>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</si>
  <si>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</si>
  <si>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</si>
  <si>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</si>
  <si>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</si>
  <si>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</si>
  <si>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</si>
  <si>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</si>
  <si>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</si>
  <si>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</si>
  <si>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</si>
  <si>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</si>
  <si>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</si>
  <si>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</si>
  <si>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</si>
  <si>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</si>
  <si>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</si>
  <si>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</si>
  <si>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</si>
  <si>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</si>
  <si>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</si>
  <si>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</si>
  <si>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</si>
  <si>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</si>
  <si>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</si>
  <si>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</si>
  <si>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</si>
  <si>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</si>
  <si>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</si>
  <si>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</si>
  <si>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</si>
  <si>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</si>
  <si>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June-July</t>
  </si>
  <si>
    <t>11 months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</si>
  <si>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</si>
  <si>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</si>
  <si>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</si>
  <si>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</si>
  <si>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</si>
  <si>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</si>
  <si>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</si>
  <si>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</si>
  <si>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</si>
  <si>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</si>
  <si>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</si>
  <si>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</si>
  <si>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</si>
  <si>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</si>
  <si>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</si>
  <si>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</si>
  <si>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</si>
  <si>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</si>
  <si>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</si>
  <si>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</si>
  <si>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</si>
  <si>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</si>
  <si>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</si>
  <si>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</si>
  <si>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</si>
  <si>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</si>
  <si>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</si>
  <si>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</si>
  <si>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</si>
  <si>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</si>
  <si>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</si>
  <si>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</si>
  <si>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</si>
  <si>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4/10/2007 (2064/6/17)</t>
  </si>
  <si>
    <t>Kuber Merchant Banking and Finance Ltd.</t>
  </si>
  <si>
    <t>9/10/2007 (2064/6/22)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</si>
  <si>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</si>
  <si>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</si>
  <si>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</si>
  <si>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</si>
  <si>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</si>
  <si>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** Base; July 16, 2006</t>
  </si>
  <si>
    <t>8. Other Assets</t>
  </si>
  <si>
    <t>(Y-o-Y Changes)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</si>
  <si>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</si>
  <si>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</si>
  <si>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</si>
  <si>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</si>
  <si>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</si>
  <si>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</si>
  <si>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</si>
  <si>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</si>
  <si>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</si>
  <si>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</si>
  <si>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</si>
  <si>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</si>
  <si>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</si>
  <si>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</si>
  <si>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</si>
  <si>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FACTORS AFFECTING RESERVE MONEY</t>
  </si>
  <si>
    <t>2.2 Other Items, Net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</si>
  <si>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</si>
  <si>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</si>
  <si>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</si>
  <si>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</si>
  <si>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</si>
  <si>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</si>
  <si>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</si>
  <si>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</si>
  <si>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</si>
  <si>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</si>
  <si>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</si>
  <si>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</si>
  <si>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</si>
  <si>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</si>
  <si>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</si>
  <si>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</si>
  <si>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</si>
  <si>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</si>
  <si>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</si>
  <si>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</si>
  <si>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</si>
  <si>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</si>
  <si>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</si>
  <si>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</si>
  <si>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</si>
  <si>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</si>
  <si>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</si>
  <si>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</si>
  <si>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</si>
  <si>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</si>
  <si>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</si>
  <si>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</si>
  <si>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</si>
  <si>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Revenue Collection</t>
  </si>
  <si>
    <t>-</t>
  </si>
  <si>
    <t>Date of issue</t>
  </si>
  <si>
    <t>Issue Manager</t>
  </si>
  <si>
    <t>24/08/2007
 (2064/5/7)</t>
  </si>
  <si>
    <t>NMB</t>
  </si>
  <si>
    <t>02/09/2007
 (2064/5/16)</t>
  </si>
  <si>
    <t>Not Issued</t>
  </si>
  <si>
    <t>NCML</t>
  </si>
  <si>
    <t>30/10/2007 
(2064/7/13)</t>
  </si>
  <si>
    <t>30/11/2007
 (2064/8/14)</t>
  </si>
  <si>
    <t>ACE</t>
  </si>
  <si>
    <t>14/11/2007
 (2064/7/28)</t>
  </si>
  <si>
    <t>22/11/2007
 (2064/8/6)</t>
  </si>
  <si>
    <t>11/09/2007 
(2064/5/25)</t>
  </si>
  <si>
    <t>16/11/2007
 (2064/7/30)</t>
  </si>
  <si>
    <t>19/11/2007 
(2064/8/3)</t>
  </si>
  <si>
    <t>CIT</t>
  </si>
  <si>
    <t>02/12/2007 
(2064/8/16)</t>
  </si>
  <si>
    <t>02/12/2007
 (2064/8/16)</t>
  </si>
  <si>
    <t>10/12/2007
 (2064/8/24)</t>
  </si>
  <si>
    <t>09/12/2007
 (2064/8/23)</t>
  </si>
  <si>
    <t>28/12/2007 
(2064/9/13)</t>
  </si>
  <si>
    <t>03/01/2008 
(2064/9/19)</t>
  </si>
  <si>
    <t>08/01/2008 
(2064/9/24)</t>
  </si>
  <si>
    <t>NFL</t>
  </si>
  <si>
    <t>Nepal Investment Bank Ltd.</t>
  </si>
  <si>
    <t>9/1/2008 (2064/9/25) </t>
  </si>
  <si>
    <t>29/01/2008 
(2064/10/15)</t>
  </si>
  <si>
    <t>Sagarmatha Insurance Company Ltd.</t>
  </si>
  <si>
    <t>14/01/2008 (2064/9/30)</t>
  </si>
  <si>
    <t>Note:</t>
  </si>
  <si>
    <t>Nepal Merchant Banking and Finance Company Limited (Bittiya Sanstha)</t>
  </si>
  <si>
    <t>NIDC Capital Markets Limited (Bittiya Sanstha)</t>
  </si>
  <si>
    <t>Citizen Investment Trust</t>
  </si>
  <si>
    <t xml:space="preserve">Ace Development Bank Ltd. </t>
  </si>
  <si>
    <t>National Finance Limited (Bittiya Sanstha)</t>
  </si>
  <si>
    <t>Nepal Development &amp; Employment Bank</t>
  </si>
  <si>
    <t>6/2/2008  (2064/10/23)</t>
  </si>
  <si>
    <t>Ordinary Share</t>
  </si>
  <si>
    <t>Ordinary Share (for its existing shareholder of Group B)</t>
  </si>
  <si>
    <t>Rights Share (2:1)</t>
  </si>
  <si>
    <t>Rights Share (1:1.20)</t>
  </si>
  <si>
    <t>Rights Share (1:1.5)</t>
  </si>
  <si>
    <t>Rights Share (1:1)</t>
  </si>
  <si>
    <t>Rights Share(1:0.9)</t>
  </si>
  <si>
    <t>Rights Share (1:1.25)</t>
  </si>
  <si>
    <t>Rights Share(2:1)</t>
  </si>
  <si>
    <t>Rights Share (1:3)</t>
  </si>
  <si>
    <t>Rights Share(1:4)</t>
  </si>
  <si>
    <t>Rights Share(5:1)</t>
  </si>
  <si>
    <t>Rights Share(10:3)</t>
  </si>
  <si>
    <t>Siddhartha Development Bank Ltd. </t>
  </si>
  <si>
    <t>16/01/2008 (2064/10/2)</t>
  </si>
  <si>
    <t>Jun-Jun</t>
  </si>
  <si>
    <t>Table 45</t>
  </si>
  <si>
    <t>2/10/2008 (2064/10/27)</t>
  </si>
  <si>
    <t>Prudential Bittiya Sanstha Ltd.</t>
  </si>
  <si>
    <t>3/14/2008 (2064/12/1)</t>
  </si>
  <si>
    <t>Siddhartha Bank Ltd.</t>
  </si>
  <si>
    <t>Rights Share (5:1)</t>
  </si>
  <si>
    <t>6/2/2008 (2064/10/23)</t>
  </si>
  <si>
    <t>2/25/2008 (2064/11/13)</t>
  </si>
  <si>
    <t>Nepal Electricity Authority</t>
  </si>
  <si>
    <t>Debenture</t>
  </si>
  <si>
    <t>25/01/2008 (2064/10/11)</t>
  </si>
  <si>
    <t>2/14/2008 (2064/11/2)</t>
  </si>
  <si>
    <t>Types of  Securities</t>
  </si>
  <si>
    <t>(Based on the First Eleven Months' Data of 2007/08)</t>
  </si>
  <si>
    <t>June (e)</t>
  </si>
  <si>
    <t xml:space="preserve"> Changes in the First Eleven Months of </t>
  </si>
  <si>
    <t>Mid-June</t>
  </si>
  <si>
    <t>Change during the first Eleven months</t>
  </si>
  <si>
    <t>First Eleven Months</t>
  </si>
  <si>
    <t>Mid June</t>
  </si>
  <si>
    <t xml:space="preserve">                Principal*</t>
  </si>
  <si>
    <t xml:space="preserve">                Interest Accured*</t>
  </si>
  <si>
    <t>SUMMARY OF BALANCE OF PAYMENTS  PRESENTATION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</si>
  <si>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</si>
  <si>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</si>
  <si>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</si>
  <si>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</si>
  <si>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</si>
  <si>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</si>
  <si>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</si>
  <si>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</si>
  <si>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</si>
  <si>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</si>
  <si>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</si>
  <si>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</si>
  <si>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</si>
  <si>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</si>
  <si>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</si>
  <si>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</si>
  <si>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</si>
  <si>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</si>
  <si>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</si>
  <si>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</si>
  <si>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</si>
  <si>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</si>
  <si>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</si>
  <si>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</si>
  <si>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</si>
  <si>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</si>
  <si>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</si>
  <si>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</si>
  <si>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</si>
  <si>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</si>
  <si>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</si>
  <si>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</si>
  <si>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</si>
  <si>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</si>
  <si>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</si>
  <si>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</si>
  <si>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</si>
  <si>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</si>
  <si>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</si>
  <si>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</si>
  <si>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</si>
  <si>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</si>
  <si>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Deposit Money Banks</t>
  </si>
  <si>
    <t>Other Liabilities</t>
  </si>
  <si>
    <t>Total, Group A through C</t>
  </si>
  <si>
    <t>D.</t>
  </si>
  <si>
    <t>Miscellaneous Items, Net</t>
  </si>
  <si>
    <t>Total, Group A through D</t>
  </si>
  <si>
    <t>E. Reserves and Related Items</t>
  </si>
  <si>
    <t>Reserve Assets</t>
  </si>
  <si>
    <t>Use of Fund Credit and Loans</t>
  </si>
  <si>
    <t>Changes in Reserve Net ( - increase )</t>
  </si>
  <si>
    <t>o/w Education</t>
  </si>
  <si>
    <t>Table 27</t>
  </si>
  <si>
    <t xml:space="preserve">   Local Authority Accounts </t>
  </si>
  <si>
    <t>OUTRIGHT SALE AUCTION*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</si>
  <si>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</si>
  <si>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</si>
  <si>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</si>
  <si>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</si>
  <si>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</si>
  <si>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</si>
  <si>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</si>
  <si>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</si>
  <si>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</si>
  <si>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</si>
  <si>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</si>
  <si>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</si>
  <si>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</si>
  <si>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 xml:space="preserve">   instrument at the initiative of NRB.</t>
  </si>
  <si>
    <t>OUTRIGHT PURCHASE AUCTION*</t>
  </si>
  <si>
    <t>* Since 2004/05, the outright purchase auction of treasury bills has been used as a monetary</t>
  </si>
  <si>
    <t>REPO AUCTION*</t>
  </si>
  <si>
    <t>* Since 2004/05, the repo auction of treasury bills has been used as a monetary</t>
  </si>
  <si>
    <t>REVERSE REPO AUCTION*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</si>
  <si>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</si>
  <si>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</si>
  <si>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</si>
  <si>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</si>
  <si>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</si>
  <si>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</si>
  <si>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</si>
  <si>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</si>
  <si>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</si>
  <si>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INDIAN CURRENCY PURCHASE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</si>
  <si>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</si>
  <si>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</si>
  <si>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</si>
  <si>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</si>
  <si>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</si>
  <si>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</si>
  <si>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</si>
  <si>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</si>
  <si>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</si>
  <si>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</si>
  <si>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</si>
  <si>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</si>
  <si>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</si>
  <si>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</si>
  <si>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*Adjusting credit write-off of Rs 2869.3 million (Rs 821.7 million in principal and Rs 2047.6 million in interest) as at mid Oct-2006 by Nepal Bank Ltd. and Rs 13.2 billion (Rs 4055.2 million in principal and Rs 9099.3 million in interest) by RBB as at mid Dec-2006</t>
  </si>
  <si>
    <t>2. Village Development Committees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</si>
  <si>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 or the latest reop rate of last one month, whichever is the higher.</t>
    </r>
  </si>
  <si>
    <t xml:space="preserve">Mid-June 2008 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</si>
  <si>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</si>
  <si>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</si>
  <si>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</si>
  <si>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</si>
  <si>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</si>
  <si>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</si>
  <si>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</si>
  <si>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</si>
  <si>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</si>
  <si>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</si>
  <si>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</si>
  <si>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</si>
  <si>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</si>
  <si>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</si>
  <si>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</si>
  <si>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</si>
  <si>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</si>
  <si>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</si>
  <si>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</si>
  <si>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</si>
  <si>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</si>
  <si>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</si>
  <si>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</si>
  <si>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</si>
  <si>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</si>
  <si>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</si>
  <si>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</si>
  <si>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</si>
  <si>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</si>
  <si>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</si>
  <si>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</si>
  <si>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</si>
  <si>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</si>
  <si>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2.75-5.0</t>
  </si>
  <si>
    <t>2.25-5.0</t>
  </si>
  <si>
    <t>2 Years and Above</t>
  </si>
  <si>
    <t>3.0-6.00</t>
  </si>
  <si>
    <t>3.0-5.25</t>
  </si>
  <si>
    <t>2.5-5.25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</si>
  <si>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</si>
  <si>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</si>
  <si>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</si>
  <si>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</si>
  <si>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</si>
  <si>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</si>
  <si>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</si>
  <si>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</si>
  <si>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>4.0-11.0</t>
  </si>
  <si>
    <t xml:space="preserve">     Commercial Loans</t>
  </si>
  <si>
    <t>9-14.5</t>
  </si>
  <si>
    <t>9-14.0</t>
  </si>
  <si>
    <t xml:space="preserve">     Overdrafts</t>
  </si>
  <si>
    <t>10.0-16.0</t>
  </si>
  <si>
    <t>10.0-15.5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</si>
  <si>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</si>
  <si>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</si>
  <si>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</si>
  <si>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</si>
  <si>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</si>
  <si>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</si>
  <si>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</si>
  <si>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</si>
  <si>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</si>
  <si>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</si>
  <si>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</si>
  <si>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</si>
  <si>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</si>
  <si>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</si>
  <si>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</si>
  <si>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</si>
  <si>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</si>
  <si>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</si>
  <si>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</si>
  <si>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</si>
  <si>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</si>
  <si>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</si>
  <si>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</si>
  <si>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</si>
  <si>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</si>
  <si>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</si>
  <si>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</si>
  <si>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</si>
  <si>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</si>
  <si>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</si>
  <si>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</si>
  <si>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</si>
  <si>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</si>
  <si>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</si>
  <si>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</si>
  <si>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</si>
  <si>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</si>
  <si>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</si>
  <si>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</si>
  <si>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</si>
  <si>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</si>
  <si>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</si>
  <si>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</si>
  <si>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</si>
  <si>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</si>
  <si>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</si>
  <si>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</si>
  <si>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</si>
  <si>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</si>
  <si>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</si>
  <si>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</si>
  <si>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</si>
  <si>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</si>
  <si>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</si>
  <si>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</si>
  <si>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</si>
  <si>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</si>
  <si>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</si>
  <si>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</si>
  <si>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</si>
  <si>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</si>
  <si>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</si>
  <si>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</si>
  <si>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</si>
  <si>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</si>
  <si>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</si>
  <si>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</si>
  <si>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</si>
  <si>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</si>
  <si>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</si>
  <si>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</si>
  <si>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</si>
  <si>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</si>
  <si>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</si>
  <si>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</si>
  <si>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</si>
  <si>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</si>
  <si>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</si>
  <si>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</si>
  <si>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</si>
  <si>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</si>
  <si>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</si>
  <si>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</si>
  <si>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</si>
  <si>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</si>
  <si>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</si>
  <si>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</si>
  <si>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</si>
  <si>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</si>
  <si>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</si>
  <si>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</si>
  <si>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</si>
  <si>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</si>
  <si>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</si>
  <si>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</si>
  <si>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</si>
  <si>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</si>
  <si>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</si>
  <si>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</si>
  <si>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</si>
  <si>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</si>
  <si>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</si>
  <si>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</si>
  <si>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</si>
  <si>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Table 38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</si>
  <si>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</si>
  <si>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</si>
  <si>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</si>
  <si>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</si>
  <si>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</si>
  <si>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</si>
  <si>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</si>
  <si>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</si>
  <si>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</si>
  <si>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</si>
  <si>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</si>
  <si>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</si>
  <si>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</si>
  <si>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</si>
  <si>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</si>
  <si>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</si>
  <si>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</si>
  <si>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</si>
  <si>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</si>
  <si>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</si>
  <si>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</si>
  <si>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</si>
  <si>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</si>
  <si>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</si>
  <si>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</si>
  <si>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</si>
  <si>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</si>
  <si>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</si>
  <si>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</si>
  <si>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</si>
  <si>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</si>
  <si>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</si>
  <si>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</si>
  <si>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</si>
  <si>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NIC Bank Ltd.</t>
  </si>
  <si>
    <t>15/02/2008 (2064/11/3)</t>
  </si>
  <si>
    <t>14/3/2008 (2064/12/1)</t>
  </si>
  <si>
    <t>Lumbini Bank Ltd.</t>
  </si>
  <si>
    <t>Rights Share( 3:1)</t>
  </si>
  <si>
    <t>10/3/2008 (2064/11/27)</t>
  </si>
  <si>
    <t>2/20/2008 (2064/11/8)</t>
  </si>
  <si>
    <t>11/3/2008 (2064/11/28)</t>
  </si>
  <si>
    <t>Import from India against the US Dollar Payment</t>
  </si>
  <si>
    <t xml:space="preserve">Gross Foreign Exchange Holdings of the Banking Sector in US$ </t>
  </si>
  <si>
    <t>1.5-3.75</t>
  </si>
  <si>
    <t>Mid-Jun</t>
  </si>
  <si>
    <t>9.5-12</t>
  </si>
  <si>
    <t>6.50-13.5</t>
  </si>
  <si>
    <t>Kumari Bank Ltd.</t>
  </si>
  <si>
    <t>Right Share (5:1)</t>
  </si>
  <si>
    <t>24/03/2008  (2064/12/11)</t>
  </si>
  <si>
    <t>4/24/2008  (2065/1/12)</t>
  </si>
  <si>
    <t>Laxmi Bank Ltd.</t>
  </si>
  <si>
    <t>Right Share (4:1)</t>
  </si>
  <si>
    <t>3/4/2008  (2064/12/21)</t>
  </si>
  <si>
    <t>5/2/2008  (2064/1/20)</t>
  </si>
  <si>
    <t>Sanima Bikash Bank Ltd.</t>
  </si>
  <si>
    <t>5/7/2008  (2064/1/25)</t>
  </si>
  <si>
    <t>Paschimanchal Finance Co.Ltd.</t>
  </si>
  <si>
    <t>Right Share (2:1)</t>
  </si>
  <si>
    <t>4/4/2008 (2064/12/22)</t>
  </si>
  <si>
    <t>5/19/2008 (2064/2/6)</t>
  </si>
  <si>
    <t>Mar/Apr</t>
  </si>
  <si>
    <t>2.0-6.50</t>
  </si>
  <si>
    <t>2.5-5.75</t>
  </si>
  <si>
    <t>REVENUE COLLECTION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</si>
  <si>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</si>
  <si>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</si>
  <si>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</si>
  <si>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</si>
  <si>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</si>
  <si>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</si>
  <si>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Prabhu Finance Company Ltd.</t>
  </si>
  <si>
    <t>Foreign Exchange Intervention (in US$)</t>
  </si>
  <si>
    <t>Apr/May</t>
  </si>
  <si>
    <t xml:space="preserve"> 1/ Adjusting the exchange valuation gain of  Rs. 2.5 million.</t>
  </si>
  <si>
    <t>KIST Merchant Banking And Finance</t>
  </si>
  <si>
    <t>Right Share (1:3)</t>
  </si>
  <si>
    <t>4/24/2008 (2065/1/12)</t>
  </si>
  <si>
    <t>5/16/2008 (2065/2/3)</t>
  </si>
  <si>
    <t xml:space="preserve">ACE Development Bank Ltd. </t>
  </si>
  <si>
    <t>Right Share (10:3)</t>
  </si>
  <si>
    <t>5/4/2008 (2065/1/22)</t>
  </si>
  <si>
    <t>5/25/2008 (2065/2/12)</t>
  </si>
  <si>
    <t>Goodwill Finance Ltd</t>
  </si>
  <si>
    <t>Right Share (1:1)</t>
  </si>
  <si>
    <t>5/24/2008 (2065/1/22)</t>
  </si>
  <si>
    <t>5/25/2008 (2065/2/12</t>
  </si>
  <si>
    <t>Gorkha Development Bank Ltd</t>
  </si>
  <si>
    <t>5/6/2008 (2065/1/24)</t>
  </si>
  <si>
    <t>5/26/2008 (2065/2/13)</t>
  </si>
  <si>
    <t>Business Development Bank Ltd</t>
  </si>
  <si>
    <t>Right Share (1:2.5)</t>
  </si>
  <si>
    <t>5/8/2008 (2065/1/26)</t>
  </si>
  <si>
    <t>5/29/2008 (2065/2/16)</t>
  </si>
  <si>
    <t>Himchuli Bikash Bank Ltd</t>
  </si>
  <si>
    <t>Right Share (1:2)</t>
  </si>
  <si>
    <t>5/30/2008 (2065/2/17)</t>
  </si>
  <si>
    <t>United Finance Ltd</t>
  </si>
  <si>
    <t>Nepal Express Finance Ltd</t>
  </si>
  <si>
    <t>Right Share (5:3)</t>
  </si>
  <si>
    <t>5/12/2008 (2065/1/30)</t>
  </si>
  <si>
    <t>6/2/2008 (2065/2/20)</t>
  </si>
  <si>
    <t>Royal Merchant Banking and Finance Ltd</t>
  </si>
  <si>
    <t>6/1/2008 (2065/2/19)</t>
  </si>
  <si>
    <t>ICFC Bittiya Sanstha Ltd</t>
  </si>
  <si>
    <t>5/13/2008 (2065/1/31)</t>
  </si>
  <si>
    <t>6/10/2008 (2065/2/28)</t>
  </si>
  <si>
    <t>5/15/2008 (2065/2/22)</t>
  </si>
  <si>
    <t>Agriculture Development Bank Ltd.</t>
  </si>
  <si>
    <t>Hydropower</t>
  </si>
  <si>
    <t>Mutual Fund</t>
  </si>
  <si>
    <t>Preferred Stock</t>
  </si>
  <si>
    <t>Promoter Share</t>
  </si>
  <si>
    <t>2008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</si>
  <si>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</si>
  <si>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</si>
  <si>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</si>
  <si>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</si>
  <si>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</si>
  <si>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</si>
  <si>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</si>
  <si>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</si>
  <si>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</si>
  <si>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</si>
  <si>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</si>
  <si>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</si>
  <si>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</si>
  <si>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</si>
  <si>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</si>
  <si>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</si>
  <si>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</si>
  <si>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</si>
  <si>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</si>
  <si>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</si>
  <si>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</si>
  <si>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</si>
  <si>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</si>
  <si>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</si>
  <si>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</si>
  <si>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</si>
  <si>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</si>
  <si>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</si>
  <si>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</si>
  <si>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</si>
  <si>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</si>
  <si>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</si>
  <si>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</si>
  <si>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</si>
  <si>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</si>
  <si>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</si>
  <si>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</si>
  <si>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</si>
  <si>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</si>
  <si>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</si>
  <si>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</si>
  <si>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</si>
  <si>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</si>
  <si>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</si>
  <si>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</si>
  <si>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</si>
  <si>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</si>
  <si>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</si>
  <si>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</si>
  <si>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</si>
  <si>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</si>
  <si>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</si>
  <si>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</si>
  <si>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</si>
  <si>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</si>
  <si>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</si>
  <si>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        (a) Hessian</t>
  </si>
  <si>
    <t xml:space="preserve">         (b) Sackings</t>
  </si>
  <si>
    <t xml:space="preserve">         (c) Twines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</si>
  <si>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</si>
  <si>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</si>
  <si>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</si>
  <si>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</si>
  <si>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</si>
  <si>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</si>
  <si>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</si>
  <si>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</si>
  <si>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</si>
  <si>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</si>
  <si>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</si>
  <si>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</si>
  <si>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</si>
  <si>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</si>
  <si>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</si>
  <si>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</si>
  <si>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</si>
  <si>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</si>
  <si>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</si>
  <si>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</si>
  <si>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</si>
  <si>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</si>
  <si>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</si>
  <si>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</si>
  <si>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</si>
  <si>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</si>
  <si>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</si>
  <si>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</si>
  <si>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</si>
  <si>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</si>
  <si>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</si>
  <si>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</si>
  <si>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</si>
  <si>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</si>
  <si>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</si>
  <si>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</si>
  <si>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</si>
  <si>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</si>
  <si>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</si>
  <si>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</si>
  <si>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</si>
  <si>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</si>
  <si>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</si>
  <si>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</si>
  <si>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</si>
  <si>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</si>
  <si>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</si>
  <si>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</si>
  <si>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</si>
  <si>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</si>
  <si>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</si>
  <si>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</si>
  <si>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</si>
  <si>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</si>
  <si>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</si>
  <si>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</si>
  <si>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</si>
  <si>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</si>
  <si>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</si>
  <si>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</si>
  <si>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</si>
  <si>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</si>
  <si>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</si>
  <si>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</si>
  <si>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</si>
  <si>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</si>
  <si>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</si>
  <si>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</si>
  <si>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</si>
  <si>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</si>
  <si>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</si>
  <si>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</si>
  <si>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</si>
  <si>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</si>
  <si>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</si>
  <si>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</si>
  <si>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</si>
  <si>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</si>
  <si>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</si>
  <si>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</si>
  <si>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</si>
  <si>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</si>
  <si>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</si>
  <si>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</si>
  <si>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</si>
  <si>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</si>
  <si>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</si>
  <si>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</si>
  <si>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</si>
  <si>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</si>
  <si>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</si>
  <si>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</si>
  <si>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</si>
  <si>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</si>
  <si>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</si>
  <si>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</si>
  <si>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</si>
  <si>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</si>
  <si>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</si>
  <si>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</si>
  <si>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</si>
  <si>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</si>
  <si>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</si>
  <si>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</si>
  <si>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</si>
  <si>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</si>
  <si>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</si>
  <si>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</si>
  <si>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</si>
  <si>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</si>
  <si>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</si>
  <si>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</si>
  <si>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</si>
  <si>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</si>
  <si>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</si>
  <si>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39</t>
  </si>
  <si>
    <t>Table 40</t>
  </si>
  <si>
    <t>Table 41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</si>
  <si>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</si>
  <si>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</si>
  <si>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</si>
  <si>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</si>
  <si>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</si>
  <si>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</si>
  <si>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</si>
  <si>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</si>
  <si>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</si>
  <si>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</si>
  <si>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Kaski Finance Ltd.</t>
  </si>
  <si>
    <t>Ordinary</t>
  </si>
  <si>
    <t>5/18/2008 (2065/2/5)</t>
  </si>
  <si>
    <t>6/27/2008 (2065/3/13)</t>
  </si>
  <si>
    <t>Shikhar Bittiya Sansthan Ltd.</t>
  </si>
  <si>
    <t>6/21/2008 (2065/3/8)</t>
  </si>
  <si>
    <t>NEFINSCO</t>
  </si>
  <si>
    <t>Clean Energy Development Bank</t>
  </si>
  <si>
    <t>5/23/2008 (2065/2/10)</t>
  </si>
  <si>
    <t>6/19/2008 (2065/3/5)</t>
  </si>
  <si>
    <t>Reliable Investment Bittiya Sanstha</t>
  </si>
  <si>
    <t>7/7/2008 (2065/3/23)</t>
  </si>
  <si>
    <t>NMB &amp; NCML</t>
  </si>
  <si>
    <t>Lord Buddha Financial Institution</t>
  </si>
  <si>
    <t>6/29/2008 (2065/3/15)</t>
  </si>
  <si>
    <t>Subechchha Bikash Bank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</si>
</sst>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#,##0.0"/>
    <numFmt numFmtId="184" formatCode="_-* #,##0.0_-;\-* #,##0.0_-;_-* &quot;-&quot;??_-;_-@_-"/>
    <numFmt numFmtId="185" formatCode="_-* #,##0.0000_-;\-* #,##0.0000_-;_-* &quot;-&quot;??_-;_-@_-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_-* #,##0.000_-;\-* #,##0.000_-;_-* &quot;-&quot;??_-;_-@_-"/>
    <numFmt numFmtId="190" formatCode="0.000000"/>
    <numFmt numFmtId="191" formatCode="0.00000"/>
  </numFmts>
  <fonts count="7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b/>
      <sz val="15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173" fontId="4" fillId="0" borderId="0">
      <alignment/>
      <protection/>
    </xf>
    <xf numFmtId="173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892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7">
      <alignment/>
      <protection/>
    </xf>
    <xf numFmtId="173" fontId="2" fillId="0" borderId="0" xfId="57" applyFont="1">
      <alignment/>
      <protection/>
    </xf>
    <xf numFmtId="173" fontId="1" fillId="0" borderId="0" xfId="57" applyFont="1" applyBorder="1" applyAlignment="1" quotePrefix="1">
      <alignment horizontal="center"/>
      <protection/>
    </xf>
    <xf numFmtId="172" fontId="4" fillId="0" borderId="0" xfId="57" applyNumberFormat="1">
      <alignment/>
      <protection/>
    </xf>
    <xf numFmtId="173" fontId="2" fillId="0" borderId="14" xfId="57" applyNumberFormat="1" applyFont="1" applyBorder="1" applyAlignment="1" applyProtection="1">
      <alignment horizontal="centerContinuous"/>
      <protection/>
    </xf>
    <xf numFmtId="173" fontId="2" fillId="0" borderId="15" xfId="57" applyFont="1" applyBorder="1" applyAlignment="1">
      <alignment horizontal="centerContinuous"/>
      <protection/>
    </xf>
    <xf numFmtId="173" fontId="2" fillId="0" borderId="13" xfId="57" applyNumberFormat="1" applyFont="1" applyBorder="1" applyAlignment="1" applyProtection="1">
      <alignment horizontal="center"/>
      <protection/>
    </xf>
    <xf numFmtId="173" fontId="2" fillId="0" borderId="0" xfId="57" applyNumberFormat="1" applyFont="1" applyAlignment="1" applyProtection="1">
      <alignment horizontal="left"/>
      <protection/>
    </xf>
    <xf numFmtId="172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7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12" xfId="57" applyNumberFormat="1" applyFont="1" applyBorder="1" applyAlignment="1">
      <alignment horizontal="center" vertical="center"/>
      <protection/>
    </xf>
    <xf numFmtId="174" fontId="2" fillId="0" borderId="22" xfId="57" applyNumberFormat="1" applyFont="1" applyBorder="1" applyAlignment="1" applyProtection="1">
      <alignment horizontal="center" vertical="center"/>
      <protection/>
    </xf>
    <xf numFmtId="172" fontId="1" fillId="0" borderId="35" xfId="57" applyNumberFormat="1" applyFont="1" applyBorder="1" applyAlignment="1">
      <alignment horizontal="center" vertical="center"/>
      <protection/>
    </xf>
    <xf numFmtId="173" fontId="2" fillId="0" borderId="28" xfId="57" applyNumberFormat="1" applyFont="1" applyBorder="1" applyAlignment="1" applyProtection="1">
      <alignment horizontal="center" vertical="center"/>
      <protection/>
    </xf>
    <xf numFmtId="173" fontId="1" fillId="0" borderId="34" xfId="57" applyNumberFormat="1" applyFont="1" applyBorder="1" applyAlignment="1" applyProtection="1">
      <alignment horizontal="center" vertical="center"/>
      <protection/>
    </xf>
    <xf numFmtId="172" fontId="1" fillId="0" borderId="36" xfId="57" applyNumberFormat="1" applyFont="1" applyBorder="1" applyAlignment="1">
      <alignment horizontal="center" vertical="center"/>
      <protection/>
    </xf>
    <xf numFmtId="172" fontId="2" fillId="0" borderId="37" xfId="57" applyNumberFormat="1" applyFont="1" applyBorder="1" applyAlignment="1">
      <alignment horizontal="center" vertical="center"/>
      <protection/>
    </xf>
    <xf numFmtId="172" fontId="1" fillId="0" borderId="38" xfId="57" applyNumberFormat="1" applyFont="1" applyBorder="1" applyAlignment="1">
      <alignment horizontal="center" vertical="center"/>
      <protection/>
    </xf>
    <xf numFmtId="174" fontId="2" fillId="0" borderId="0" xfId="57" applyNumberFormat="1" applyFont="1" applyBorder="1" applyAlignment="1" applyProtection="1">
      <alignment horizontal="center" vertical="center"/>
      <protection/>
    </xf>
    <xf numFmtId="172" fontId="1" fillId="0" borderId="39" xfId="57" applyNumberFormat="1" applyFont="1" applyBorder="1" applyAlignment="1">
      <alignment horizontal="center" vertical="center"/>
      <protection/>
    </xf>
    <xf numFmtId="172" fontId="9" fillId="0" borderId="24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1" fillId="0" borderId="1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1" fillId="0" borderId="32" xfId="57" applyNumberFormat="1" applyFont="1" applyBorder="1" applyAlignment="1">
      <alignment horizontal="center" vertical="center"/>
      <protection/>
    </xf>
    <xf numFmtId="172" fontId="1" fillId="0" borderId="34" xfId="57" applyNumberFormat="1" applyFont="1" applyBorder="1" applyAlignment="1">
      <alignment horizontal="center" vertical="center"/>
      <protection/>
    </xf>
    <xf numFmtId="173" fontId="2" fillId="0" borderId="40" xfId="57" applyNumberFormat="1" applyFont="1" applyBorder="1" applyAlignment="1" applyProtection="1">
      <alignment horizontal="center" vertical="center"/>
      <protection/>
    </xf>
    <xf numFmtId="173" fontId="1" fillId="0" borderId="41" xfId="57" applyNumberFormat="1" applyFont="1" applyBorder="1" applyAlignment="1" applyProtection="1">
      <alignment horizontal="center" vertical="center"/>
      <protection/>
    </xf>
    <xf numFmtId="172" fontId="1" fillId="0" borderId="42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172" fontId="2" fillId="0" borderId="42" xfId="0" applyNumberFormat="1" applyFont="1" applyBorder="1" applyAlignment="1">
      <alignment horizontal="center"/>
    </xf>
    <xf numFmtId="172" fontId="2" fillId="0" borderId="44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172" fontId="2" fillId="0" borderId="46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1" fillId="0" borderId="48" xfId="0" applyNumberFormat="1" applyFont="1" applyBorder="1" applyAlignment="1">
      <alignment horizontal="center"/>
    </xf>
    <xf numFmtId="172" fontId="1" fillId="0" borderId="49" xfId="0" applyNumberFormat="1" applyFont="1" applyBorder="1" applyAlignment="1">
      <alignment horizontal="center"/>
    </xf>
    <xf numFmtId="172" fontId="2" fillId="0" borderId="48" xfId="0" applyNumberFormat="1" applyFont="1" applyBorder="1" applyAlignment="1">
      <alignment horizontal="center"/>
    </xf>
    <xf numFmtId="172" fontId="2" fillId="0" borderId="50" xfId="0" applyNumberFormat="1" applyFont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17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/>
    </xf>
    <xf numFmtId="0" fontId="16" fillId="0" borderId="53" xfId="0" applyFont="1" applyBorder="1" applyAlignment="1">
      <alignment/>
    </xf>
    <xf numFmtId="0" fontId="2" fillId="0" borderId="54" xfId="0" applyFont="1" applyBorder="1" applyAlignment="1">
      <alignment/>
    </xf>
    <xf numFmtId="172" fontId="2" fillId="0" borderId="55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54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174" fontId="2" fillId="0" borderId="40" xfId="0" applyNumberFormat="1" applyFont="1" applyBorder="1" applyAlignment="1" applyProtection="1">
      <alignment horizontal="center"/>
      <protection/>
    </xf>
    <xf numFmtId="174" fontId="1" fillId="0" borderId="40" xfId="0" applyNumberFormat="1" applyFont="1" applyBorder="1" applyAlignment="1">
      <alignment horizontal="left"/>
    </xf>
    <xf numFmtId="174" fontId="2" fillId="0" borderId="40" xfId="0" applyNumberFormat="1" applyFont="1" applyBorder="1" applyAlignment="1">
      <alignment horizontal="left" indent="2"/>
    </xf>
    <xf numFmtId="0" fontId="2" fillId="0" borderId="40" xfId="0" applyFont="1" applyBorder="1" applyAlignment="1">
      <alignment horizontal="left" indent="2"/>
    </xf>
    <xf numFmtId="2" fontId="2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72" fontId="2" fillId="0" borderId="36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72" fontId="12" fillId="0" borderId="30" xfId="0" applyNumberFormat="1" applyFont="1" applyBorder="1" applyAlignment="1">
      <alignment/>
    </xf>
    <xf numFmtId="172" fontId="12" fillId="0" borderId="28" xfId="0" applyNumberFormat="1" applyFont="1" applyBorder="1" applyAlignment="1">
      <alignment/>
    </xf>
    <xf numFmtId="172" fontId="12" fillId="0" borderId="29" xfId="0" applyNumberFormat="1" applyFont="1" applyBorder="1" applyAlignment="1">
      <alignment/>
    </xf>
    <xf numFmtId="172" fontId="12" fillId="0" borderId="31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1" fillId="0" borderId="40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40" xfId="0" applyFont="1" applyBorder="1" applyAlignment="1">
      <alignment/>
    </xf>
    <xf numFmtId="0" fontId="2" fillId="0" borderId="60" xfId="0" applyFont="1" applyBorder="1" applyAlignment="1" applyProtection="1">
      <alignment horizontal="left"/>
      <protection/>
    </xf>
    <xf numFmtId="172" fontId="2" fillId="0" borderId="6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174" fontId="1" fillId="0" borderId="62" xfId="0" applyNumberFormat="1" applyFont="1" applyBorder="1" applyAlignment="1" applyProtection="1" quotePrefix="1">
      <alignment horizontal="left"/>
      <protection/>
    </xf>
    <xf numFmtId="174" fontId="2" fillId="0" borderId="58" xfId="0" applyNumberFormat="1" applyFont="1" applyBorder="1" applyAlignment="1" applyProtection="1" quotePrefix="1">
      <alignment horizontal="left"/>
      <protection/>
    </xf>
    <xf numFmtId="174" fontId="2" fillId="0" borderId="59" xfId="0" applyNumberFormat="1" applyFont="1" applyBorder="1" applyAlignment="1" applyProtection="1">
      <alignment horizontal="left"/>
      <protection/>
    </xf>
    <xf numFmtId="174" fontId="1" fillId="0" borderId="40" xfId="0" applyNumberFormat="1" applyFont="1" applyBorder="1" applyAlignment="1" applyProtection="1" quotePrefix="1">
      <alignment horizontal="left"/>
      <protection/>
    </xf>
    <xf numFmtId="174" fontId="2" fillId="0" borderId="40" xfId="0" applyNumberFormat="1" applyFont="1" applyBorder="1" applyAlignment="1" applyProtection="1">
      <alignment horizontal="left"/>
      <protection/>
    </xf>
    <xf numFmtId="174" fontId="1" fillId="0" borderId="63" xfId="0" applyNumberFormat="1" applyFont="1" applyBorder="1" applyAlignment="1" applyProtection="1" quotePrefix="1">
      <alignment horizontal="left"/>
      <protection/>
    </xf>
    <xf numFmtId="174" fontId="2" fillId="0" borderId="6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64" xfId="0" applyFont="1" applyFill="1" applyBorder="1" applyAlignment="1">
      <alignment horizontal="center" vertical="center"/>
    </xf>
    <xf numFmtId="172" fontId="2" fillId="0" borderId="2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0" fontId="11" fillId="33" borderId="6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72" fontId="15" fillId="0" borderId="66" xfId="0" applyNumberFormat="1" applyFont="1" applyBorder="1" applyAlignment="1">
      <alignment horizontal="center"/>
    </xf>
    <xf numFmtId="172" fontId="15" fillId="0" borderId="66" xfId="0" applyNumberFormat="1" applyFont="1" applyBorder="1" applyAlignment="1" quotePrefix="1">
      <alignment horizontal="center"/>
    </xf>
    <xf numFmtId="172" fontId="15" fillId="0" borderId="14" xfId="0" applyNumberFormat="1" applyFont="1" applyBorder="1" applyAlignment="1">
      <alignment horizontal="center"/>
    </xf>
    <xf numFmtId="172" fontId="15" fillId="0" borderId="66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66" xfId="0" applyFont="1" applyBorder="1" applyAlignment="1">
      <alignment vertical="center"/>
    </xf>
    <xf numFmtId="0" fontId="21" fillId="0" borderId="0" xfId="0" applyFont="1" applyBorder="1" applyAlignment="1">
      <alignment/>
    </xf>
    <xf numFmtId="172" fontId="1" fillId="33" borderId="67" xfId="0" applyNumberFormat="1" applyFont="1" applyFill="1" applyBorder="1" applyAlignment="1">
      <alignment/>
    </xf>
    <xf numFmtId="1" fontId="1" fillId="33" borderId="67" xfId="0" applyNumberFormat="1" applyFont="1" applyFill="1" applyBorder="1" applyAlignment="1">
      <alignment/>
    </xf>
    <xf numFmtId="1" fontId="1" fillId="33" borderId="68" xfId="0" applyNumberFormat="1" applyFont="1" applyFill="1" applyBorder="1" applyAlignment="1">
      <alignment/>
    </xf>
    <xf numFmtId="172" fontId="1" fillId="33" borderId="69" xfId="0" applyNumberFormat="1" applyFont="1" applyFill="1" applyBorder="1" applyAlignment="1">
      <alignment/>
    </xf>
    <xf numFmtId="172" fontId="1" fillId="33" borderId="68" xfId="0" applyNumberFormat="1" applyFont="1" applyFill="1" applyBorder="1" applyAlignment="1">
      <alignment/>
    </xf>
    <xf numFmtId="172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72" fontId="1" fillId="33" borderId="31" xfId="0" applyNumberFormat="1" applyFont="1" applyFill="1" applyBorder="1" applyAlignment="1">
      <alignment/>
    </xf>
    <xf numFmtId="172" fontId="1" fillId="33" borderId="31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29" xfId="0" applyNumberFormat="1" applyFont="1" applyFill="1" applyBorder="1" applyAlignment="1">
      <alignment/>
    </xf>
    <xf numFmtId="172" fontId="1" fillId="33" borderId="29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70" xfId="0" applyFont="1" applyBorder="1" applyAlignment="1">
      <alignment horizontal="left" indent="1"/>
    </xf>
    <xf numFmtId="2" fontId="1" fillId="0" borderId="66" xfId="0" applyNumberFormat="1" applyFont="1" applyBorder="1" applyAlignment="1" quotePrefix="1">
      <alignment horizontal="center"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7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indent="1"/>
    </xf>
    <xf numFmtId="2" fontId="1" fillId="0" borderId="56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72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72" xfId="0" applyNumberFormat="1" applyFont="1" applyBorder="1" applyAlignment="1" applyProtection="1">
      <alignment horizontal="center" vertical="center"/>
      <protection/>
    </xf>
    <xf numFmtId="2" fontId="2" fillId="0" borderId="56" xfId="0" applyNumberFormat="1" applyFont="1" applyBorder="1" applyAlignment="1" quotePrefix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/>
    </xf>
    <xf numFmtId="0" fontId="2" fillId="0" borderId="73" xfId="0" applyFont="1" applyBorder="1" applyAlignment="1">
      <alignment horizontal="left" indent="1"/>
    </xf>
    <xf numFmtId="2" fontId="2" fillId="0" borderId="6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74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>
      <alignment/>
    </xf>
    <xf numFmtId="2" fontId="2" fillId="0" borderId="75" xfId="0" applyNumberFormat="1" applyFont="1" applyBorder="1" applyAlignment="1">
      <alignment/>
    </xf>
    <xf numFmtId="2" fontId="2" fillId="0" borderId="76" xfId="0" applyNumberFormat="1" applyFont="1" applyBorder="1" applyAlignment="1">
      <alignment horizontal="center" vertical="center"/>
    </xf>
    <xf numFmtId="172" fontId="2" fillId="0" borderId="77" xfId="0" applyNumberFormat="1" applyFont="1" applyBorder="1" applyAlignment="1">
      <alignment vertical="center"/>
    </xf>
    <xf numFmtId="172" fontId="2" fillId="0" borderId="78" xfId="0" applyNumberFormat="1" applyFont="1" applyBorder="1" applyAlignment="1">
      <alignment vertical="center"/>
    </xf>
    <xf numFmtId="172" fontId="2" fillId="0" borderId="77" xfId="0" applyNumberFormat="1" applyFont="1" applyBorder="1" applyAlignment="1" applyProtection="1">
      <alignment horizontal="center" vertical="center"/>
      <protection/>
    </xf>
    <xf numFmtId="172" fontId="2" fillId="0" borderId="79" xfId="0" applyNumberFormat="1" applyFont="1" applyBorder="1" applyAlignment="1" applyProtection="1">
      <alignment horizontal="center" vertical="center"/>
      <protection/>
    </xf>
    <xf numFmtId="0" fontId="2" fillId="0" borderId="80" xfId="0" applyFont="1" applyBorder="1" applyAlignment="1">
      <alignment/>
    </xf>
    <xf numFmtId="2" fontId="2" fillId="0" borderId="64" xfId="0" applyNumberFormat="1" applyFont="1" applyBorder="1" applyAlignment="1" quotePrefix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2" fontId="2" fillId="0" borderId="73" xfId="0" applyNumberFormat="1" applyFont="1" applyBorder="1" applyAlignment="1" quotePrefix="1">
      <alignment horizontal="left"/>
    </xf>
    <xf numFmtId="2" fontId="2" fillId="0" borderId="81" xfId="0" applyNumberFormat="1" applyFont="1" applyBorder="1" applyAlignment="1">
      <alignment/>
    </xf>
    <xf numFmtId="2" fontId="2" fillId="0" borderId="54" xfId="0" applyNumberFormat="1" applyFont="1" applyBorder="1" applyAlignment="1">
      <alignment horizontal="center" vertical="center"/>
    </xf>
    <xf numFmtId="172" fontId="2" fillId="0" borderId="55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2" fontId="2" fillId="0" borderId="82" xfId="0" applyNumberFormat="1" applyFont="1" applyBorder="1" applyAlignment="1">
      <alignment/>
    </xf>
    <xf numFmtId="0" fontId="22" fillId="0" borderId="71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0" fontId="2" fillId="0" borderId="72" xfId="0" applyFont="1" applyBorder="1" applyAlignment="1">
      <alignment/>
    </xf>
    <xf numFmtId="172" fontId="2" fillId="0" borderId="83" xfId="0" applyNumberFormat="1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1" fillId="33" borderId="84" xfId="0" applyFont="1" applyFill="1" applyBorder="1" applyAlignment="1">
      <alignment horizontal="left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 applyProtection="1">
      <alignment horizontal="center" vertical="center"/>
      <protection/>
    </xf>
    <xf numFmtId="0" fontId="1" fillId="33" borderId="87" xfId="0" applyFont="1" applyFill="1" applyBorder="1" applyAlignment="1">
      <alignment vertical="center"/>
    </xf>
    <xf numFmtId="0" fontId="1" fillId="33" borderId="88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72" fontId="12" fillId="0" borderId="66" xfId="0" applyNumberFormat="1" applyFont="1" applyBorder="1" applyAlignment="1">
      <alignment horizontal="center" vertical="center"/>
    </xf>
    <xf numFmtId="2" fontId="12" fillId="0" borderId="66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3" fillId="0" borderId="66" xfId="0" applyNumberFormat="1" applyFont="1" applyBorder="1" applyAlignment="1">
      <alignment horizontal="center" vertical="center"/>
    </xf>
    <xf numFmtId="2" fontId="23" fillId="0" borderId="66" xfId="0" applyNumberFormat="1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12" fillId="0" borderId="66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 wrapText="1"/>
    </xf>
    <xf numFmtId="0" fontId="23" fillId="33" borderId="66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6" fontId="23" fillId="33" borderId="66" xfId="0" applyNumberFormat="1" applyFont="1" applyFill="1" applyBorder="1" applyAlignment="1">
      <alignment horizontal="center" vertical="center" wrapText="1"/>
    </xf>
    <xf numFmtId="172" fontId="12" fillId="0" borderId="64" xfId="0" applyNumberFormat="1" applyFont="1" applyFill="1" applyBorder="1" applyAlignment="1">
      <alignment horizontal="right" vertical="center"/>
    </xf>
    <xf numFmtId="2" fontId="12" fillId="0" borderId="66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33" borderId="5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2" fontId="12" fillId="0" borderId="66" xfId="0" applyNumberFormat="1" applyFont="1" applyBorder="1" applyAlignment="1">
      <alignment/>
    </xf>
    <xf numFmtId="0" fontId="1" fillId="0" borderId="30" xfId="0" applyFont="1" applyBorder="1" applyAlignment="1">
      <alignment vertical="center"/>
    </xf>
    <xf numFmtId="2" fontId="1" fillId="0" borderId="90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172" fontId="1" fillId="0" borderId="30" xfId="0" applyNumberFormat="1" applyFont="1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2" fillId="0" borderId="30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4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91" xfId="0" applyNumberFormat="1" applyFont="1" applyBorder="1" applyAlignment="1">
      <alignment horizontal="center" vertical="center"/>
    </xf>
    <xf numFmtId="2" fontId="2" fillId="0" borderId="92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84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vertical="center"/>
    </xf>
    <xf numFmtId="0" fontId="1" fillId="33" borderId="95" xfId="0" applyFont="1" applyFill="1" applyBorder="1" applyAlignment="1">
      <alignment horizontal="center" vertical="center"/>
    </xf>
    <xf numFmtId="0" fontId="1" fillId="33" borderId="84" xfId="0" applyFont="1" applyFill="1" applyBorder="1" applyAlignment="1" quotePrefix="1">
      <alignment horizontal="center" vertical="center"/>
    </xf>
    <xf numFmtId="0" fontId="1" fillId="33" borderId="94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73" fontId="1" fillId="33" borderId="89" xfId="57" applyNumberFormat="1" applyFont="1" applyFill="1" applyBorder="1" applyAlignment="1" applyProtection="1">
      <alignment horizontal="center" vertical="center"/>
      <protection/>
    </xf>
    <xf numFmtId="173" fontId="1" fillId="33" borderId="23" xfId="57" applyNumberFormat="1" applyFont="1" applyFill="1" applyBorder="1" applyAlignment="1" applyProtection="1">
      <alignment horizontal="center" vertical="center"/>
      <protection/>
    </xf>
    <xf numFmtId="173" fontId="1" fillId="33" borderId="13" xfId="57" applyNumberFormat="1" applyFont="1" applyFill="1" applyBorder="1" applyAlignment="1" applyProtection="1">
      <alignment horizontal="center" vertical="center"/>
      <protection/>
    </xf>
    <xf numFmtId="173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173" fontId="2" fillId="0" borderId="0" xfId="58" applyFont="1">
      <alignment/>
      <protection/>
    </xf>
    <xf numFmtId="172" fontId="2" fillId="0" borderId="0" xfId="57" applyNumberFormat="1" applyFont="1" applyBorder="1" applyAlignment="1">
      <alignment horizontal="center" vertical="center"/>
      <protection/>
    </xf>
    <xf numFmtId="172" fontId="2" fillId="0" borderId="28" xfId="57" applyNumberFormat="1" applyFont="1" applyBorder="1" applyAlignment="1">
      <alignment horizontal="center" vertical="center"/>
      <protection/>
    </xf>
    <xf numFmtId="172" fontId="2" fillId="0" borderId="22" xfId="57" applyNumberFormat="1" applyFont="1" applyBorder="1" applyAlignment="1">
      <alignment horizontal="center" vertical="center"/>
      <protection/>
    </xf>
    <xf numFmtId="173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97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48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51" xfId="0" applyFont="1" applyFill="1" applyBorder="1" applyAlignment="1">
      <alignment horizontal="right"/>
    </xf>
    <xf numFmtId="0" fontId="1" fillId="0" borderId="10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52" xfId="0" applyFont="1" applyBorder="1" applyAlignment="1">
      <alignment horizontal="right"/>
    </xf>
    <xf numFmtId="172" fontId="1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33" borderId="9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33" borderId="6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72" fontId="23" fillId="0" borderId="54" xfId="0" applyNumberFormat="1" applyFont="1" applyBorder="1" applyAlignment="1" applyProtection="1">
      <alignment horizontal="right" vertical="center"/>
      <protection/>
    </xf>
    <xf numFmtId="172" fontId="23" fillId="0" borderId="54" xfId="0" applyNumberFormat="1" applyFont="1" applyBorder="1" applyAlignment="1" applyProtection="1">
      <alignment horizontal="center" vertical="center"/>
      <protection/>
    </xf>
    <xf numFmtId="172" fontId="12" fillId="0" borderId="56" xfId="0" applyNumberFormat="1" applyFont="1" applyBorder="1" applyAlignment="1" applyProtection="1">
      <alignment horizontal="right" vertical="center"/>
      <protection/>
    </xf>
    <xf numFmtId="172" fontId="12" fillId="0" borderId="56" xfId="0" applyNumberFormat="1" applyFont="1" applyBorder="1" applyAlignment="1" applyProtection="1" quotePrefix="1">
      <alignment horizontal="center" vertical="center"/>
      <protection/>
    </xf>
    <xf numFmtId="172" fontId="12" fillId="0" borderId="56" xfId="0" applyNumberFormat="1" applyFont="1" applyBorder="1" applyAlignment="1" applyProtection="1">
      <alignment horizontal="center" vertical="center"/>
      <protection/>
    </xf>
    <xf numFmtId="172" fontId="27" fillId="0" borderId="56" xfId="0" applyNumberFormat="1" applyFont="1" applyBorder="1" applyAlignment="1" applyProtection="1">
      <alignment horizontal="right" vertical="center"/>
      <protection/>
    </xf>
    <xf numFmtId="172" fontId="27" fillId="0" borderId="56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72" fontId="12" fillId="0" borderId="64" xfId="0" applyNumberFormat="1" applyFont="1" applyBorder="1" applyAlignment="1" applyProtection="1">
      <alignment horizontal="right" vertical="center"/>
      <protection/>
    </xf>
    <xf numFmtId="172" fontId="12" fillId="0" borderId="64" xfId="0" applyNumberFormat="1" applyFont="1" applyBorder="1" applyAlignment="1" applyProtection="1">
      <alignment horizontal="center" vertical="center"/>
      <protection/>
    </xf>
    <xf numFmtId="172" fontId="23" fillId="0" borderId="56" xfId="0" applyNumberFormat="1" applyFont="1" applyBorder="1" applyAlignment="1" applyProtection="1">
      <alignment horizontal="right" vertical="center"/>
      <protection/>
    </xf>
    <xf numFmtId="172" fontId="23" fillId="0" borderId="56" xfId="0" applyNumberFormat="1" applyFont="1" applyBorder="1" applyAlignment="1" applyProtection="1">
      <alignment horizontal="center" vertical="center"/>
      <protection/>
    </xf>
    <xf numFmtId="172" fontId="12" fillId="0" borderId="64" xfId="0" applyNumberFormat="1" applyFont="1" applyBorder="1" applyAlignment="1" applyProtection="1" quotePrefix="1">
      <alignment horizontal="center" vertical="center"/>
      <protection/>
    </xf>
    <xf numFmtId="172" fontId="23" fillId="0" borderId="66" xfId="0" applyNumberFormat="1" applyFont="1" applyBorder="1" applyAlignment="1" applyProtection="1">
      <alignment vertical="center"/>
      <protection/>
    </xf>
    <xf numFmtId="172" fontId="23" fillId="0" borderId="66" xfId="0" applyNumberFormat="1" applyFont="1" applyBorder="1" applyAlignment="1" applyProtection="1">
      <alignment horizontal="center" vertical="center"/>
      <protection/>
    </xf>
    <xf numFmtId="172" fontId="23" fillId="0" borderId="56" xfId="0" applyNumberFormat="1" applyFont="1" applyBorder="1" applyAlignment="1">
      <alignment horizontal="right" vertical="center"/>
    </xf>
    <xf numFmtId="172" fontId="23" fillId="0" borderId="56" xfId="0" applyNumberFormat="1" applyFont="1" applyBorder="1" applyAlignment="1">
      <alignment horizontal="center" vertical="center"/>
    </xf>
    <xf numFmtId="172" fontId="12" fillId="0" borderId="56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 quotePrefix="1">
      <alignment horizontal="center"/>
    </xf>
    <xf numFmtId="172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33" borderId="64" xfId="0" applyFont="1" applyFill="1" applyBorder="1" applyAlignment="1" applyProtection="1">
      <alignment horizontal="center"/>
      <protection locked="0"/>
    </xf>
    <xf numFmtId="174" fontId="23" fillId="0" borderId="56" xfId="0" applyNumberFormat="1" applyFont="1" applyBorder="1" applyAlignment="1" applyProtection="1">
      <alignment horizontal="right"/>
      <protection locked="0"/>
    </xf>
    <xf numFmtId="174" fontId="12" fillId="0" borderId="56" xfId="0" applyNumberFormat="1" applyFont="1" applyBorder="1" applyAlignment="1" applyProtection="1">
      <alignment horizontal="right"/>
      <protection locked="0"/>
    </xf>
    <xf numFmtId="174" fontId="12" fillId="0" borderId="56" xfId="0" applyNumberFormat="1" applyFont="1" applyBorder="1" applyAlignment="1">
      <alignment horizontal="right"/>
    </xf>
    <xf numFmtId="174" fontId="12" fillId="0" borderId="56" xfId="0" applyNumberFormat="1" applyFont="1" applyBorder="1" applyAlignment="1" applyProtection="1">
      <alignment horizontal="right"/>
      <protection/>
    </xf>
    <xf numFmtId="174" fontId="23" fillId="0" borderId="56" xfId="0" applyNumberFormat="1" applyFont="1" applyBorder="1" applyAlignment="1" applyProtection="1">
      <alignment horizontal="right"/>
      <protection/>
    </xf>
    <xf numFmtId="174" fontId="23" fillId="0" borderId="56" xfId="0" applyNumberFormat="1" applyFont="1" applyBorder="1" applyAlignment="1">
      <alignment horizontal="right"/>
    </xf>
    <xf numFmtId="174" fontId="27" fillId="0" borderId="56" xfId="0" applyNumberFormat="1" applyFont="1" applyBorder="1" applyAlignment="1" applyProtection="1">
      <alignment horizontal="right"/>
      <protection locked="0"/>
    </xf>
    <xf numFmtId="174" fontId="27" fillId="0" borderId="56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74" fontId="12" fillId="0" borderId="0" xfId="0" applyNumberFormat="1" applyFont="1" applyBorder="1" applyAlignment="1">
      <alignment horizontal="right"/>
    </xf>
    <xf numFmtId="0" fontId="1" fillId="33" borderId="6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33" borderId="66" xfId="0" applyFont="1" applyFill="1" applyBorder="1" applyAlignment="1" applyProtection="1">
      <alignment horizontal="right"/>
      <protection/>
    </xf>
    <xf numFmtId="0" fontId="1" fillId="33" borderId="101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2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9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5" fillId="0" borderId="28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5" fillId="0" borderId="31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72" fontId="2" fillId="0" borderId="102" xfId="0" applyNumberFormat="1" applyFont="1" applyBorder="1" applyAlignment="1">
      <alignment/>
    </xf>
    <xf numFmtId="172" fontId="2" fillId="0" borderId="67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2" fillId="0" borderId="68" xfId="0" applyNumberFormat="1" applyFont="1" applyBorder="1" applyAlignment="1">
      <alignment/>
    </xf>
    <xf numFmtId="172" fontId="2" fillId="0" borderId="69" xfId="0" applyNumberFormat="1" applyFont="1" applyBorder="1" applyAlignment="1">
      <alignment/>
    </xf>
    <xf numFmtId="172" fontId="2" fillId="0" borderId="95" xfId="0" applyNumberFormat="1" applyFont="1" applyBorder="1" applyAlignment="1">
      <alignment/>
    </xf>
    <xf numFmtId="172" fontId="2" fillId="0" borderId="53" xfId="0" applyNumberFormat="1" applyFont="1" applyBorder="1" applyAlignment="1">
      <alignment/>
    </xf>
    <xf numFmtId="172" fontId="2" fillId="0" borderId="93" xfId="0" applyNumberFormat="1" applyFont="1" applyBorder="1" applyAlignment="1">
      <alignment/>
    </xf>
    <xf numFmtId="172" fontId="12" fillId="0" borderId="102" xfId="0" applyNumberFormat="1" applyFont="1" applyBorder="1" applyAlignment="1">
      <alignment/>
    </xf>
    <xf numFmtId="172" fontId="2" fillId="0" borderId="102" xfId="0" applyNumberFormat="1" applyFont="1" applyFill="1" applyBorder="1" applyAlignment="1">
      <alignment/>
    </xf>
    <xf numFmtId="172" fontId="2" fillId="0" borderId="55" xfId="0" applyNumberFormat="1" applyFont="1" applyFill="1" applyBorder="1" applyAlignment="1">
      <alignment/>
    </xf>
    <xf numFmtId="172" fontId="2" fillId="0" borderId="61" xfId="0" applyNumberFormat="1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2" fillId="33" borderId="89" xfId="0" applyFont="1" applyFill="1" applyBorder="1" applyAlignment="1">
      <alignment/>
    </xf>
    <xf numFmtId="172" fontId="15" fillId="0" borderId="101" xfId="0" applyNumberFormat="1" applyFont="1" applyBorder="1" applyAlignment="1">
      <alignment horizontal="center"/>
    </xf>
    <xf numFmtId="172" fontId="15" fillId="0" borderId="101" xfId="0" applyNumberFormat="1" applyFont="1" applyBorder="1" applyAlignment="1" quotePrefix="1">
      <alignment horizontal="center"/>
    </xf>
    <xf numFmtId="172" fontId="15" fillId="0" borderId="24" xfId="0" applyNumberFormat="1" applyFont="1" applyBorder="1" applyAlignment="1">
      <alignment horizontal="center"/>
    </xf>
    <xf numFmtId="172" fontId="15" fillId="0" borderId="103" xfId="0" applyNumberFormat="1" applyFont="1" applyBorder="1" applyAlignment="1" quotePrefix="1">
      <alignment horizontal="center"/>
    </xf>
    <xf numFmtId="172" fontId="15" fillId="0" borderId="35" xfId="0" applyNumberFormat="1" applyFont="1" applyBorder="1" applyAlignment="1" quotePrefix="1">
      <alignment horizontal="center"/>
    </xf>
    <xf numFmtId="0" fontId="23" fillId="33" borderId="24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 wrapText="1"/>
    </xf>
    <xf numFmtId="0" fontId="23" fillId="33" borderId="104" xfId="0" applyFont="1" applyFill="1" applyBorder="1" applyAlignment="1">
      <alignment horizontal="center" vertical="center"/>
    </xf>
    <xf numFmtId="172" fontId="12" fillId="0" borderId="101" xfId="0" applyNumberFormat="1" applyFont="1" applyBorder="1" applyAlignment="1">
      <alignment horizontal="center" vertical="center"/>
    </xf>
    <xf numFmtId="2" fontId="12" fillId="0" borderId="103" xfId="0" applyNumberFormat="1" applyFont="1" applyBorder="1" applyAlignment="1" quotePrefix="1">
      <alignment horizontal="center" vertical="center"/>
    </xf>
    <xf numFmtId="2" fontId="12" fillId="0" borderId="103" xfId="0" applyNumberFormat="1" applyFont="1" applyBorder="1" applyAlignment="1" quotePrefix="1">
      <alignment horizontal="center"/>
    </xf>
    <xf numFmtId="2" fontId="12" fillId="0" borderId="103" xfId="0" applyNumberFormat="1" applyFont="1" applyBorder="1" applyAlignment="1">
      <alignment/>
    </xf>
    <xf numFmtId="2" fontId="12" fillId="0" borderId="103" xfId="0" applyNumberFormat="1" applyFont="1" applyBorder="1" applyAlignment="1">
      <alignment horizontal="center"/>
    </xf>
    <xf numFmtId="172" fontId="12" fillId="0" borderId="103" xfId="0" applyNumberFormat="1" applyFont="1" applyBorder="1" applyAlignment="1" quotePrefix="1">
      <alignment horizontal="center" vertical="center"/>
    </xf>
    <xf numFmtId="172" fontId="12" fillId="0" borderId="35" xfId="0" applyNumberFormat="1" applyFont="1" applyBorder="1" applyAlignment="1" quotePrefix="1">
      <alignment horizontal="center"/>
    </xf>
    <xf numFmtId="0" fontId="23" fillId="33" borderId="6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2" fillId="0" borderId="15" xfId="0" applyNumberFormat="1" applyFont="1" applyBorder="1" applyAlignment="1">
      <alignment/>
    </xf>
    <xf numFmtId="2" fontId="12" fillId="0" borderId="36" xfId="0" applyNumberFormat="1" applyFont="1" applyFill="1" applyBorder="1" applyAlignment="1">
      <alignment horizontal="center"/>
    </xf>
    <xf numFmtId="0" fontId="12" fillId="33" borderId="105" xfId="0" applyFont="1" applyFill="1" applyBorder="1" applyAlignment="1">
      <alignment/>
    </xf>
    <xf numFmtId="0" fontId="12" fillId="33" borderId="57" xfId="0" applyFont="1" applyFill="1" applyBorder="1" applyAlignment="1">
      <alignment/>
    </xf>
    <xf numFmtId="0" fontId="23" fillId="33" borderId="106" xfId="0" applyFont="1" applyFill="1" applyBorder="1" applyAlignment="1">
      <alignment horizontal="center"/>
    </xf>
    <xf numFmtId="0" fontId="23" fillId="33" borderId="104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1" fillId="33" borderId="101" xfId="0" applyFont="1" applyFill="1" applyBorder="1" applyAlignment="1">
      <alignment horizontal="center" vertical="center" wrapText="1"/>
    </xf>
    <xf numFmtId="172" fontId="2" fillId="0" borderId="101" xfId="0" applyNumberFormat="1" applyFont="1" applyBorder="1" applyAlignment="1">
      <alignment vertical="center"/>
    </xf>
    <xf numFmtId="172" fontId="1" fillId="0" borderId="101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2" fontId="12" fillId="0" borderId="103" xfId="0" applyNumberFormat="1" applyFont="1" applyBorder="1" applyAlignment="1">
      <alignment horizontal="center" vertical="center"/>
    </xf>
    <xf numFmtId="2" fontId="12" fillId="0" borderId="103" xfId="0" applyNumberFormat="1" applyFont="1" applyBorder="1" applyAlignment="1">
      <alignment vertical="center"/>
    </xf>
    <xf numFmtId="172" fontId="2" fillId="0" borderId="35" xfId="0" applyNumberFormat="1" applyFont="1" applyBorder="1" applyAlignment="1">
      <alignment vertical="center"/>
    </xf>
    <xf numFmtId="0" fontId="8" fillId="33" borderId="67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vertical="center"/>
    </xf>
    <xf numFmtId="0" fontId="11" fillId="33" borderId="90" xfId="0" applyFont="1" applyFill="1" applyBorder="1" applyAlignment="1">
      <alignment horizontal="center" vertical="center" wrapText="1"/>
    </xf>
    <xf numFmtId="0" fontId="11" fillId="33" borderId="9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72" fontId="12" fillId="0" borderId="90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2" fontId="23" fillId="0" borderId="90" xfId="0" applyNumberFormat="1" applyFont="1" applyBorder="1" applyAlignment="1">
      <alignment horizontal="center"/>
    </xf>
    <xf numFmtId="0" fontId="1" fillId="0" borderId="101" xfId="0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23" fillId="33" borderId="101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Continuous"/>
    </xf>
    <xf numFmtId="2" fontId="31" fillId="0" borderId="90" xfId="0" applyNumberFormat="1" applyFont="1" applyBorder="1" applyAlignment="1">
      <alignment horizontal="center" vertical="center"/>
    </xf>
    <xf numFmtId="2" fontId="31" fillId="0" borderId="37" xfId="0" applyNumberFormat="1" applyFont="1" applyBorder="1" applyAlignment="1">
      <alignment horizontal="center" vertical="center"/>
    </xf>
    <xf numFmtId="2" fontId="32" fillId="0" borderId="37" xfId="0" applyNumberFormat="1" applyFont="1" applyBorder="1" applyAlignment="1">
      <alignment horizontal="center" vertical="center"/>
    </xf>
    <xf numFmtId="172" fontId="9" fillId="0" borderId="53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1" fillId="0" borderId="65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2" fillId="0" borderId="53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1" fillId="0" borderId="65" xfId="0" applyNumberFormat="1" applyFont="1" applyBorder="1" applyAlignment="1">
      <alignment vertical="center"/>
    </xf>
    <xf numFmtId="172" fontId="2" fillId="0" borderId="53" xfId="0" applyNumberFormat="1" applyFont="1" applyBorder="1" applyAlignment="1">
      <alignment vertical="center"/>
    </xf>
    <xf numFmtId="172" fontId="2" fillId="0" borderId="93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56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vertical="center"/>
    </xf>
    <xf numFmtId="2" fontId="2" fillId="0" borderId="56" xfId="0" applyNumberFormat="1" applyFont="1" applyBorder="1" applyAlignment="1">
      <alignment vertical="center"/>
    </xf>
    <xf numFmtId="2" fontId="2" fillId="0" borderId="92" xfId="0" applyNumberFormat="1" applyFont="1" applyBorder="1" applyAlignment="1">
      <alignment vertical="center"/>
    </xf>
    <xf numFmtId="173" fontId="1" fillId="33" borderId="90" xfId="57" applyNumberFormat="1" applyFont="1" applyFill="1" applyBorder="1" applyAlignment="1" applyProtection="1">
      <alignment horizontal="center" vertical="center"/>
      <protection/>
    </xf>
    <xf numFmtId="172" fontId="2" fillId="0" borderId="37" xfId="57" applyNumberFormat="1" applyFont="1" applyBorder="1" applyAlignment="1">
      <alignment horizontal="center"/>
      <protection/>
    </xf>
    <xf numFmtId="173" fontId="1" fillId="33" borderId="29" xfId="57" applyNumberFormat="1" applyFont="1" applyFill="1" applyBorder="1" applyAlignment="1" applyProtection="1">
      <alignment horizontal="center" vertical="center"/>
      <protection/>
    </xf>
    <xf numFmtId="173" fontId="1" fillId="33" borderId="101" xfId="57" applyNumberFormat="1" applyFont="1" applyFill="1" applyBorder="1" applyAlignment="1" applyProtection="1">
      <alignment horizontal="center" vertical="center"/>
      <protection/>
    </xf>
    <xf numFmtId="172" fontId="2" fillId="0" borderId="106" xfId="57" applyNumberFormat="1" applyFont="1" applyBorder="1" applyAlignment="1">
      <alignment horizontal="center" vertical="center"/>
      <protection/>
    </xf>
    <xf numFmtId="172" fontId="1" fillId="0" borderId="33" xfId="57" applyNumberFormat="1" applyFont="1" applyBorder="1" applyAlignment="1">
      <alignment horizontal="center" vertical="center"/>
      <protection/>
    </xf>
    <xf numFmtId="0" fontId="1" fillId="33" borderId="6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7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108" xfId="0" applyNumberFormat="1" applyFont="1" applyBorder="1" applyAlignment="1">
      <alignment horizontal="center"/>
    </xf>
    <xf numFmtId="172" fontId="1" fillId="0" borderId="109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172" fontId="1" fillId="0" borderId="111" xfId="0" applyNumberFormat="1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2" fillId="0" borderId="111" xfId="0" applyNumberFormat="1" applyFont="1" applyBorder="1" applyAlignment="1">
      <alignment horizontal="center"/>
    </xf>
    <xf numFmtId="172" fontId="2" fillId="0" borderId="113" xfId="0" applyNumberFormat="1" applyFont="1" applyBorder="1" applyAlignment="1">
      <alignment horizontal="center"/>
    </xf>
    <xf numFmtId="172" fontId="1" fillId="0" borderId="114" xfId="0" applyNumberFormat="1" applyFont="1" applyBorder="1" applyAlignment="1">
      <alignment horizontal="center"/>
    </xf>
    <xf numFmtId="172" fontId="2" fillId="0" borderId="115" xfId="0" applyNumberFormat="1" applyFont="1" applyBorder="1" applyAlignment="1">
      <alignment horizontal="center"/>
    </xf>
    <xf numFmtId="0" fontId="23" fillId="33" borderId="101" xfId="0" applyFont="1" applyFill="1" applyBorder="1" applyAlignment="1">
      <alignment horizontal="center"/>
    </xf>
    <xf numFmtId="172" fontId="23" fillId="0" borderId="57" xfId="0" applyNumberFormat="1" applyFont="1" applyBorder="1" applyAlignment="1" applyProtection="1">
      <alignment horizontal="center" vertical="center"/>
      <protection/>
    </xf>
    <xf numFmtId="172" fontId="12" fillId="0" borderId="106" xfId="0" applyNumberFormat="1" applyFont="1" applyBorder="1" applyAlignment="1" applyProtection="1">
      <alignment horizontal="center" vertical="center"/>
      <protection/>
    </xf>
    <xf numFmtId="172" fontId="27" fillId="0" borderId="106" xfId="0" applyNumberFormat="1" applyFont="1" applyBorder="1" applyAlignment="1" applyProtection="1">
      <alignment horizontal="center" vertical="center"/>
      <protection/>
    </xf>
    <xf numFmtId="172" fontId="12" fillId="0" borderId="106" xfId="0" applyNumberFormat="1" applyFont="1" applyBorder="1" applyAlignment="1" applyProtection="1" quotePrefix="1">
      <alignment horizontal="center" vertical="center"/>
      <protection/>
    </xf>
    <xf numFmtId="172" fontId="12" fillId="0" borderId="104" xfId="0" applyNumberFormat="1" applyFont="1" applyBorder="1" applyAlignment="1" applyProtection="1">
      <alignment horizontal="center" vertical="center"/>
      <protection/>
    </xf>
    <xf numFmtId="172" fontId="23" fillId="0" borderId="106" xfId="0" applyNumberFormat="1" applyFont="1" applyBorder="1" applyAlignment="1" applyProtection="1">
      <alignment horizontal="center" vertical="center"/>
      <protection/>
    </xf>
    <xf numFmtId="172" fontId="23" fillId="0" borderId="101" xfId="0" applyNumberFormat="1" applyFont="1" applyBorder="1" applyAlignment="1" applyProtection="1">
      <alignment horizontal="center" vertical="center"/>
      <protection/>
    </xf>
    <xf numFmtId="172" fontId="23" fillId="0" borderId="106" xfId="0" applyNumberFormat="1" applyFont="1" applyBorder="1" applyAlignment="1">
      <alignment horizontal="center" vertical="center"/>
    </xf>
    <xf numFmtId="172" fontId="12" fillId="0" borderId="92" xfId="0" applyNumberFormat="1" applyFont="1" applyBorder="1" applyAlignment="1" applyProtection="1">
      <alignment horizontal="right" vertical="center"/>
      <protection/>
    </xf>
    <xf numFmtId="172" fontId="12" fillId="0" borderId="92" xfId="0" applyNumberFormat="1" applyFont="1" applyBorder="1" applyAlignment="1" applyProtection="1">
      <alignment horizontal="center" vertical="center"/>
      <protection/>
    </xf>
    <xf numFmtId="172" fontId="12" fillId="0" borderId="116" xfId="0" applyNumberFormat="1" applyFont="1" applyBorder="1" applyAlignment="1" applyProtection="1">
      <alignment horizontal="center" vertical="center"/>
      <protection/>
    </xf>
    <xf numFmtId="0" fontId="23" fillId="33" borderId="67" xfId="0" applyFont="1" applyFill="1" applyBorder="1" applyAlignment="1">
      <alignment/>
    </xf>
    <xf numFmtId="0" fontId="23" fillId="33" borderId="29" xfId="0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3" fillId="33" borderId="90" xfId="0" applyFont="1" applyFill="1" applyBorder="1" applyAlignment="1">
      <alignment horizontal="center"/>
    </xf>
    <xf numFmtId="172" fontId="23" fillId="0" borderId="105" xfId="0" applyNumberFormat="1" applyFont="1" applyBorder="1" applyAlignment="1" applyProtection="1">
      <alignment horizontal="right" vertical="center"/>
      <protection/>
    </xf>
    <xf numFmtId="172" fontId="23" fillId="0" borderId="57" xfId="0" applyNumberFormat="1" applyFont="1" applyBorder="1" applyAlignment="1" applyProtection="1">
      <alignment horizontal="right" vertical="center"/>
      <protection/>
    </xf>
    <xf numFmtId="172" fontId="12" fillId="0" borderId="37" xfId="0" applyNumberFormat="1" applyFont="1" applyBorder="1" applyAlignment="1" applyProtection="1">
      <alignment horizontal="right" vertical="center"/>
      <protection/>
    </xf>
    <xf numFmtId="172" fontId="12" fillId="0" borderId="106" xfId="0" applyNumberFormat="1" applyFont="1" applyBorder="1" applyAlignment="1" applyProtection="1">
      <alignment horizontal="right" vertical="center"/>
      <protection/>
    </xf>
    <xf numFmtId="172" fontId="27" fillId="0" borderId="37" xfId="0" applyNumberFormat="1" applyFont="1" applyBorder="1" applyAlignment="1" applyProtection="1">
      <alignment horizontal="right" vertical="center"/>
      <protection/>
    </xf>
    <xf numFmtId="172" fontId="27" fillId="0" borderId="106" xfId="0" applyNumberFormat="1" applyFont="1" applyBorder="1" applyAlignment="1" applyProtection="1">
      <alignment horizontal="right" vertical="center"/>
      <protection/>
    </xf>
    <xf numFmtId="172" fontId="12" fillId="0" borderId="89" xfId="0" applyNumberFormat="1" applyFont="1" applyBorder="1" applyAlignment="1" applyProtection="1">
      <alignment horizontal="right" vertical="center"/>
      <protection/>
    </xf>
    <xf numFmtId="172" fontId="12" fillId="0" borderId="104" xfId="0" applyNumberFormat="1" applyFont="1" applyBorder="1" applyAlignment="1" applyProtection="1">
      <alignment horizontal="right" vertical="center"/>
      <protection/>
    </xf>
    <xf numFmtId="172" fontId="23" fillId="0" borderId="37" xfId="0" applyNumberFormat="1" applyFont="1" applyBorder="1" applyAlignment="1" applyProtection="1">
      <alignment horizontal="right" vertical="center"/>
      <protection/>
    </xf>
    <xf numFmtId="172" fontId="23" fillId="0" borderId="106" xfId="0" applyNumberFormat="1" applyFont="1" applyBorder="1" applyAlignment="1" applyProtection="1">
      <alignment horizontal="right" vertical="center"/>
      <protection/>
    </xf>
    <xf numFmtId="172" fontId="12" fillId="0" borderId="89" xfId="0" applyNumberFormat="1" applyFont="1" applyBorder="1" applyAlignment="1" applyProtection="1" quotePrefix="1">
      <alignment horizontal="right" vertical="center"/>
      <protection/>
    </xf>
    <xf numFmtId="172" fontId="23" fillId="0" borderId="90" xfId="0" applyNumberFormat="1" applyFont="1" applyBorder="1" applyAlignment="1" applyProtection="1">
      <alignment vertical="center"/>
      <protection/>
    </xf>
    <xf numFmtId="172" fontId="23" fillId="0" borderId="101" xfId="0" applyNumberFormat="1" applyFont="1" applyBorder="1" applyAlignment="1" applyProtection="1">
      <alignment vertical="center"/>
      <protection/>
    </xf>
    <xf numFmtId="172" fontId="23" fillId="0" borderId="37" xfId="0" applyNumberFormat="1" applyFont="1" applyBorder="1" applyAlignment="1">
      <alignment horizontal="right" vertical="center"/>
    </xf>
    <xf numFmtId="172" fontId="23" fillId="0" borderId="106" xfId="0" applyNumberFormat="1" applyFont="1" applyBorder="1" applyAlignment="1">
      <alignment horizontal="right" vertical="center"/>
    </xf>
    <xf numFmtId="172" fontId="12" fillId="0" borderId="106" xfId="0" applyNumberFormat="1" applyFont="1" applyBorder="1" applyAlignment="1" applyProtection="1" quotePrefix="1">
      <alignment horizontal="right" vertical="center"/>
      <protection/>
    </xf>
    <xf numFmtId="172" fontId="12" fillId="0" borderId="91" xfId="0" applyNumberFormat="1" applyFont="1" applyBorder="1" applyAlignment="1" applyProtection="1">
      <alignment horizontal="right" vertical="center"/>
      <protection/>
    </xf>
    <xf numFmtId="172" fontId="12" fillId="0" borderId="116" xfId="0" applyNumberFormat="1" applyFont="1" applyBorder="1" applyAlignment="1" applyProtection="1">
      <alignment horizontal="right" vertical="center"/>
      <protection/>
    </xf>
    <xf numFmtId="1" fontId="23" fillId="0" borderId="37" xfId="0" applyNumberFormat="1" applyFont="1" applyBorder="1" applyAlignment="1" applyProtection="1">
      <alignment horizontal="center"/>
      <protection locked="0"/>
    </xf>
    <xf numFmtId="174" fontId="23" fillId="0" borderId="106" xfId="0" applyNumberFormat="1" applyFont="1" applyBorder="1" applyAlignment="1" applyProtection="1">
      <alignment horizontal="right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174" fontId="12" fillId="0" borderId="106" xfId="0" applyNumberFormat="1" applyFont="1" applyBorder="1" applyAlignment="1" applyProtection="1">
      <alignment horizontal="right"/>
      <protection locked="0"/>
    </xf>
    <xf numFmtId="1" fontId="27" fillId="0" borderId="37" xfId="0" applyNumberFormat="1" applyFont="1" applyBorder="1" applyAlignment="1" applyProtection="1">
      <alignment horizontal="center"/>
      <protection locked="0"/>
    </xf>
    <xf numFmtId="174" fontId="12" fillId="0" borderId="106" xfId="0" applyNumberFormat="1" applyFont="1" applyBorder="1" applyAlignment="1">
      <alignment horizontal="right"/>
    </xf>
    <xf numFmtId="174" fontId="12" fillId="0" borderId="106" xfId="0" applyNumberFormat="1" applyFont="1" applyBorder="1" applyAlignment="1" applyProtection="1">
      <alignment horizontal="right"/>
      <protection/>
    </xf>
    <xf numFmtId="174" fontId="23" fillId="0" borderId="106" xfId="0" applyNumberFormat="1" applyFont="1" applyBorder="1" applyAlignment="1" applyProtection="1">
      <alignment horizontal="right"/>
      <protection/>
    </xf>
    <xf numFmtId="174" fontId="23" fillId="0" borderId="106" xfId="0" applyNumberFormat="1" applyFont="1" applyBorder="1" applyAlignment="1">
      <alignment horizontal="right"/>
    </xf>
    <xf numFmtId="1" fontId="12" fillId="0" borderId="37" xfId="0" applyNumberFormat="1" applyFont="1" applyBorder="1" applyAlignment="1" applyProtection="1">
      <alignment/>
      <protection locked="0"/>
    </xf>
    <xf numFmtId="174" fontId="27" fillId="0" borderId="106" xfId="0" applyNumberFormat="1" applyFont="1" applyBorder="1" applyAlignment="1" applyProtection="1">
      <alignment horizontal="right"/>
      <protection locked="0"/>
    </xf>
    <xf numFmtId="1" fontId="27" fillId="0" borderId="37" xfId="0" applyNumberFormat="1" applyFont="1" applyBorder="1" applyAlignment="1" applyProtection="1">
      <alignment/>
      <protection locked="0"/>
    </xf>
    <xf numFmtId="174" fontId="27" fillId="0" borderId="106" xfId="0" applyNumberFormat="1" applyFont="1" applyBorder="1" applyAlignment="1" applyProtection="1">
      <alignment horizontal="right"/>
      <protection/>
    </xf>
    <xf numFmtId="1" fontId="27" fillId="0" borderId="91" xfId="0" applyNumberFormat="1" applyFont="1" applyBorder="1" applyAlignment="1" applyProtection="1">
      <alignment/>
      <protection locked="0"/>
    </xf>
    <xf numFmtId="174" fontId="12" fillId="0" borderId="92" xfId="0" applyNumberFormat="1" applyFont="1" applyBorder="1" applyAlignment="1">
      <alignment horizontal="right"/>
    </xf>
    <xf numFmtId="174" fontId="12" fillId="0" borderId="116" xfId="0" applyNumberFormat="1" applyFont="1" applyBorder="1" applyAlignment="1">
      <alignment horizontal="right"/>
    </xf>
    <xf numFmtId="0" fontId="23" fillId="0" borderId="53" xfId="0" applyFont="1" applyBorder="1" applyAlignment="1" applyProtection="1">
      <alignment horizontal="left"/>
      <protection locked="0"/>
    </xf>
    <xf numFmtId="0" fontId="12" fillId="0" borderId="53" xfId="0" applyFont="1" applyBorder="1" applyAlignment="1" applyProtection="1">
      <alignment horizontal="left"/>
      <protection locked="0"/>
    </xf>
    <xf numFmtId="0" fontId="27" fillId="0" borderId="53" xfId="0" applyFont="1" applyBorder="1" applyAlignment="1" applyProtection="1">
      <alignment horizontal="left"/>
      <protection locked="0"/>
    </xf>
    <xf numFmtId="0" fontId="27" fillId="0" borderId="93" xfId="0" applyFont="1" applyBorder="1" applyAlignment="1" applyProtection="1">
      <alignment horizontal="left"/>
      <protection locked="0"/>
    </xf>
    <xf numFmtId="0" fontId="23" fillId="33" borderId="89" xfId="0" applyFont="1" applyFill="1" applyBorder="1" applyAlignment="1" applyProtection="1">
      <alignment horizontal="center"/>
      <protection locked="0"/>
    </xf>
    <xf numFmtId="174" fontId="23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 applyProtection="1">
      <alignment horizontal="right"/>
      <protection locked="0"/>
    </xf>
    <xf numFmtId="174" fontId="12" fillId="0" borderId="37" xfId="0" applyNumberFormat="1" applyFont="1" applyBorder="1" applyAlignment="1">
      <alignment horizontal="right"/>
    </xf>
    <xf numFmtId="174" fontId="12" fillId="0" borderId="37" xfId="0" applyNumberFormat="1" applyFont="1" applyBorder="1" applyAlignment="1" applyProtection="1">
      <alignment horizontal="right"/>
      <protection/>
    </xf>
    <xf numFmtId="174" fontId="23" fillId="0" borderId="37" xfId="0" applyNumberFormat="1" applyFont="1" applyBorder="1" applyAlignment="1" applyProtection="1">
      <alignment horizontal="right"/>
      <protection/>
    </xf>
    <xf numFmtId="174" fontId="23" fillId="0" borderId="37" xfId="0" applyNumberFormat="1" applyFont="1" applyBorder="1" applyAlignment="1">
      <alignment horizontal="right"/>
    </xf>
    <xf numFmtId="174" fontId="27" fillId="0" borderId="37" xfId="0" applyNumberFormat="1" applyFont="1" applyBorder="1" applyAlignment="1" applyProtection="1">
      <alignment horizontal="right"/>
      <protection locked="0"/>
    </xf>
    <xf numFmtId="174" fontId="27" fillId="0" borderId="37" xfId="0" applyNumberFormat="1" applyFont="1" applyBorder="1" applyAlignment="1" applyProtection="1">
      <alignment horizontal="right"/>
      <protection/>
    </xf>
    <xf numFmtId="174" fontId="12" fillId="0" borderId="91" xfId="0" applyNumberFormat="1" applyFont="1" applyBorder="1" applyAlignment="1">
      <alignment horizontal="right"/>
    </xf>
    <xf numFmtId="0" fontId="23" fillId="33" borderId="13" xfId="0" applyFont="1" applyFill="1" applyBorder="1" applyAlignment="1">
      <alignment horizontal="center"/>
    </xf>
    <xf numFmtId="174" fontId="23" fillId="0" borderId="12" xfId="0" applyNumberFormat="1" applyFont="1" applyBorder="1" applyAlignment="1" applyProtection="1">
      <alignment horizontal="right"/>
      <protection locked="0"/>
    </xf>
    <xf numFmtId="174" fontId="12" fillId="0" borderId="12" xfId="0" applyNumberFormat="1" applyFont="1" applyBorder="1" applyAlignment="1" applyProtection="1">
      <alignment horizontal="right"/>
      <protection locked="0"/>
    </xf>
    <xf numFmtId="174" fontId="12" fillId="0" borderId="26" xfId="0" applyNumberFormat="1" applyFont="1" applyBorder="1" applyAlignment="1">
      <alignment horizontal="right"/>
    </xf>
    <xf numFmtId="0" fontId="23" fillId="33" borderId="104" xfId="0" applyFont="1" applyFill="1" applyBorder="1" applyAlignment="1" applyProtection="1">
      <alignment horizontal="center"/>
      <protection locked="0"/>
    </xf>
    <xf numFmtId="0" fontId="1" fillId="33" borderId="68" xfId="0" applyFont="1" applyFill="1" applyBorder="1" applyAlignment="1">
      <alignment/>
    </xf>
    <xf numFmtId="0" fontId="1" fillId="33" borderId="6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3" fillId="33" borderId="67" xfId="0" applyFont="1" applyFill="1" applyBorder="1" applyAlignment="1">
      <alignment/>
    </xf>
    <xf numFmtId="0" fontId="1" fillId="33" borderId="69" xfId="0" applyFont="1" applyFill="1" applyBorder="1" applyAlignment="1" quotePrefix="1">
      <alignment horizontal="centerContinuous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10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2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55" xfId="0" applyFont="1" applyFill="1" applyBorder="1" applyAlignment="1">
      <alignment/>
    </xf>
    <xf numFmtId="0" fontId="1" fillId="33" borderId="68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2" fillId="0" borderId="97" xfId="0" applyFont="1" applyBorder="1" applyAlignment="1">
      <alignment/>
    </xf>
    <xf numFmtId="0" fontId="2" fillId="0" borderId="117" xfId="0" applyFont="1" applyBorder="1" applyAlignment="1">
      <alignment/>
    </xf>
    <xf numFmtId="0" fontId="2" fillId="0" borderId="118" xfId="0" applyFont="1" applyBorder="1" applyAlignment="1">
      <alignment/>
    </xf>
    <xf numFmtId="0" fontId="1" fillId="33" borderId="61" xfId="0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2" fillId="0" borderId="9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3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72" fontId="23" fillId="0" borderId="48" xfId="0" applyNumberFormat="1" applyFont="1" applyBorder="1" applyAlignment="1">
      <alignment horizontal="right"/>
    </xf>
    <xf numFmtId="172" fontId="23" fillId="0" borderId="18" xfId="0" applyNumberFormat="1" applyFont="1" applyBorder="1" applyAlignment="1">
      <alignment horizontal="right"/>
    </xf>
    <xf numFmtId="172" fontId="23" fillId="0" borderId="42" xfId="0" applyNumberFormat="1" applyFont="1" applyBorder="1" applyAlignment="1">
      <alignment horizontal="right"/>
    </xf>
    <xf numFmtId="172" fontId="12" fillId="0" borderId="48" xfId="0" applyNumberFormat="1" applyFont="1" applyFill="1" applyBorder="1" applyAlignment="1">
      <alignment horizontal="right"/>
    </xf>
    <xf numFmtId="172" fontId="12" fillId="0" borderId="18" xfId="0" applyNumberFormat="1" applyFont="1" applyFill="1" applyBorder="1" applyAlignment="1">
      <alignment horizontal="right"/>
    </xf>
    <xf numFmtId="172" fontId="12" fillId="0" borderId="42" xfId="0" applyNumberFormat="1" applyFont="1" applyFill="1" applyBorder="1" applyAlignment="1">
      <alignment horizontal="right"/>
    </xf>
    <xf numFmtId="172" fontId="12" fillId="0" borderId="119" xfId="0" applyNumberFormat="1" applyFont="1" applyFill="1" applyBorder="1" applyAlignment="1">
      <alignment horizontal="right"/>
    </xf>
    <xf numFmtId="172" fontId="12" fillId="0" borderId="120" xfId="0" applyNumberFormat="1" applyFont="1" applyFill="1" applyBorder="1" applyAlignment="1">
      <alignment horizontal="right"/>
    </xf>
    <xf numFmtId="172" fontId="12" fillId="0" borderId="121" xfId="0" applyNumberFormat="1" applyFont="1" applyFill="1" applyBorder="1" applyAlignment="1">
      <alignment horizontal="right"/>
    </xf>
    <xf numFmtId="172" fontId="12" fillId="0" borderId="97" xfId="0" applyNumberFormat="1" applyFont="1" applyFill="1" applyBorder="1" applyAlignment="1">
      <alignment horizontal="right"/>
    </xf>
    <xf numFmtId="172" fontId="12" fillId="0" borderId="117" xfId="0" applyNumberFormat="1" applyFont="1" applyFill="1" applyBorder="1" applyAlignment="1">
      <alignment horizontal="right"/>
    </xf>
    <xf numFmtId="172" fontId="12" fillId="0" borderId="118" xfId="0" applyNumberFormat="1" applyFont="1" applyFill="1" applyBorder="1" applyAlignment="1">
      <alignment horizontal="right"/>
    </xf>
    <xf numFmtId="172" fontId="23" fillId="0" borderId="48" xfId="0" applyNumberFormat="1" applyFont="1" applyFill="1" applyBorder="1" applyAlignment="1">
      <alignment horizontal="right"/>
    </xf>
    <xf numFmtId="172" fontId="23" fillId="0" borderId="18" xfId="0" applyNumberFormat="1" applyFont="1" applyFill="1" applyBorder="1" applyAlignment="1">
      <alignment horizontal="right"/>
    </xf>
    <xf numFmtId="172" fontId="23" fillId="0" borderId="42" xfId="0" applyNumberFormat="1" applyFont="1" applyFill="1" applyBorder="1" applyAlignment="1">
      <alignment horizontal="right"/>
    </xf>
    <xf numFmtId="172" fontId="12" fillId="0" borderId="119" xfId="0" applyNumberFormat="1" applyFont="1" applyFill="1" applyBorder="1" applyAlignment="1">
      <alignment/>
    </xf>
    <xf numFmtId="172" fontId="12" fillId="0" borderId="120" xfId="0" applyNumberFormat="1" applyFont="1" applyFill="1" applyBorder="1" applyAlignment="1">
      <alignment/>
    </xf>
    <xf numFmtId="172" fontId="12" fillId="0" borderId="121" xfId="0" applyNumberFormat="1" applyFont="1" applyFill="1" applyBorder="1" applyAlignment="1">
      <alignment/>
    </xf>
    <xf numFmtId="172" fontId="12" fillId="0" borderId="48" xfId="0" applyNumberFormat="1" applyFont="1" applyFill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12" fillId="0" borderId="42" xfId="0" applyNumberFormat="1" applyFont="1" applyFill="1" applyBorder="1" applyAlignment="1">
      <alignment/>
    </xf>
    <xf numFmtId="172" fontId="12" fillId="0" borderId="121" xfId="0" applyNumberFormat="1" applyFont="1" applyFill="1" applyBorder="1" applyAlignment="1" quotePrefix="1">
      <alignment horizontal="right"/>
    </xf>
    <xf numFmtId="172" fontId="23" fillId="0" borderId="52" xfId="0" applyNumberFormat="1" applyFont="1" applyFill="1" applyBorder="1" applyAlignment="1">
      <alignment horizontal="right"/>
    </xf>
    <xf numFmtId="172" fontId="23" fillId="0" borderId="46" xfId="0" applyNumberFormat="1" applyFont="1" applyFill="1" applyBorder="1" applyAlignment="1">
      <alignment horizontal="right"/>
    </xf>
    <xf numFmtId="172" fontId="23" fillId="0" borderId="47" xfId="0" applyNumberFormat="1" applyFont="1" applyFill="1" applyBorder="1" applyAlignment="1">
      <alignment horizontal="right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72" fontId="15" fillId="0" borderId="28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22" xfId="0" applyNumberFormat="1" applyFont="1" applyBorder="1" applyAlignment="1">
      <alignment horizontal="center"/>
    </xf>
    <xf numFmtId="172" fontId="15" fillId="0" borderId="31" xfId="0" applyNumberFormat="1" applyFont="1" applyBorder="1" applyAlignment="1">
      <alignment horizontal="center"/>
    </xf>
    <xf numFmtId="172" fontId="15" fillId="0" borderId="26" xfId="0" applyNumberFormat="1" applyFont="1" applyBorder="1" applyAlignment="1">
      <alignment horizontal="center"/>
    </xf>
    <xf numFmtId="172" fontId="15" fillId="0" borderId="25" xfId="0" applyNumberFormat="1" applyFont="1" applyBorder="1" applyAlignment="1">
      <alignment horizontal="center"/>
    </xf>
    <xf numFmtId="172" fontId="15" fillId="0" borderId="27" xfId="0" applyNumberFormat="1" applyFont="1" applyBorder="1" applyAlignment="1">
      <alignment horizontal="center"/>
    </xf>
    <xf numFmtId="0" fontId="2" fillId="33" borderId="122" xfId="0" applyFont="1" applyFill="1" applyBorder="1" applyAlignment="1" applyProtection="1">
      <alignment horizontal="center"/>
      <protection/>
    </xf>
    <xf numFmtId="0" fontId="1" fillId="33" borderId="88" xfId="0" applyFont="1" applyFill="1" applyBorder="1" applyAlignment="1" applyProtection="1">
      <alignment horizontal="center"/>
      <protection/>
    </xf>
    <xf numFmtId="0" fontId="1" fillId="33" borderId="87" xfId="0" applyFont="1" applyFill="1" applyBorder="1" applyAlignment="1" applyProtection="1">
      <alignment horizontal="center"/>
      <protection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90" xfId="0" applyFont="1" applyBorder="1" applyAlignment="1">
      <alignment/>
    </xf>
    <xf numFmtId="0" fontId="12" fillId="0" borderId="90" xfId="0" applyFont="1" applyBorder="1" applyAlignment="1">
      <alignment wrapText="1"/>
    </xf>
    <xf numFmtId="0" fontId="12" fillId="0" borderId="9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1" fillId="33" borderId="122" xfId="0" applyFont="1" applyFill="1" applyBorder="1" applyAlignment="1">
      <alignment horizontal="center" vertical="center"/>
    </xf>
    <xf numFmtId="0" fontId="1" fillId="33" borderId="122" xfId="0" applyFont="1" applyFill="1" applyBorder="1" applyAlignment="1">
      <alignment horizontal="center"/>
    </xf>
    <xf numFmtId="0" fontId="23" fillId="0" borderId="90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2" fontId="23" fillId="0" borderId="15" xfId="0" applyNumberFormat="1" applyFont="1" applyFill="1" applyBorder="1" applyAlignment="1">
      <alignment horizontal="right" vertical="center"/>
    </xf>
    <xf numFmtId="2" fontId="23" fillId="0" borderId="66" xfId="0" applyNumberFormat="1" applyFont="1" applyFill="1" applyBorder="1" applyAlignment="1">
      <alignment horizontal="right" vertical="center"/>
    </xf>
    <xf numFmtId="2" fontId="23" fillId="0" borderId="66" xfId="0" applyNumberFormat="1" applyFont="1" applyFill="1" applyBorder="1" applyAlignment="1">
      <alignment horizontal="center" vertical="center"/>
    </xf>
    <xf numFmtId="172" fontId="23" fillId="0" borderId="66" xfId="0" applyNumberFormat="1" applyFont="1" applyBorder="1" applyAlignment="1">
      <alignment horizontal="center" vertical="center"/>
    </xf>
    <xf numFmtId="172" fontId="23" fillId="0" borderId="101" xfId="0" applyNumberFormat="1" applyFont="1" applyBorder="1" applyAlignment="1">
      <alignment horizontal="center" vertical="center"/>
    </xf>
    <xf numFmtId="0" fontId="1" fillId="33" borderId="123" xfId="0" applyFont="1" applyFill="1" applyBorder="1" applyAlignment="1" applyProtection="1">
      <alignment horizontal="center" vertical="center"/>
      <protection/>
    </xf>
    <xf numFmtId="0" fontId="1" fillId="33" borderId="124" xfId="0" applyFont="1" applyFill="1" applyBorder="1" applyAlignment="1">
      <alignment horizontal="center" vertical="center"/>
    </xf>
    <xf numFmtId="0" fontId="1" fillId="33" borderId="125" xfId="0" applyFont="1" applyFill="1" applyBorder="1" applyAlignment="1">
      <alignment horizontal="center" vertical="center"/>
    </xf>
    <xf numFmtId="0" fontId="1" fillId="33" borderId="123" xfId="0" applyFont="1" applyFill="1" applyBorder="1" applyAlignment="1">
      <alignment horizontal="center" vertical="center"/>
    </xf>
    <xf numFmtId="0" fontId="1" fillId="33" borderId="120" xfId="0" applyFont="1" applyFill="1" applyBorder="1" applyAlignment="1">
      <alignment horizontal="center" vertical="center"/>
    </xf>
    <xf numFmtId="172" fontId="9" fillId="0" borderId="111" xfId="0" applyNumberFormat="1" applyFont="1" applyBorder="1" applyAlignment="1">
      <alignment horizontal="right" vertical="center"/>
    </xf>
    <xf numFmtId="172" fontId="1" fillId="0" borderId="124" xfId="0" applyNumberFormat="1" applyFont="1" applyBorder="1" applyAlignment="1">
      <alignment horizontal="right" vertical="center"/>
    </xf>
    <xf numFmtId="172" fontId="2" fillId="0" borderId="111" xfId="0" applyNumberFormat="1" applyFont="1" applyBorder="1" applyAlignment="1">
      <alignment horizontal="right" vertical="center"/>
    </xf>
    <xf numFmtId="172" fontId="1" fillId="0" borderId="124" xfId="0" applyNumberFormat="1" applyFont="1" applyBorder="1" applyAlignment="1">
      <alignment vertical="center"/>
    </xf>
    <xf numFmtId="172" fontId="2" fillId="0" borderId="111" xfId="0" applyNumberFormat="1" applyFont="1" applyBorder="1" applyAlignment="1">
      <alignment vertical="center"/>
    </xf>
    <xf numFmtId="172" fontId="2" fillId="0" borderId="115" xfId="0" applyNumberFormat="1" applyFont="1" applyBorder="1" applyAlignment="1">
      <alignment vertical="center"/>
    </xf>
    <xf numFmtId="0" fontId="1" fillId="33" borderId="126" xfId="0" applyFont="1" applyFill="1" applyBorder="1" applyAlignment="1">
      <alignment horizontal="center" vertical="center"/>
    </xf>
    <xf numFmtId="0" fontId="1" fillId="33" borderId="127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/>
    </xf>
    <xf numFmtId="172" fontId="1" fillId="0" borderId="53" xfId="0" applyNumberFormat="1" applyFont="1" applyBorder="1" applyAlignment="1">
      <alignment horizontal="center"/>
    </xf>
    <xf numFmtId="172" fontId="1" fillId="0" borderId="128" xfId="0" applyNumberFormat="1" applyFont="1" applyBorder="1" applyAlignment="1">
      <alignment horizontal="center"/>
    </xf>
    <xf numFmtId="172" fontId="2" fillId="0" borderId="53" xfId="0" applyNumberFormat="1" applyFont="1" applyBorder="1" applyAlignment="1">
      <alignment horizontal="center"/>
    </xf>
    <xf numFmtId="172" fontId="2" fillId="0" borderId="129" xfId="0" applyNumberFormat="1" applyFont="1" applyBorder="1" applyAlignment="1">
      <alignment horizontal="center"/>
    </xf>
    <xf numFmtId="172" fontId="1" fillId="0" borderId="130" xfId="0" applyNumberFormat="1" applyFont="1" applyBorder="1" applyAlignment="1">
      <alignment horizontal="center"/>
    </xf>
    <xf numFmtId="172" fontId="2" fillId="0" borderId="93" xfId="0" applyNumberFormat="1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1" fontId="2" fillId="33" borderId="23" xfId="0" applyNumberFormat="1" applyFont="1" applyFill="1" applyBorder="1" applyAlignment="1" quotePrefix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99" xfId="0" applyNumberFormat="1" applyFont="1" applyBorder="1" applyAlignment="1">
      <alignment horizontal="center"/>
    </xf>
    <xf numFmtId="172" fontId="1" fillId="0" borderId="100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6" fontId="20" fillId="0" borderId="53" xfId="0" applyNumberFormat="1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68" xfId="0" applyFont="1" applyBorder="1" applyAlignment="1">
      <alignment horizontal="left" vertical="center" wrapText="1"/>
    </xf>
    <xf numFmtId="176" fontId="20" fillId="0" borderId="40" xfId="0" applyNumberFormat="1" applyFont="1" applyBorder="1" applyAlignment="1" applyProtection="1">
      <alignment horizontal="left"/>
      <protection/>
    </xf>
    <xf numFmtId="176" fontId="20" fillId="0" borderId="63" xfId="0" applyNumberFormat="1" applyFont="1" applyBorder="1" applyAlignment="1" applyProtection="1" quotePrefix="1">
      <alignment horizontal="left"/>
      <protection/>
    </xf>
    <xf numFmtId="176" fontId="20" fillId="0" borderId="40" xfId="0" applyNumberFormat="1" applyFont="1" applyBorder="1" applyAlignment="1" applyProtection="1" quotePrefix="1">
      <alignment horizontal="left"/>
      <protection/>
    </xf>
    <xf numFmtId="1" fontId="2" fillId="0" borderId="1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54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4" xfId="0" applyFont="1" applyBorder="1" applyAlignment="1">
      <alignment/>
    </xf>
    <xf numFmtId="174" fontId="1" fillId="0" borderId="110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vertical="center"/>
      <protection/>
    </xf>
    <xf numFmtId="174" fontId="1" fillId="0" borderId="54" xfId="0" applyNumberFormat="1" applyFont="1" applyFill="1" applyBorder="1" applyAlignment="1" applyProtection="1">
      <alignment horizontal="center" vertical="center"/>
      <protection/>
    </xf>
    <xf numFmtId="172" fontId="1" fillId="0" borderId="54" xfId="0" applyNumberFormat="1" applyFont="1" applyBorder="1" applyAlignment="1">
      <alignment horizontal="center"/>
    </xf>
    <xf numFmtId="174" fontId="2" fillId="0" borderId="53" xfId="0" applyNumberFormat="1" applyFont="1" applyFill="1" applyBorder="1" applyAlignment="1" applyProtection="1">
      <alignment vertical="center"/>
      <protection/>
    </xf>
    <xf numFmtId="174" fontId="2" fillId="0" borderId="12" xfId="0" applyNumberFormat="1" applyFont="1" applyFill="1" applyBorder="1" applyAlignment="1" applyProtection="1">
      <alignment vertical="center"/>
      <protection/>
    </xf>
    <xf numFmtId="174" fontId="2" fillId="0" borderId="56" xfId="0" applyNumberFormat="1" applyFont="1" applyFill="1" applyBorder="1" applyAlignment="1" applyProtection="1">
      <alignment horizontal="center" vertical="center"/>
      <protection/>
    </xf>
    <xf numFmtId="172" fontId="2" fillId="0" borderId="56" xfId="0" applyNumberFormat="1" applyFont="1" applyBorder="1" applyAlignment="1">
      <alignment horizontal="center"/>
    </xf>
    <xf numFmtId="174" fontId="1" fillId="0" borderId="53" xfId="0" applyNumberFormat="1" applyFont="1" applyFill="1" applyBorder="1" applyAlignment="1" applyProtection="1">
      <alignment vertical="center"/>
      <protection/>
    </xf>
    <xf numFmtId="174" fontId="2" fillId="0" borderId="13" xfId="0" applyNumberFormat="1" applyFont="1" applyFill="1" applyBorder="1" applyAlignment="1" applyProtection="1">
      <alignment vertical="center"/>
      <protection/>
    </xf>
    <xf numFmtId="174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56" xfId="0" applyNumberFormat="1" applyFont="1" applyBorder="1" applyAlignment="1">
      <alignment horizontal="center"/>
    </xf>
    <xf numFmtId="174" fontId="1" fillId="0" borderId="12" xfId="0" applyNumberFormat="1" applyFont="1" applyFill="1" applyBorder="1" applyAlignment="1" applyProtection="1">
      <alignment vertical="center"/>
      <protection/>
    </xf>
    <xf numFmtId="174" fontId="2" fillId="0" borderId="54" xfId="0" applyNumberFormat="1" applyFont="1" applyFill="1" applyBorder="1" applyAlignment="1" applyProtection="1">
      <alignment horizontal="center" vertical="center"/>
      <protection/>
    </xf>
    <xf numFmtId="172" fontId="2" fillId="0" borderId="54" xfId="0" applyNumberFormat="1" applyFont="1" applyBorder="1" applyAlignment="1">
      <alignment horizontal="center"/>
    </xf>
    <xf numFmtId="172" fontId="2" fillId="0" borderId="64" xfId="0" applyNumberFormat="1" applyFont="1" applyBorder="1" applyAlignment="1">
      <alignment horizontal="center"/>
    </xf>
    <xf numFmtId="0" fontId="1" fillId="33" borderId="64" xfId="0" applyFont="1" applyFill="1" applyBorder="1" applyAlignment="1">
      <alignment horizontal="center" vertical="center" wrapText="1"/>
    </xf>
    <xf numFmtId="1" fontId="1" fillId="33" borderId="54" xfId="0" applyNumberFormat="1" applyFont="1" applyFill="1" applyBorder="1" applyAlignment="1" applyProtection="1">
      <alignment horizontal="center" vertical="center"/>
      <protection/>
    </xf>
    <xf numFmtId="174" fontId="2" fillId="0" borderId="11" xfId="0" applyNumberFormat="1" applyFont="1" applyFill="1" applyBorder="1" applyAlignment="1" applyProtection="1">
      <alignment vertical="center"/>
      <protection/>
    </xf>
    <xf numFmtId="174" fontId="1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12" fillId="0" borderId="106" xfId="0" applyNumberFormat="1" applyFont="1" applyFill="1" applyBorder="1" applyAlignment="1">
      <alignment horizontal="right"/>
    </xf>
    <xf numFmtId="0" fontId="12" fillId="0" borderId="37" xfId="0" applyFont="1" applyBorder="1" applyAlignment="1">
      <alignment/>
    </xf>
    <xf numFmtId="0" fontId="15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72" fontId="9" fillId="0" borderId="132" xfId="0" applyNumberFormat="1" applyFont="1" applyBorder="1" applyAlignment="1">
      <alignment horizontal="right" vertical="center"/>
    </xf>
    <xf numFmtId="172" fontId="1" fillId="0" borderId="126" xfId="0" applyNumberFormat="1" applyFont="1" applyBorder="1" applyAlignment="1">
      <alignment horizontal="right" vertical="center"/>
    </xf>
    <xf numFmtId="172" fontId="2" fillId="0" borderId="132" xfId="0" applyNumberFormat="1" applyFont="1" applyBorder="1" applyAlignment="1">
      <alignment horizontal="right" vertical="center"/>
    </xf>
    <xf numFmtId="172" fontId="1" fillId="0" borderId="126" xfId="0" applyNumberFormat="1" applyFont="1" applyBorder="1" applyAlignment="1">
      <alignment vertical="center"/>
    </xf>
    <xf numFmtId="172" fontId="2" fillId="0" borderId="132" xfId="0" applyNumberFormat="1" applyFont="1" applyBorder="1" applyAlignment="1">
      <alignment vertical="center"/>
    </xf>
    <xf numFmtId="172" fontId="2" fillId="0" borderId="133" xfId="0" applyNumberFormat="1" applyFont="1" applyBorder="1" applyAlignment="1">
      <alignment vertical="center"/>
    </xf>
    <xf numFmtId="172" fontId="9" fillId="0" borderId="134" xfId="0" applyNumberFormat="1" applyFont="1" applyBorder="1" applyAlignment="1">
      <alignment horizontal="right" vertical="center"/>
    </xf>
    <xf numFmtId="172" fontId="1" fillId="0" borderId="135" xfId="0" applyNumberFormat="1" applyFont="1" applyBorder="1" applyAlignment="1">
      <alignment horizontal="right" vertical="center"/>
    </xf>
    <xf numFmtId="172" fontId="2" fillId="0" borderId="134" xfId="0" applyNumberFormat="1" applyFont="1" applyBorder="1" applyAlignment="1">
      <alignment horizontal="right" vertical="center"/>
    </xf>
    <xf numFmtId="172" fontId="1" fillId="0" borderId="135" xfId="0" applyNumberFormat="1" applyFont="1" applyBorder="1" applyAlignment="1">
      <alignment vertical="center"/>
    </xf>
    <xf numFmtId="172" fontId="2" fillId="0" borderId="134" xfId="0" applyNumberFormat="1" applyFont="1" applyBorder="1" applyAlignment="1">
      <alignment vertical="center"/>
    </xf>
    <xf numFmtId="172" fontId="2" fillId="0" borderId="136" xfId="0" applyNumberFormat="1" applyFont="1" applyBorder="1" applyAlignment="1">
      <alignment vertical="center"/>
    </xf>
    <xf numFmtId="172" fontId="1" fillId="0" borderId="137" xfId="0" applyNumberFormat="1" applyFont="1" applyBorder="1" applyAlignment="1">
      <alignment horizontal="center"/>
    </xf>
    <xf numFmtId="172" fontId="1" fillId="0" borderId="132" xfId="0" applyNumberFormat="1" applyFont="1" applyBorder="1" applyAlignment="1">
      <alignment horizontal="center"/>
    </xf>
    <xf numFmtId="172" fontId="1" fillId="0" borderId="138" xfId="0" applyNumberFormat="1" applyFont="1" applyBorder="1" applyAlignment="1">
      <alignment horizontal="center"/>
    </xf>
    <xf numFmtId="172" fontId="2" fillId="0" borderId="132" xfId="0" applyNumberFormat="1" applyFont="1" applyBorder="1" applyAlignment="1">
      <alignment horizontal="center"/>
    </xf>
    <xf numFmtId="172" fontId="2" fillId="0" borderId="139" xfId="0" applyNumberFormat="1" applyFont="1" applyBorder="1" applyAlignment="1">
      <alignment horizontal="center"/>
    </xf>
    <xf numFmtId="172" fontId="1" fillId="0" borderId="140" xfId="0" applyNumberFormat="1" applyFont="1" applyBorder="1" applyAlignment="1">
      <alignment horizontal="center"/>
    </xf>
    <xf numFmtId="172" fontId="2" fillId="0" borderId="133" xfId="0" applyNumberFormat="1" applyFont="1" applyBorder="1" applyAlignment="1">
      <alignment horizontal="center"/>
    </xf>
    <xf numFmtId="0" fontId="2" fillId="33" borderId="141" xfId="0" applyFont="1" applyFill="1" applyBorder="1" applyAlignment="1">
      <alignment horizontal="center"/>
    </xf>
    <xf numFmtId="0" fontId="1" fillId="0" borderId="142" xfId="0" applyFont="1" applyBorder="1" applyAlignment="1">
      <alignment horizontal="center"/>
    </xf>
    <xf numFmtId="172" fontId="1" fillId="0" borderId="134" xfId="0" applyNumberFormat="1" applyFont="1" applyBorder="1" applyAlignment="1">
      <alignment horizontal="center"/>
    </xf>
    <xf numFmtId="172" fontId="1" fillId="0" borderId="143" xfId="0" applyNumberFormat="1" applyFont="1" applyBorder="1" applyAlignment="1">
      <alignment horizontal="center"/>
    </xf>
    <xf numFmtId="172" fontId="2" fillId="0" borderId="134" xfId="0" applyNumberFormat="1" applyFont="1" applyBorder="1" applyAlignment="1">
      <alignment horizontal="center"/>
    </xf>
    <xf numFmtId="172" fontId="2" fillId="0" borderId="144" xfId="0" applyNumberFormat="1" applyFont="1" applyBorder="1" applyAlignment="1">
      <alignment horizontal="center"/>
    </xf>
    <xf numFmtId="172" fontId="1" fillId="0" borderId="145" xfId="0" applyNumberFormat="1" applyFont="1" applyBorder="1" applyAlignment="1">
      <alignment horizontal="center"/>
    </xf>
    <xf numFmtId="172" fontId="2" fillId="0" borderId="136" xfId="0" applyNumberFormat="1" applyFont="1" applyBorder="1" applyAlignment="1">
      <alignment horizontal="center"/>
    </xf>
    <xf numFmtId="172" fontId="1" fillId="0" borderId="13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72" fontId="15" fillId="0" borderId="14" xfId="0" applyNumberFormat="1" applyFont="1" applyBorder="1" applyAlignment="1">
      <alignment horizontal="right"/>
    </xf>
    <xf numFmtId="172" fontId="15" fillId="0" borderId="103" xfId="0" applyNumberFormat="1" applyFont="1" applyBorder="1" applyAlignment="1">
      <alignment horizontal="right"/>
    </xf>
    <xf numFmtId="172" fontId="12" fillId="0" borderId="90" xfId="0" applyNumberFormat="1" applyFont="1" applyFill="1" applyBorder="1" applyAlignment="1">
      <alignment horizontal="right" vertical="center"/>
    </xf>
    <xf numFmtId="172" fontId="12" fillId="0" borderId="66" xfId="0" applyNumberFormat="1" applyFont="1" applyFill="1" applyBorder="1" applyAlignment="1">
      <alignment horizontal="right" vertical="center"/>
    </xf>
    <xf numFmtId="172" fontId="2" fillId="0" borderId="66" xfId="0" applyNumberFormat="1" applyFont="1" applyBorder="1" applyAlignment="1">
      <alignment horizontal="right" vertical="center"/>
    </xf>
    <xf numFmtId="172" fontId="2" fillId="0" borderId="101" xfId="0" applyNumberFormat="1" applyFont="1" applyBorder="1" applyAlignment="1">
      <alignment horizontal="right" vertical="center"/>
    </xf>
    <xf numFmtId="172" fontId="2" fillId="0" borderId="90" xfId="0" applyNumberFormat="1" applyFont="1" applyBorder="1" applyAlignment="1">
      <alignment horizontal="right" vertical="center"/>
    </xf>
    <xf numFmtId="172" fontId="12" fillId="0" borderId="38" xfId="0" applyNumberFormat="1" applyFont="1" applyFill="1" applyBorder="1" applyAlignment="1">
      <alignment horizontal="right" vertical="center"/>
    </xf>
    <xf numFmtId="172" fontId="12" fillId="0" borderId="103" xfId="0" applyNumberFormat="1" applyFont="1" applyFill="1" applyBorder="1" applyAlignment="1">
      <alignment horizontal="right" vertical="center"/>
    </xf>
    <xf numFmtId="172" fontId="2" fillId="0" borderId="103" xfId="0" applyNumberFormat="1" applyFont="1" applyBorder="1" applyAlignment="1">
      <alignment horizontal="right" vertical="center"/>
    </xf>
    <xf numFmtId="172" fontId="2" fillId="0" borderId="35" xfId="0" applyNumberFormat="1" applyFont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103" xfId="0" applyNumberFormat="1" applyFont="1" applyBorder="1" applyAlignment="1">
      <alignment horizontal="center" vertical="center"/>
    </xf>
    <xf numFmtId="172" fontId="12" fillId="0" borderId="35" xfId="0" applyNumberFormat="1" applyFont="1" applyBorder="1" applyAlignment="1">
      <alignment horizontal="center" vertical="center"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72" fontId="1" fillId="0" borderId="56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56" xfId="0" applyNumberFormat="1" applyFont="1" applyBorder="1" applyAlignment="1">
      <alignment/>
    </xf>
    <xf numFmtId="172" fontId="2" fillId="0" borderId="64" xfId="0" applyNumberFormat="1" applyFont="1" applyBorder="1" applyAlignment="1">
      <alignment/>
    </xf>
    <xf numFmtId="172" fontId="2" fillId="0" borderId="104" xfId="0" applyNumberFormat="1" applyFont="1" applyBorder="1" applyAlignment="1">
      <alignment/>
    </xf>
    <xf numFmtId="172" fontId="2" fillId="0" borderId="92" xfId="0" applyNumberFormat="1" applyFont="1" applyBorder="1" applyAlignment="1">
      <alignment/>
    </xf>
    <xf numFmtId="172" fontId="2" fillId="0" borderId="116" xfId="0" applyNumberFormat="1" applyFont="1" applyBorder="1" applyAlignment="1">
      <alignment/>
    </xf>
    <xf numFmtId="172" fontId="2" fillId="0" borderId="122" xfId="0" applyNumberFormat="1" applyFont="1" applyBorder="1" applyAlignment="1">
      <alignment/>
    </xf>
    <xf numFmtId="172" fontId="2" fillId="0" borderId="86" xfId="0" applyNumberFormat="1" applyFont="1" applyBorder="1" applyAlignment="1">
      <alignment/>
    </xf>
    <xf numFmtId="172" fontId="2" fillId="0" borderId="146" xfId="0" applyNumberFormat="1" applyFont="1" applyBorder="1" applyAlignment="1">
      <alignment/>
    </xf>
    <xf numFmtId="172" fontId="2" fillId="0" borderId="110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57" xfId="0" applyNumberFormat="1" applyFont="1" applyBorder="1" applyAlignment="1">
      <alignment/>
    </xf>
    <xf numFmtId="172" fontId="2" fillId="0" borderId="8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61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1" fillId="0" borderId="106" xfId="0" applyNumberFormat="1" applyFont="1" applyBorder="1" applyAlignment="1">
      <alignment horizontal="center"/>
    </xf>
    <xf numFmtId="172" fontId="2" fillId="0" borderId="106" xfId="0" applyNumberFormat="1" applyFont="1" applyBorder="1" applyAlignment="1">
      <alignment horizontal="center"/>
    </xf>
    <xf numFmtId="172" fontId="2" fillId="0" borderId="104" xfId="0" applyNumberFormat="1" applyFont="1" applyBorder="1" applyAlignment="1">
      <alignment horizontal="center"/>
    </xf>
    <xf numFmtId="172" fontId="2" fillId="0" borderId="92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172" fontId="23" fillId="0" borderId="48" xfId="0" applyNumberFormat="1" applyFont="1" applyBorder="1" applyAlignment="1">
      <alignment horizontal="center"/>
    </xf>
    <xf numFmtId="172" fontId="23" fillId="0" borderId="22" xfId="0" applyNumberFormat="1" applyFont="1" applyBorder="1" applyAlignment="1">
      <alignment horizontal="center"/>
    </xf>
    <xf numFmtId="172" fontId="12" fillId="0" borderId="48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/>
    </xf>
    <xf numFmtId="172" fontId="12" fillId="0" borderId="119" xfId="0" applyNumberFormat="1" applyFont="1" applyBorder="1" applyAlignment="1">
      <alignment horizontal="center"/>
    </xf>
    <xf numFmtId="172" fontId="12" fillId="0" borderId="23" xfId="0" applyNumberFormat="1" applyFont="1" applyBorder="1" applyAlignment="1">
      <alignment horizontal="center"/>
    </xf>
    <xf numFmtId="172" fontId="12" fillId="0" borderId="97" xfId="0" applyNumberFormat="1" applyFont="1" applyBorder="1" applyAlignment="1">
      <alignment horizontal="center"/>
    </xf>
    <xf numFmtId="172" fontId="12" fillId="0" borderId="61" xfId="0" applyNumberFormat="1" applyFont="1" applyBorder="1" applyAlignment="1">
      <alignment horizontal="center"/>
    </xf>
    <xf numFmtId="172" fontId="12" fillId="0" borderId="52" xfId="0" applyNumberFormat="1" applyFont="1" applyBorder="1" applyAlignment="1">
      <alignment horizontal="center"/>
    </xf>
    <xf numFmtId="172" fontId="12" fillId="0" borderId="27" xfId="0" applyNumberFormat="1" applyFont="1" applyBorder="1" applyAlignment="1">
      <alignment horizontal="center"/>
    </xf>
    <xf numFmtId="172" fontId="1" fillId="0" borderId="54" xfId="0" applyNumberFormat="1" applyFont="1" applyBorder="1" applyAlignment="1">
      <alignment/>
    </xf>
    <xf numFmtId="172" fontId="1" fillId="0" borderId="53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72" fontId="2" fillId="0" borderId="53" xfId="0" applyNumberFormat="1" applyFont="1" applyBorder="1" applyAlignment="1">
      <alignment/>
    </xf>
    <xf numFmtId="172" fontId="1" fillId="0" borderId="1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72" fontId="1" fillId="0" borderId="64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33" borderId="127" xfId="0" applyFont="1" applyFill="1" applyBorder="1" applyAlignment="1" applyProtection="1">
      <alignment horizontal="center" vertical="center"/>
      <protection/>
    </xf>
    <xf numFmtId="0" fontId="23" fillId="33" borderId="23" xfId="0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/>
    </xf>
    <xf numFmtId="0" fontId="23" fillId="33" borderId="84" xfId="0" applyFont="1" applyFill="1" applyBorder="1" applyAlignment="1">
      <alignment horizontal="center" vertical="center"/>
    </xf>
    <xf numFmtId="0" fontId="23" fillId="33" borderId="94" xfId="0" applyFont="1" applyFill="1" applyBorder="1" applyAlignment="1">
      <alignment horizontal="center" vertical="center"/>
    </xf>
    <xf numFmtId="0" fontId="23" fillId="33" borderId="89" xfId="0" applyFont="1" applyFill="1" applyBorder="1" applyAlignment="1">
      <alignment horizontal="center" vertical="center"/>
    </xf>
    <xf numFmtId="174" fontId="23" fillId="0" borderId="57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" fillId="33" borderId="9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/>
    </xf>
    <xf numFmtId="0" fontId="2" fillId="0" borderId="8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03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2" fillId="0" borderId="66" xfId="0" applyFont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center" vertical="center"/>
    </xf>
    <xf numFmtId="172" fontId="2" fillId="0" borderId="101" xfId="0" applyNumberFormat="1" applyFont="1" applyBorder="1" applyAlignment="1">
      <alignment horizontal="center" vertical="center"/>
    </xf>
    <xf numFmtId="172" fontId="2" fillId="0" borderId="3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2" fontId="12" fillId="0" borderId="103" xfId="0" applyNumberFormat="1" applyFont="1" applyBorder="1" applyAlignment="1">
      <alignment horizontal="left" vertical="center" indent="1"/>
    </xf>
    <xf numFmtId="0" fontId="1" fillId="33" borderId="15" xfId="0" applyFont="1" applyFill="1" applyBorder="1" applyAlignment="1">
      <alignment horizontal="center"/>
    </xf>
    <xf numFmtId="0" fontId="1" fillId="33" borderId="101" xfId="0" applyFont="1" applyFill="1" applyBorder="1" applyAlignment="1">
      <alignment/>
    </xf>
    <xf numFmtId="0" fontId="2" fillId="0" borderId="12" xfId="0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0" borderId="12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172" fontId="2" fillId="0" borderId="89" xfId="0" applyNumberFormat="1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05" xfId="0" applyNumberFormat="1" applyFont="1" applyBorder="1" applyAlignment="1">
      <alignment/>
    </xf>
    <xf numFmtId="172" fontId="2" fillId="0" borderId="58" xfId="0" applyNumberFormat="1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64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103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3" borderId="84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33" borderId="147" xfId="0" applyFont="1" applyFill="1" applyBorder="1" applyAlignment="1" quotePrefix="1">
      <alignment horizontal="center"/>
    </xf>
    <xf numFmtId="0" fontId="23" fillId="33" borderId="88" xfId="0" applyFont="1" applyFill="1" applyBorder="1" applyAlignment="1" quotePrefix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8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184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0" fontId="2" fillId="0" borderId="89" xfId="0" applyFont="1" applyBorder="1" applyAlignment="1">
      <alignment/>
    </xf>
    <xf numFmtId="184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4" fontId="2" fillId="0" borderId="83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0" fontId="1" fillId="0" borderId="91" xfId="0" applyFont="1" applyBorder="1" applyAlignment="1">
      <alignment horizontal="center" vertical="center"/>
    </xf>
    <xf numFmtId="184" fontId="23" fillId="0" borderId="25" xfId="0" applyNumberFormat="1" applyFont="1" applyBorder="1" applyAlignment="1">
      <alignment vertical="center"/>
    </xf>
    <xf numFmtId="43" fontId="23" fillId="0" borderId="26" xfId="0" applyNumberFormat="1" applyFont="1" applyBorder="1" applyAlignment="1">
      <alignment vertical="center"/>
    </xf>
    <xf numFmtId="184" fontId="23" fillId="0" borderId="93" xfId="0" applyNumberFormat="1" applyFont="1" applyFill="1" applyBorder="1" applyAlignment="1">
      <alignment vertical="center"/>
    </xf>
    <xf numFmtId="43" fontId="23" fillId="0" borderId="26" xfId="0" applyNumberFormat="1" applyFont="1" applyFill="1" applyBorder="1" applyAlignment="1">
      <alignment vertical="center"/>
    </xf>
    <xf numFmtId="184" fontId="23" fillId="0" borderId="25" xfId="0" applyNumberFormat="1" applyFont="1" applyFill="1" applyBorder="1" applyAlignment="1">
      <alignment vertical="center"/>
    </xf>
    <xf numFmtId="43" fontId="23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53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43" fontId="2" fillId="0" borderId="53" xfId="0" applyNumberFormat="1" applyFont="1" applyFill="1" applyBorder="1" applyAlignment="1">
      <alignment/>
    </xf>
    <xf numFmtId="184" fontId="2" fillId="0" borderId="83" xfId="0" applyNumberFormat="1" applyFont="1" applyBorder="1" applyAlignment="1">
      <alignment/>
    </xf>
    <xf numFmtId="43" fontId="2" fillId="0" borderId="83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4" fontId="23" fillId="0" borderId="93" xfId="0" applyNumberFormat="1" applyFont="1" applyBorder="1" applyAlignment="1">
      <alignment vertical="center"/>
    </xf>
    <xf numFmtId="43" fontId="23" fillId="0" borderId="93" xfId="0" applyNumberFormat="1" applyFont="1" applyFill="1" applyBorder="1" applyAlignment="1">
      <alignment vertical="center"/>
    </xf>
    <xf numFmtId="43" fontId="23" fillId="0" borderId="25" xfId="0" applyNumberFormat="1" applyFont="1" applyFill="1" applyBorder="1" applyAlignment="1">
      <alignment vertical="center"/>
    </xf>
    <xf numFmtId="0" fontId="1" fillId="33" borderId="148" xfId="0" applyFont="1" applyFill="1" applyBorder="1" applyAlignment="1">
      <alignment horizontal="left"/>
    </xf>
    <xf numFmtId="0" fontId="23" fillId="33" borderId="86" xfId="0" applyFont="1" applyFill="1" applyBorder="1" applyAlignment="1" quotePrefix="1">
      <alignment horizontal="center"/>
    </xf>
    <xf numFmtId="184" fontId="2" fillId="0" borderId="56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56" xfId="0" applyNumberFormat="1" applyFont="1" applyFill="1" applyBorder="1" applyAlignment="1">
      <alignment/>
    </xf>
    <xf numFmtId="184" fontId="2" fillId="0" borderId="64" xfId="0" applyNumberFormat="1" applyFont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64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3" fillId="0" borderId="26" xfId="0" applyNumberFormat="1" applyFont="1" applyBorder="1" applyAlignment="1">
      <alignment horizontal="center" vertical="center"/>
    </xf>
    <xf numFmtId="184" fontId="23" fillId="0" borderId="92" xfId="0" applyNumberFormat="1" applyFont="1" applyFill="1" applyBorder="1" applyAlignment="1">
      <alignment horizontal="center" vertical="center"/>
    </xf>
    <xf numFmtId="184" fontId="23" fillId="0" borderId="27" xfId="0" applyNumberFormat="1" applyFont="1" applyFill="1" applyBorder="1" applyAlignment="1">
      <alignment horizontal="center" vertical="center"/>
    </xf>
    <xf numFmtId="184" fontId="2" fillId="0" borderId="22" xfId="0" applyNumberFormat="1" applyFont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3" fillId="0" borderId="26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33" borderId="84" xfId="0" applyNumberFormat="1" applyFont="1" applyFill="1" applyBorder="1" applyAlignment="1" applyProtection="1">
      <alignment horizontal="center" vertical="center"/>
      <protection/>
    </xf>
    <xf numFmtId="43" fontId="23" fillId="33" borderId="89" xfId="0" applyNumberFormat="1" applyFont="1" applyFill="1" applyBorder="1" applyAlignment="1">
      <alignment horizontal="left" vertical="center"/>
    </xf>
    <xf numFmtId="39" fontId="23" fillId="33" borderId="83" xfId="0" applyNumberFormat="1" applyFont="1" applyFill="1" applyBorder="1" applyAlignment="1" applyProtection="1">
      <alignment horizontal="center" vertical="center"/>
      <protection/>
    </xf>
    <xf numFmtId="39" fontId="23" fillId="33" borderId="10" xfId="0" applyNumberFormat="1" applyFont="1" applyFill="1" applyBorder="1" applyAlignment="1" applyProtection="1">
      <alignment horizontal="center" vertical="center"/>
      <protection/>
    </xf>
    <xf numFmtId="39" fontId="23" fillId="33" borderId="13" xfId="0" applyNumberFormat="1" applyFont="1" applyFill="1" applyBorder="1" applyAlignment="1" applyProtection="1">
      <alignment horizontal="center" vertical="center" wrapText="1"/>
      <protection/>
    </xf>
    <xf numFmtId="39" fontId="23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2" fillId="0" borderId="53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12" xfId="0" applyNumberFormat="1" applyFont="1" applyFill="1" applyBorder="1" applyAlignment="1">
      <alignment/>
    </xf>
    <xf numFmtId="43" fontId="12" fillId="0" borderId="53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12" xfId="0" applyNumberFormat="1" applyFont="1" applyBorder="1" applyAlignment="1">
      <alignment/>
    </xf>
    <xf numFmtId="43" fontId="12" fillId="0" borderId="22" xfId="0" applyNumberFormat="1" applyFont="1" applyFill="1" applyBorder="1" applyAlignment="1">
      <alignment/>
    </xf>
    <xf numFmtId="0" fontId="12" fillId="0" borderId="89" xfId="0" applyFont="1" applyBorder="1" applyAlignment="1">
      <alignment/>
    </xf>
    <xf numFmtId="43" fontId="12" fillId="0" borderId="83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12" fillId="0" borderId="83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23" fillId="0" borderId="91" xfId="0" applyFont="1" applyFill="1" applyBorder="1" applyAlignment="1">
      <alignment horizontal="center" vertical="center"/>
    </xf>
    <xf numFmtId="43" fontId="23" fillId="0" borderId="39" xfId="0" applyNumberFormat="1" applyFont="1" applyFill="1" applyBorder="1" applyAlignment="1">
      <alignment vertical="center"/>
    </xf>
    <xf numFmtId="43" fontId="23" fillId="0" borderId="32" xfId="0" applyNumberFormat="1" applyFont="1" applyFill="1" applyBorder="1" applyAlignment="1">
      <alignment vertical="center"/>
    </xf>
    <xf numFmtId="43" fontId="23" fillId="0" borderId="36" xfId="0" applyNumberFormat="1" applyFont="1" applyFill="1" applyBorder="1" applyAlignment="1">
      <alignment vertical="center"/>
    </xf>
    <xf numFmtId="43" fontId="23" fillId="0" borderId="3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12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33" borderId="5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33" borderId="64" xfId="0" applyFont="1" applyFill="1" applyBorder="1" applyAlignment="1">
      <alignment/>
    </xf>
    <xf numFmtId="0" fontId="23" fillId="33" borderId="83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171" fontId="2" fillId="0" borderId="53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53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83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" fillId="0" borderId="83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3" fillId="0" borderId="66" xfId="0" applyFont="1" applyBorder="1" applyAlignment="1">
      <alignment/>
    </xf>
    <xf numFmtId="171" fontId="23" fillId="0" borderId="83" xfId="42" applyFont="1" applyBorder="1" applyAlignment="1">
      <alignment horizontal="right"/>
    </xf>
    <xf numFmtId="171" fontId="23" fillId="0" borderId="13" xfId="42" applyFont="1" applyBorder="1" applyAlignment="1">
      <alignment horizontal="right"/>
    </xf>
    <xf numFmtId="171" fontId="23" fillId="0" borderId="10" xfId="42" applyFont="1" applyBorder="1" applyAlignment="1">
      <alignment horizontal="right" vertical="center"/>
    </xf>
    <xf numFmtId="176" fontId="23" fillId="0" borderId="10" xfId="42" applyNumberFormat="1" applyFont="1" applyBorder="1" applyAlignment="1">
      <alignment horizontal="right" vertical="center"/>
    </xf>
    <xf numFmtId="171" fontId="23" fillId="0" borderId="65" xfId="42" applyFont="1" applyFill="1" applyBorder="1" applyAlignment="1">
      <alignment horizontal="right" vertical="center"/>
    </xf>
    <xf numFmtId="176" fontId="23" fillId="0" borderId="15" xfId="42" applyNumberFormat="1" applyFont="1" applyFill="1" applyBorder="1" applyAlignment="1">
      <alignment horizontal="right" vertical="center"/>
    </xf>
    <xf numFmtId="171" fontId="23" fillId="0" borderId="65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3" fillId="33" borderId="148" xfId="0" applyFont="1" applyFill="1" applyBorder="1" applyAlignment="1">
      <alignment horizontal="left" vertical="center"/>
    </xf>
    <xf numFmtId="0" fontId="23" fillId="33" borderId="86" xfId="0" applyFont="1" applyFill="1" applyBorder="1" applyAlignment="1" quotePrefix="1">
      <alignment horizontal="center" vertical="center"/>
    </xf>
    <xf numFmtId="0" fontId="23" fillId="33" borderId="147" xfId="0" applyFont="1" applyFill="1" applyBorder="1" applyAlignment="1" quotePrefix="1">
      <alignment horizontal="center" vertical="center"/>
    </xf>
    <xf numFmtId="0" fontId="23" fillId="33" borderId="88" xfId="0" applyFont="1" applyFill="1" applyBorder="1" applyAlignment="1" quotePrefix="1">
      <alignment horizontal="center" vertical="center"/>
    </xf>
    <xf numFmtId="43" fontId="2" fillId="0" borderId="56" xfId="0" applyNumberFormat="1" applyFont="1" applyBorder="1" applyAlignment="1">
      <alignment/>
    </xf>
    <xf numFmtId="43" fontId="2" fillId="0" borderId="64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3" fillId="0" borderId="91" xfId="0" applyFont="1" applyBorder="1" applyAlignment="1">
      <alignment horizontal="center" vertical="center"/>
    </xf>
    <xf numFmtId="0" fontId="23" fillId="33" borderId="148" xfId="0" applyFont="1" applyFill="1" applyBorder="1" applyAlignment="1">
      <alignment horizontal="left"/>
    </xf>
    <xf numFmtId="0" fontId="23" fillId="33" borderId="149" xfId="0" applyFont="1" applyFill="1" applyBorder="1" applyAlignment="1">
      <alignment horizontal="left"/>
    </xf>
    <xf numFmtId="0" fontId="23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0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53" xfId="0" applyFont="1" applyBorder="1" applyAlignment="1">
      <alignment/>
    </xf>
    <xf numFmtId="2" fontId="2" fillId="0" borderId="56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1" fontId="2" fillId="0" borderId="56" xfId="42" applyFont="1" applyFill="1" applyBorder="1" applyAlignment="1">
      <alignment horizontal="center"/>
    </xf>
    <xf numFmtId="171" fontId="2" fillId="0" borderId="56" xfId="42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3" xfId="0" applyFont="1" applyBorder="1" applyAlignment="1">
      <alignment/>
    </xf>
    <xf numFmtId="172" fontId="2" fillId="0" borderId="56" xfId="0" applyNumberFormat="1" applyFont="1" applyFill="1" applyBorder="1" applyAlignment="1">
      <alignment horizontal="center"/>
    </xf>
    <xf numFmtId="172" fontId="2" fillId="0" borderId="53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77" fontId="2" fillId="0" borderId="66" xfId="0" applyNumberFormat="1" applyFont="1" applyFill="1" applyBorder="1" applyAlignment="1">
      <alignment horizontal="center"/>
    </xf>
    <xf numFmtId="177" fontId="2" fillId="0" borderId="65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1" fillId="0" borderId="8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66" xfId="0" applyNumberFormat="1" applyFont="1" applyFill="1" applyBorder="1" applyAlignment="1">
      <alignment/>
    </xf>
    <xf numFmtId="172" fontId="1" fillId="0" borderId="66" xfId="0" applyNumberFormat="1" applyFont="1" applyBorder="1" applyAlignment="1">
      <alignment/>
    </xf>
    <xf numFmtId="172" fontId="1" fillId="0" borderId="65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33" borderId="6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3" fillId="0" borderId="34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172" fontId="23" fillId="0" borderId="32" xfId="0" applyNumberFormat="1" applyFont="1" applyFill="1" applyBorder="1" applyAlignment="1">
      <alignment horizontal="center" vertical="center"/>
    </xf>
    <xf numFmtId="172" fontId="23" fillId="0" borderId="32" xfId="0" applyNumberFormat="1" applyFont="1" applyBorder="1" applyAlignment="1">
      <alignment vertical="center"/>
    </xf>
    <xf numFmtId="172" fontId="23" fillId="0" borderId="32" xfId="0" applyNumberFormat="1" applyFont="1" applyFill="1" applyBorder="1" applyAlignment="1">
      <alignment vertical="center"/>
    </xf>
    <xf numFmtId="172" fontId="23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69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1" fillId="0" borderId="57" xfId="0" applyNumberFormat="1" applyFont="1" applyBorder="1" applyAlignment="1" applyProtection="1">
      <alignment horizontal="right" vertical="center"/>
      <protection/>
    </xf>
    <xf numFmtId="176" fontId="1" fillId="0" borderId="106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3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76" fontId="2" fillId="0" borderId="53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0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center" vertical="center"/>
      <protection/>
    </xf>
    <xf numFmtId="176" fontId="2" fillId="0" borderId="93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176" fontId="2" fillId="0" borderId="26" xfId="0" applyNumberFormat="1" applyFont="1" applyFill="1" applyBorder="1" applyAlignment="1" applyProtection="1">
      <alignment horizontal="right" vertical="center"/>
      <protection/>
    </xf>
    <xf numFmtId="176" fontId="1" fillId="0" borderId="11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176" fontId="2" fillId="0" borderId="53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15" fillId="0" borderId="53" xfId="0" applyNumberFormat="1" applyFont="1" applyBorder="1" applyAlignment="1" applyProtection="1">
      <alignment horizontal="center" vertical="center"/>
      <protection/>
    </xf>
    <xf numFmtId="176" fontId="2" fillId="0" borderId="5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83" xfId="0" applyNumberFormat="1" applyFont="1" applyBorder="1" applyAlignment="1" applyProtection="1">
      <alignment horizontal="center" vertical="center"/>
      <protection/>
    </xf>
    <xf numFmtId="0" fontId="2" fillId="0" borderId="91" xfId="0" applyNumberFormat="1" applyFont="1" applyBorder="1" applyAlignment="1" applyProtection="1">
      <alignment horizontal="center" vertical="center"/>
      <protection/>
    </xf>
    <xf numFmtId="176" fontId="2" fillId="0" borderId="9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88" fontId="13" fillId="0" borderId="0" xfId="0" applyNumberFormat="1" applyFont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33" borderId="148" xfId="0" applyFont="1" applyFill="1" applyBorder="1" applyAlignment="1" applyProtection="1">
      <alignment horizontal="left" vertical="center"/>
      <protection/>
    </xf>
    <xf numFmtId="0" fontId="23" fillId="33" borderId="87" xfId="0" applyFont="1" applyFill="1" applyBorder="1" applyAlignment="1" quotePrefix="1">
      <alignment horizontal="center" vertical="center"/>
    </xf>
    <xf numFmtId="0" fontId="23" fillId="33" borderId="87" xfId="0" applyNumberFormat="1" applyFont="1" applyFill="1" applyBorder="1" applyAlignment="1" quotePrefix="1">
      <alignment horizontal="center" vertical="center"/>
    </xf>
    <xf numFmtId="0" fontId="23" fillId="33" borderId="88" xfId="0" applyNumberFormat="1" applyFont="1" applyFill="1" applyBorder="1" applyAlignment="1" quotePrefix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/>
    </xf>
    <xf numFmtId="176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22" xfId="42" applyNumberFormat="1" applyFont="1" applyFill="1" applyBorder="1" applyAlignment="1">
      <alignment horizontal="right" vertical="center"/>
    </xf>
    <xf numFmtId="0" fontId="2" fillId="0" borderId="89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23" xfId="42" applyNumberFormat="1" applyFont="1" applyFill="1" applyBorder="1" applyAlignment="1">
      <alignment horizontal="right" vertical="center"/>
    </xf>
    <xf numFmtId="0" fontId="23" fillId="0" borderId="91" xfId="0" applyFont="1" applyBorder="1" applyAlignment="1" applyProtection="1">
      <alignment horizontal="left" vertical="center"/>
      <protection/>
    </xf>
    <xf numFmtId="176" fontId="23" fillId="0" borderId="25" xfId="0" applyNumberFormat="1" applyFont="1" applyBorder="1" applyAlignment="1">
      <alignment horizontal="right" vertical="center"/>
    </xf>
    <xf numFmtId="176" fontId="23" fillId="0" borderId="25" xfId="42" applyNumberFormat="1" applyFont="1" applyBorder="1" applyAlignment="1">
      <alignment horizontal="right" vertical="center"/>
    </xf>
    <xf numFmtId="176" fontId="23" fillId="0" borderId="25" xfId="42" applyNumberFormat="1" applyFont="1" applyFill="1" applyBorder="1" applyAlignment="1">
      <alignment horizontal="right" vertical="center"/>
    </xf>
    <xf numFmtId="176" fontId="23" fillId="0" borderId="27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33" borderId="15" xfId="0" applyFont="1" applyFill="1" applyBorder="1" applyAlignment="1" quotePrefix="1">
      <alignment horizontal="center" vertical="center"/>
    </xf>
    <xf numFmtId="174" fontId="23" fillId="33" borderId="66" xfId="0" applyNumberFormat="1" applyFont="1" applyFill="1" applyBorder="1" applyAlignment="1" quotePrefix="1">
      <alignment horizontal="center" vertical="center"/>
    </xf>
    <xf numFmtId="174" fontId="23" fillId="33" borderId="15" xfId="0" applyNumberFormat="1" applyFont="1" applyFill="1" applyBorder="1" applyAlignment="1" quotePrefix="1">
      <alignment horizontal="center" vertical="center"/>
    </xf>
    <xf numFmtId="174" fontId="2" fillId="0" borderId="12" xfId="42" applyNumberFormat="1" applyFont="1" applyBorder="1" applyAlignment="1">
      <alignment horizontal="right" vertical="center"/>
    </xf>
    <xf numFmtId="174" fontId="2" fillId="0" borderId="56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64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3" fillId="0" borderId="66" xfId="0" applyFont="1" applyBorder="1" applyAlignment="1">
      <alignment vertical="center"/>
    </xf>
    <xf numFmtId="174" fontId="23" fillId="0" borderId="13" xfId="42" applyNumberFormat="1" applyFont="1" applyBorder="1" applyAlignment="1">
      <alignment horizontal="right" vertical="center"/>
    </xf>
    <xf numFmtId="174" fontId="23" fillId="0" borderId="13" xfId="42" applyNumberFormat="1" applyFont="1" applyFill="1" applyBorder="1" applyAlignment="1">
      <alignment horizontal="right" vertical="center"/>
    </xf>
    <xf numFmtId="174" fontId="23" fillId="0" borderId="66" xfId="42" applyNumberFormat="1" applyFont="1" applyFill="1" applyBorder="1" applyAlignment="1">
      <alignment horizontal="right" vertical="center"/>
    </xf>
    <xf numFmtId="43" fontId="2" fillId="0" borderId="22" xfId="0" applyNumberFormat="1" applyFont="1" applyFill="1" applyBorder="1" applyAlignment="1">
      <alignment horizontal="left"/>
    </xf>
    <xf numFmtId="185" fontId="2" fillId="0" borderId="22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77" fontId="2" fillId="0" borderId="28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2" fontId="15" fillId="0" borderId="66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32" xfId="0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1" fillId="0" borderId="103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center"/>
    </xf>
    <xf numFmtId="171" fontId="2" fillId="0" borderId="56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22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1" fontId="2" fillId="0" borderId="64" xfId="42" applyNumberFormat="1" applyFont="1" applyBorder="1" applyAlignment="1">
      <alignment/>
    </xf>
    <xf numFmtId="171" fontId="2" fillId="0" borderId="64" xfId="42" applyNumberFormat="1" applyFont="1" applyFill="1" applyBorder="1" applyAlignment="1">
      <alignment/>
    </xf>
    <xf numFmtId="171" fontId="2" fillId="0" borderId="104" xfId="42" applyNumberFormat="1" applyFont="1" applyFill="1" applyBorder="1" applyAlignment="1">
      <alignment/>
    </xf>
    <xf numFmtId="171" fontId="23" fillId="0" borderId="92" xfId="42" applyNumberFormat="1" applyFont="1" applyBorder="1" applyAlignment="1">
      <alignment horizontal="center" vertical="center"/>
    </xf>
    <xf numFmtId="171" fontId="23" fillId="0" borderId="26" xfId="42" applyNumberFormat="1" applyFont="1" applyBorder="1" applyAlignment="1">
      <alignment horizontal="center" vertical="center"/>
    </xf>
    <xf numFmtId="171" fontId="23" fillId="0" borderId="26" xfId="42" applyNumberFormat="1" applyFont="1" applyFill="1" applyBorder="1" applyAlignment="1">
      <alignment horizontal="center" vertical="center"/>
    </xf>
    <xf numFmtId="171" fontId="23" fillId="0" borderId="27" xfId="42" applyNumberFormat="1" applyFont="1" applyFill="1" applyBorder="1" applyAlignment="1">
      <alignment horizontal="center" vertical="center"/>
    </xf>
    <xf numFmtId="2" fontId="15" fillId="0" borderId="66" xfId="0" applyNumberFormat="1" applyFont="1" applyBorder="1" applyAlignment="1" quotePrefix="1">
      <alignment horizontal="right"/>
    </xf>
    <xf numFmtId="2" fontId="15" fillId="0" borderId="66" xfId="0" applyNumberFormat="1" applyFont="1" applyFill="1" applyBorder="1" applyAlignment="1">
      <alignment horizontal="right" vertical="center"/>
    </xf>
    <xf numFmtId="1" fontId="15" fillId="0" borderId="66" xfId="0" applyNumberFormat="1" applyFont="1" applyBorder="1" applyAlignment="1">
      <alignment horizontal="right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68" xfId="0" applyFont="1" applyBorder="1" applyAlignment="1">
      <alignment/>
    </xf>
    <xf numFmtId="175" fontId="2" fillId="0" borderId="0" xfId="0" applyNumberFormat="1" applyFont="1" applyFill="1" applyAlignment="1">
      <alignment/>
    </xf>
    <xf numFmtId="184" fontId="2" fillId="0" borderId="2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43" fontId="23" fillId="0" borderId="0" xfId="0" applyNumberFormat="1" applyFont="1" applyFill="1" applyBorder="1" applyAlignment="1">
      <alignment vertical="center"/>
    </xf>
    <xf numFmtId="0" fontId="2" fillId="0" borderId="92" xfId="0" applyFont="1" applyBorder="1" applyAlignment="1">
      <alignment/>
    </xf>
    <xf numFmtId="174" fontId="2" fillId="0" borderId="93" xfId="0" applyNumberFormat="1" applyFont="1" applyFill="1" applyBorder="1" applyAlignment="1" applyProtection="1">
      <alignment vertical="center"/>
      <protection/>
    </xf>
    <xf numFmtId="174" fontId="2" fillId="0" borderId="26" xfId="0" applyNumberFormat="1" applyFont="1" applyFill="1" applyBorder="1" applyAlignment="1" applyProtection="1">
      <alignment vertical="center"/>
      <protection/>
    </xf>
    <xf numFmtId="174" fontId="2" fillId="0" borderId="92" xfId="0" applyNumberFormat="1" applyFont="1" applyFill="1" applyBorder="1" applyAlignment="1" applyProtection="1">
      <alignment horizontal="center" vertical="center"/>
      <protection/>
    </xf>
    <xf numFmtId="172" fontId="2" fillId="0" borderId="93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2" fontId="2" fillId="0" borderId="72" xfId="0" applyNumberFormat="1" applyFont="1" applyBorder="1" applyAlignment="1" quotePrefix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/>
    </xf>
    <xf numFmtId="172" fontId="2" fillId="0" borderId="61" xfId="0" applyNumberFormat="1" applyFont="1" applyBorder="1" applyAlignment="1">
      <alignment horizontal="center"/>
    </xf>
    <xf numFmtId="172" fontId="2" fillId="0" borderId="33" xfId="0" applyNumberFormat="1" applyFont="1" applyBorder="1" applyAlignment="1">
      <alignment horizontal="center"/>
    </xf>
    <xf numFmtId="172" fontId="2" fillId="0" borderId="69" xfId="0" applyNumberFormat="1" applyFont="1" applyBorder="1" applyAlignment="1">
      <alignment horizontal="center"/>
    </xf>
    <xf numFmtId="172" fontId="1" fillId="33" borderId="69" xfId="0" applyNumberFormat="1" applyFont="1" applyFill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6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2" fontId="12" fillId="0" borderId="0" xfId="0" applyNumberFormat="1" applyFont="1" applyBorder="1" applyAlignment="1">
      <alignment/>
    </xf>
    <xf numFmtId="0" fontId="23" fillId="33" borderId="62" xfId="0" applyFont="1" applyFill="1" applyBorder="1" applyAlignment="1">
      <alignment vertical="center"/>
    </xf>
    <xf numFmtId="0" fontId="23" fillId="33" borderId="60" xfId="0" applyFont="1" applyFill="1" applyBorder="1" applyAlignment="1">
      <alignment vertical="center"/>
    </xf>
    <xf numFmtId="0" fontId="23" fillId="33" borderId="91" xfId="0" applyFont="1" applyFill="1" applyBorder="1" applyAlignment="1">
      <alignment horizontal="center" vertical="center"/>
    </xf>
    <xf numFmtId="0" fontId="23" fillId="33" borderId="92" xfId="0" applyFont="1" applyFill="1" applyBorder="1" applyAlignment="1">
      <alignment horizontal="center" vertical="center"/>
    </xf>
    <xf numFmtId="0" fontId="23" fillId="33" borderId="116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12" fillId="0" borderId="40" xfId="0" applyFont="1" applyBorder="1" applyAlignment="1">
      <alignment/>
    </xf>
    <xf numFmtId="172" fontId="12" fillId="0" borderId="56" xfId="0" applyNumberFormat="1" applyFont="1" applyBorder="1" applyAlignment="1">
      <alignment/>
    </xf>
    <xf numFmtId="183" fontId="12" fillId="0" borderId="56" xfId="0" applyNumberFormat="1" applyFont="1" applyBorder="1" applyAlignment="1">
      <alignment horizontal="center"/>
    </xf>
    <xf numFmtId="183" fontId="12" fillId="0" borderId="106" xfId="0" applyNumberFormat="1" applyFont="1" applyBorder="1" applyAlignment="1">
      <alignment horizontal="center"/>
    </xf>
    <xf numFmtId="172" fontId="12" fillId="0" borderId="37" xfId="0" applyNumberFormat="1" applyFont="1" applyBorder="1" applyAlignment="1">
      <alignment horizontal="center"/>
    </xf>
    <xf numFmtId="0" fontId="23" fillId="0" borderId="60" xfId="0" applyFont="1" applyBorder="1" applyAlignment="1">
      <alignment/>
    </xf>
    <xf numFmtId="172" fontId="23" fillId="0" borderId="92" xfId="0" applyNumberFormat="1" applyFont="1" applyBorder="1" applyAlignment="1">
      <alignment/>
    </xf>
    <xf numFmtId="172" fontId="23" fillId="0" borderId="116" xfId="0" applyNumberFormat="1" applyFont="1" applyBorder="1" applyAlignment="1">
      <alignment horizontal="right"/>
    </xf>
    <xf numFmtId="183" fontId="23" fillId="0" borderId="92" xfId="0" applyNumberFormat="1" applyFont="1" applyBorder="1" applyAlignment="1">
      <alignment horizontal="center"/>
    </xf>
    <xf numFmtId="183" fontId="23" fillId="0" borderId="116" xfId="0" applyNumberFormat="1" applyFont="1" applyBorder="1" applyAlignment="1">
      <alignment horizontal="center"/>
    </xf>
    <xf numFmtId="172" fontId="23" fillId="0" borderId="91" xfId="0" applyNumberFormat="1" applyFont="1" applyBorder="1" applyAlignment="1">
      <alignment horizontal="center"/>
    </xf>
    <xf numFmtId="172" fontId="23" fillId="0" borderId="27" xfId="0" applyNumberFormat="1" applyFont="1" applyBorder="1" applyAlignment="1">
      <alignment horizontal="center"/>
    </xf>
    <xf numFmtId="172" fontId="12" fillId="0" borderId="0" xfId="0" applyNumberFormat="1" applyFont="1" applyAlignment="1">
      <alignment/>
    </xf>
    <xf numFmtId="172" fontId="12" fillId="0" borderId="68" xfId="0" applyNumberFormat="1" applyFont="1" applyFill="1" applyBorder="1" applyAlignment="1">
      <alignment horizontal="center"/>
    </xf>
    <xf numFmtId="171" fontId="2" fillId="0" borderId="22" xfId="42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0" fontId="23" fillId="33" borderId="15" xfId="0" applyFont="1" applyFill="1" applyBorder="1" applyAlignment="1" quotePrefix="1">
      <alignment horizontal="center"/>
    </xf>
    <xf numFmtId="0" fontId="1" fillId="33" borderId="90" xfId="0" applyFont="1" applyFill="1" applyBorder="1" applyAlignment="1">
      <alignment horizontal="center"/>
    </xf>
    <xf numFmtId="0" fontId="2" fillId="0" borderId="53" xfId="0" applyFont="1" applyBorder="1" applyAlignment="1">
      <alignment horizontal="right" vertical="center" wrapText="1"/>
    </xf>
    <xf numFmtId="0" fontId="2" fillId="0" borderId="103" xfId="0" applyFont="1" applyBorder="1" applyAlignment="1">
      <alignment horizontal="right" vertical="center"/>
    </xf>
    <xf numFmtId="0" fontId="12" fillId="0" borderId="102" xfId="0" applyFont="1" applyBorder="1" applyAlignment="1">
      <alignment horizontal="left" vertical="center" indent="1"/>
    </xf>
    <xf numFmtId="172" fontId="12" fillId="0" borderId="105" xfId="0" applyNumberFormat="1" applyFont="1" applyFill="1" applyBorder="1" applyAlignment="1">
      <alignment horizontal="right" vertical="center"/>
    </xf>
    <xf numFmtId="172" fontId="12" fillId="0" borderId="54" xfId="0" applyNumberFormat="1" applyFont="1" applyFill="1" applyBorder="1" applyAlignment="1">
      <alignment horizontal="right" vertical="center"/>
    </xf>
    <xf numFmtId="172" fontId="12" fillId="0" borderId="56" xfId="0" applyNumberFormat="1" applyFont="1" applyFill="1" applyBorder="1" applyAlignment="1">
      <alignment horizontal="right" vertical="center"/>
    </xf>
    <xf numFmtId="172" fontId="2" fillId="0" borderId="54" xfId="0" applyNumberFormat="1" applyFont="1" applyBorder="1" applyAlignment="1">
      <alignment horizontal="right" vertical="center"/>
    </xf>
    <xf numFmtId="172" fontId="2" fillId="0" borderId="57" xfId="0" applyNumberFormat="1" applyFont="1" applyBorder="1" applyAlignment="1">
      <alignment horizontal="right" vertical="center"/>
    </xf>
    <xf numFmtId="172" fontId="12" fillId="0" borderId="12" xfId="0" applyNumberFormat="1" applyFont="1" applyFill="1" applyBorder="1" applyAlignment="1">
      <alignment horizontal="center" vertical="center"/>
    </xf>
    <xf numFmtId="172" fontId="12" fillId="0" borderId="54" xfId="0" applyNumberFormat="1" applyFont="1" applyBorder="1" applyAlignment="1">
      <alignment horizontal="center" vertical="center"/>
    </xf>
    <xf numFmtId="172" fontId="12" fillId="0" borderId="57" xfId="0" applyNumberFormat="1" applyFont="1" applyBorder="1" applyAlignment="1">
      <alignment horizontal="center" vertical="center"/>
    </xf>
    <xf numFmtId="172" fontId="12" fillId="0" borderId="90" xfId="0" applyNumberFormat="1" applyFont="1" applyFill="1" applyBorder="1" applyAlignment="1">
      <alignment horizontal="center" vertical="center"/>
    </xf>
    <xf numFmtId="172" fontId="12" fillId="0" borderId="38" xfId="0" applyNumberFormat="1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3" fillId="33" borderId="84" xfId="0" applyFont="1" applyFill="1" applyBorder="1" applyAlignment="1">
      <alignment/>
    </xf>
    <xf numFmtId="0" fontId="23" fillId="33" borderId="68" xfId="0" applyFont="1" applyFill="1" applyBorder="1" applyAlignment="1">
      <alignment/>
    </xf>
    <xf numFmtId="0" fontId="23" fillId="33" borderId="89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90" xfId="0" applyFont="1" applyFill="1" applyBorder="1" applyAlignment="1" quotePrefix="1">
      <alignment horizontal="center"/>
    </xf>
    <xf numFmtId="0" fontId="23" fillId="33" borderId="66" xfId="0" applyFont="1" applyFill="1" applyBorder="1" applyAlignment="1" quotePrefix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101" xfId="0" applyFont="1" applyFill="1" applyBorder="1" applyAlignment="1">
      <alignment/>
    </xf>
    <xf numFmtId="0" fontId="12" fillId="0" borderId="105" xfId="0" applyFont="1" applyBorder="1" applyAlignment="1">
      <alignment/>
    </xf>
    <xf numFmtId="0" fontId="23" fillId="0" borderId="55" xfId="0" applyFont="1" applyBorder="1" applyAlignment="1" applyProtection="1">
      <alignment horizontal="left"/>
      <protection/>
    </xf>
    <xf numFmtId="172" fontId="23" fillId="0" borderId="105" xfId="0" applyNumberFormat="1" applyFont="1" applyBorder="1" applyAlignment="1">
      <alignment horizontal="right"/>
    </xf>
    <xf numFmtId="172" fontId="23" fillId="0" borderId="54" xfId="0" applyNumberFormat="1" applyFont="1" applyBorder="1" applyAlignment="1">
      <alignment horizontal="right"/>
    </xf>
    <xf numFmtId="172" fontId="23" fillId="0" borderId="57" xfId="0" applyNumberFormat="1" applyFont="1" applyFill="1" applyBorder="1" applyAlignment="1">
      <alignment horizontal="right"/>
    </xf>
    <xf numFmtId="172" fontId="23" fillId="0" borderId="11" xfId="0" applyNumberFormat="1" applyFont="1" applyBorder="1" applyAlignment="1">
      <alignment horizontal="center"/>
    </xf>
    <xf numFmtId="172" fontId="23" fillId="0" borderId="54" xfId="0" applyNumberFormat="1" applyFont="1" applyBorder="1" applyAlignment="1">
      <alignment horizontal="center"/>
    </xf>
    <xf numFmtId="172" fontId="23" fillId="0" borderId="57" xfId="0" applyNumberFormat="1" applyFont="1" applyBorder="1" applyAlignment="1">
      <alignment horizontal="center"/>
    </xf>
    <xf numFmtId="175" fontId="12" fillId="0" borderId="37" xfId="0" applyNumberFormat="1" applyFont="1" applyBorder="1" applyAlignment="1">
      <alignment horizontal="left"/>
    </xf>
    <xf numFmtId="172" fontId="12" fillId="0" borderId="53" xfId="0" applyNumberFormat="1" applyFont="1" applyBorder="1" applyAlignment="1">
      <alignment/>
    </xf>
    <xf numFmtId="172" fontId="12" fillId="0" borderId="37" xfId="0" applyNumberFormat="1" applyFont="1" applyBorder="1" applyAlignment="1">
      <alignment horizontal="right"/>
    </xf>
    <xf numFmtId="172" fontId="12" fillId="0" borderId="56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center"/>
    </xf>
    <xf numFmtId="172" fontId="12" fillId="0" borderId="56" xfId="0" applyNumberFormat="1" applyFont="1" applyBorder="1" applyAlignment="1">
      <alignment horizontal="center"/>
    </xf>
    <xf numFmtId="172" fontId="12" fillId="0" borderId="106" xfId="0" applyNumberFormat="1" applyFont="1" applyBorder="1" applyAlignment="1">
      <alignment horizontal="center"/>
    </xf>
    <xf numFmtId="172" fontId="23" fillId="0" borderId="37" xfId="0" applyNumberFormat="1" applyFont="1" applyBorder="1" applyAlignment="1">
      <alignment horizontal="right"/>
    </xf>
    <xf numFmtId="172" fontId="23" fillId="0" borderId="56" xfId="0" applyNumberFormat="1" applyFont="1" applyBorder="1" applyAlignment="1">
      <alignment horizontal="right"/>
    </xf>
    <xf numFmtId="172" fontId="23" fillId="0" borderId="106" xfId="0" applyNumberFormat="1" applyFont="1" applyFill="1" applyBorder="1" applyAlignment="1">
      <alignment horizontal="right"/>
    </xf>
    <xf numFmtId="172" fontId="23" fillId="0" borderId="12" xfId="0" applyNumberFormat="1" applyFont="1" applyBorder="1" applyAlignment="1">
      <alignment horizontal="center"/>
    </xf>
    <xf numFmtId="172" fontId="23" fillId="0" borderId="56" xfId="0" applyNumberFormat="1" applyFont="1" applyBorder="1" applyAlignment="1">
      <alignment horizontal="center"/>
    </xf>
    <xf numFmtId="172" fontId="23" fillId="0" borderId="106" xfId="0" applyNumberFormat="1" applyFont="1" applyBorder="1" applyAlignment="1">
      <alignment horizontal="center"/>
    </xf>
    <xf numFmtId="0" fontId="38" fillId="0" borderId="0" xfId="0" applyFont="1" applyBorder="1" applyAlignment="1" applyProtection="1">
      <alignment horizontal="left"/>
      <protection/>
    </xf>
    <xf numFmtId="0" fontId="12" fillId="0" borderId="91" xfId="0" applyFont="1" applyBorder="1" applyAlignment="1">
      <alignment/>
    </xf>
    <xf numFmtId="0" fontId="23" fillId="0" borderId="25" xfId="0" applyFont="1" applyBorder="1" applyAlignment="1" applyProtection="1">
      <alignment horizontal="left"/>
      <protection/>
    </xf>
    <xf numFmtId="172" fontId="23" fillId="0" borderId="91" xfId="0" applyNumberFormat="1" applyFont="1" applyBorder="1" applyAlignment="1">
      <alignment horizontal="right"/>
    </xf>
    <xf numFmtId="172" fontId="23" fillId="0" borderId="92" xfId="0" applyNumberFormat="1" applyFont="1" applyBorder="1" applyAlignment="1">
      <alignment horizontal="right"/>
    </xf>
    <xf numFmtId="172" fontId="23" fillId="0" borderId="116" xfId="0" applyNumberFormat="1" applyFont="1" applyFill="1" applyBorder="1" applyAlignment="1">
      <alignment horizontal="right"/>
    </xf>
    <xf numFmtId="172" fontId="23" fillId="0" borderId="26" xfId="0" applyNumberFormat="1" applyFont="1" applyBorder="1" applyAlignment="1">
      <alignment horizontal="center"/>
    </xf>
    <xf numFmtId="172" fontId="23" fillId="0" borderId="92" xfId="0" applyNumberFormat="1" applyFont="1" applyBorder="1" applyAlignment="1">
      <alignment horizontal="center"/>
    </xf>
    <xf numFmtId="172" fontId="23" fillId="0" borderId="116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33" borderId="84" xfId="0" applyFont="1" applyFill="1" applyBorder="1" applyAlignment="1">
      <alignment horizontal="left"/>
    </xf>
    <xf numFmtId="0" fontId="11" fillId="33" borderId="96" xfId="0" applyFont="1" applyFill="1" applyBorder="1" applyAlignment="1">
      <alignment/>
    </xf>
    <xf numFmtId="0" fontId="11" fillId="33" borderId="89" xfId="0" applyFont="1" applyFill="1" applyBorder="1" applyAlignment="1">
      <alignment horizontal="left"/>
    </xf>
    <xf numFmtId="0" fontId="11" fillId="33" borderId="104" xfId="0" applyFont="1" applyFill="1" applyBorder="1" applyAlignment="1">
      <alignment/>
    </xf>
    <xf numFmtId="0" fontId="11" fillId="33" borderId="90" xfId="0" applyFont="1" applyFill="1" applyBorder="1" applyAlignment="1" quotePrefix="1">
      <alignment horizontal="center"/>
    </xf>
    <xf numFmtId="0" fontId="11" fillId="33" borderId="66" xfId="0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5" xfId="0" applyFont="1" applyFill="1" applyBorder="1" applyAlignment="1" quotePrefix="1">
      <alignment horizontal="center"/>
    </xf>
    <xf numFmtId="0" fontId="11" fillId="33" borderId="101" xfId="0" applyFont="1" applyFill="1" applyBorder="1" applyAlignment="1">
      <alignment/>
    </xf>
    <xf numFmtId="0" fontId="15" fillId="0" borderId="37" xfId="0" applyFont="1" applyBorder="1" applyAlignment="1">
      <alignment horizontal="left"/>
    </xf>
    <xf numFmtId="0" fontId="11" fillId="0" borderId="57" xfId="0" applyFont="1" applyBorder="1" applyAlignment="1" applyProtection="1">
      <alignment horizontal="left"/>
      <protection/>
    </xf>
    <xf numFmtId="172" fontId="11" fillId="0" borderId="105" xfId="0" applyNumberFormat="1" applyFont="1" applyBorder="1" applyAlignment="1">
      <alignment/>
    </xf>
    <xf numFmtId="172" fontId="11" fillId="0" borderId="54" xfId="0" applyNumberFormat="1" applyFont="1" applyBorder="1" applyAlignment="1">
      <alignment/>
    </xf>
    <xf numFmtId="172" fontId="11" fillId="0" borderId="57" xfId="0" applyNumberFormat="1" applyFont="1" applyFill="1" applyBorder="1" applyAlignment="1">
      <alignment/>
    </xf>
    <xf numFmtId="172" fontId="11" fillId="0" borderId="11" xfId="0" applyNumberFormat="1" applyFont="1" applyBorder="1" applyAlignment="1">
      <alignment horizontal="center"/>
    </xf>
    <xf numFmtId="172" fontId="11" fillId="0" borderId="54" xfId="0" applyNumberFormat="1" applyFont="1" applyBorder="1" applyAlignment="1">
      <alignment horizontal="center"/>
    </xf>
    <xf numFmtId="172" fontId="11" fillId="0" borderId="57" xfId="0" applyNumberFormat="1" applyFont="1" applyBorder="1" applyAlignment="1">
      <alignment horizontal="center"/>
    </xf>
    <xf numFmtId="175" fontId="15" fillId="0" borderId="37" xfId="0" applyNumberFormat="1" applyFont="1" applyBorder="1" applyAlignment="1">
      <alignment horizontal="left"/>
    </xf>
    <xf numFmtId="0" fontId="15" fillId="0" borderId="106" xfId="0" applyFont="1" applyBorder="1" applyAlignment="1" applyProtection="1" quotePrefix="1">
      <alignment horizontal="left"/>
      <protection/>
    </xf>
    <xf numFmtId="172" fontId="15" fillId="0" borderId="37" xfId="0" applyNumberFormat="1" applyFont="1" applyBorder="1" applyAlignment="1">
      <alignment/>
    </xf>
    <xf numFmtId="172" fontId="15" fillId="0" borderId="56" xfId="0" applyNumberFormat="1" applyFont="1" applyBorder="1" applyAlignment="1">
      <alignment/>
    </xf>
    <xf numFmtId="172" fontId="15" fillId="0" borderId="106" xfId="0" applyNumberFormat="1" applyFont="1" applyFill="1" applyBorder="1" applyAlignment="1">
      <alignment/>
    </xf>
    <xf numFmtId="172" fontId="15" fillId="0" borderId="56" xfId="0" applyNumberFormat="1" applyFont="1" applyBorder="1" applyAlignment="1">
      <alignment horizontal="center"/>
    </xf>
    <xf numFmtId="172" fontId="15" fillId="0" borderId="106" xfId="0" applyNumberFormat="1" applyFont="1" applyBorder="1" applyAlignment="1">
      <alignment horizontal="center"/>
    </xf>
    <xf numFmtId="0" fontId="15" fillId="0" borderId="106" xfId="0" applyFont="1" applyBorder="1" applyAlignment="1">
      <alignment/>
    </xf>
    <xf numFmtId="0" fontId="11" fillId="0" borderId="106" xfId="0" applyFont="1" applyBorder="1" applyAlignment="1" applyProtection="1">
      <alignment horizontal="left"/>
      <protection/>
    </xf>
    <xf numFmtId="172" fontId="11" fillId="0" borderId="37" xfId="0" applyNumberFormat="1" applyFont="1" applyBorder="1" applyAlignment="1">
      <alignment/>
    </xf>
    <xf numFmtId="172" fontId="11" fillId="0" borderId="56" xfId="0" applyNumberFormat="1" applyFont="1" applyBorder="1" applyAlignment="1">
      <alignment/>
    </xf>
    <xf numFmtId="172" fontId="11" fillId="0" borderId="106" xfId="0" applyNumberFormat="1" applyFont="1" applyBorder="1" applyAlignment="1">
      <alignment/>
    </xf>
    <xf numFmtId="172" fontId="11" fillId="0" borderId="12" xfId="0" applyNumberFormat="1" applyFont="1" applyBorder="1" applyAlignment="1">
      <alignment horizontal="center"/>
    </xf>
    <xf numFmtId="172" fontId="11" fillId="0" borderId="56" xfId="0" applyNumberFormat="1" applyFont="1" applyBorder="1" applyAlignment="1">
      <alignment horizontal="center"/>
    </xf>
    <xf numFmtId="172" fontId="11" fillId="0" borderId="106" xfId="0" applyNumberFormat="1" applyFont="1" applyBorder="1" applyAlignment="1">
      <alignment horizontal="center"/>
    </xf>
    <xf numFmtId="172" fontId="11" fillId="0" borderId="106" xfId="0" applyNumberFormat="1" applyFont="1" applyFill="1" applyBorder="1" applyAlignment="1">
      <alignment/>
    </xf>
    <xf numFmtId="0" fontId="15" fillId="0" borderId="91" xfId="0" applyFont="1" applyBorder="1" applyAlignment="1">
      <alignment horizontal="left"/>
    </xf>
    <xf numFmtId="0" fontId="11" fillId="0" borderId="116" xfId="0" applyFont="1" applyBorder="1" applyAlignment="1" applyProtection="1" quotePrefix="1">
      <alignment horizontal="left"/>
      <protection/>
    </xf>
    <xf numFmtId="172" fontId="11" fillId="0" borderId="91" xfId="0" applyNumberFormat="1" applyFont="1" applyBorder="1" applyAlignment="1">
      <alignment/>
    </xf>
    <xf numFmtId="172" fontId="11" fillId="0" borderId="92" xfId="0" applyNumberFormat="1" applyFont="1" applyBorder="1" applyAlignment="1">
      <alignment/>
    </xf>
    <xf numFmtId="172" fontId="11" fillId="0" borderId="116" xfId="0" applyNumberFormat="1" applyFont="1" applyFill="1" applyBorder="1" applyAlignment="1">
      <alignment/>
    </xf>
    <xf numFmtId="172" fontId="11" fillId="0" borderId="26" xfId="0" applyNumberFormat="1" applyFont="1" applyBorder="1" applyAlignment="1">
      <alignment horizontal="center"/>
    </xf>
    <xf numFmtId="172" fontId="11" fillId="0" borderId="92" xfId="0" applyNumberFormat="1" applyFont="1" applyBorder="1" applyAlignment="1">
      <alignment horizontal="center"/>
    </xf>
    <xf numFmtId="172" fontId="11" fillId="0" borderId="116" xfId="0" applyNumberFormat="1" applyFont="1" applyBorder="1" applyAlignment="1">
      <alignment horizontal="center"/>
    </xf>
    <xf numFmtId="172" fontId="15" fillId="0" borderId="0" xfId="0" applyNumberFormat="1" applyFont="1" applyAlignment="1">
      <alignment/>
    </xf>
    <xf numFmtId="172" fontId="15" fillId="0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172" fontId="11" fillId="0" borderId="57" xfId="0" applyNumberFormat="1" applyFont="1" applyBorder="1" applyAlignment="1">
      <alignment/>
    </xf>
    <xf numFmtId="0" fontId="15" fillId="0" borderId="106" xfId="0" applyFont="1" applyBorder="1" applyAlignment="1" applyProtection="1">
      <alignment horizontal="left"/>
      <protection/>
    </xf>
    <xf numFmtId="0" fontId="11" fillId="0" borderId="116" xfId="0" applyFont="1" applyBorder="1" applyAlignment="1" applyProtection="1">
      <alignment horizontal="left"/>
      <protection/>
    </xf>
    <xf numFmtId="0" fontId="11" fillId="33" borderId="101" xfId="0" applyFont="1" applyFill="1" applyBorder="1" applyAlignment="1">
      <alignment horizontal="center"/>
    </xf>
    <xf numFmtId="172" fontId="11" fillId="0" borderId="105" xfId="0" applyNumberFormat="1" applyFont="1" applyBorder="1" applyAlignment="1">
      <alignment horizontal="right"/>
    </xf>
    <xf numFmtId="172" fontId="11" fillId="0" borderId="54" xfId="0" applyNumberFormat="1" applyFont="1" applyBorder="1" applyAlignment="1">
      <alignment horizontal="right"/>
    </xf>
    <xf numFmtId="172" fontId="11" fillId="0" borderId="57" xfId="0" applyNumberFormat="1" applyFont="1" applyBorder="1" applyAlignment="1">
      <alignment horizontal="right"/>
    </xf>
    <xf numFmtId="172" fontId="15" fillId="0" borderId="37" xfId="0" applyNumberFormat="1" applyFont="1" applyBorder="1" applyAlignment="1">
      <alignment horizontal="right"/>
    </xf>
    <xf numFmtId="172" fontId="15" fillId="0" borderId="56" xfId="0" applyNumberFormat="1" applyFont="1" applyBorder="1" applyAlignment="1">
      <alignment horizontal="right"/>
    </xf>
    <xf numFmtId="172" fontId="15" fillId="0" borderId="106" xfId="0" applyNumberFormat="1" applyFont="1" applyFill="1" applyBorder="1" applyAlignment="1">
      <alignment horizontal="right"/>
    </xf>
    <xf numFmtId="172" fontId="11" fillId="0" borderId="37" xfId="0" applyNumberFormat="1" applyFont="1" applyBorder="1" applyAlignment="1">
      <alignment horizontal="right"/>
    </xf>
    <xf numFmtId="172" fontId="11" fillId="0" borderId="56" xfId="0" applyNumberFormat="1" applyFont="1" applyBorder="1" applyAlignment="1">
      <alignment horizontal="right"/>
    </xf>
    <xf numFmtId="172" fontId="11" fillId="0" borderId="106" xfId="0" applyNumberFormat="1" applyFont="1" applyBorder="1" applyAlignment="1">
      <alignment horizontal="right"/>
    </xf>
    <xf numFmtId="172" fontId="11" fillId="0" borderId="106" xfId="0" applyNumberFormat="1" applyFont="1" applyFill="1" applyBorder="1" applyAlignment="1">
      <alignment horizontal="right"/>
    </xf>
    <xf numFmtId="0" fontId="1" fillId="33" borderId="66" xfId="0" applyFont="1" applyFill="1" applyBorder="1" applyAlignment="1">
      <alignment horizontal="center"/>
    </xf>
    <xf numFmtId="0" fontId="1" fillId="0" borderId="66" xfId="0" applyFont="1" applyBorder="1" applyAlignment="1">
      <alignment/>
    </xf>
    <xf numFmtId="0" fontId="15" fillId="0" borderId="66" xfId="0" applyFont="1" applyBorder="1" applyAlignment="1">
      <alignment/>
    </xf>
    <xf numFmtId="0" fontId="11" fillId="0" borderId="66" xfId="0" applyFont="1" applyBorder="1" applyAlignment="1">
      <alignment/>
    </xf>
    <xf numFmtId="172" fontId="15" fillId="0" borderId="66" xfId="0" applyNumberFormat="1" applyFont="1" applyBorder="1" applyAlignment="1">
      <alignment/>
    </xf>
    <xf numFmtId="172" fontId="11" fillId="0" borderId="66" xfId="0" applyNumberFormat="1" applyFont="1" applyBorder="1" applyAlignment="1">
      <alignment/>
    </xf>
    <xf numFmtId="0" fontId="2" fillId="0" borderId="66" xfId="0" applyFont="1" applyBorder="1" applyAlignment="1">
      <alignment/>
    </xf>
    <xf numFmtId="172" fontId="2" fillId="0" borderId="66" xfId="0" applyNumberFormat="1" applyFont="1" applyBorder="1" applyAlignment="1">
      <alignment/>
    </xf>
    <xf numFmtId="172" fontId="15" fillId="0" borderId="64" xfId="0" applyNumberFormat="1" applyFont="1" applyBorder="1" applyAlignment="1">
      <alignment/>
    </xf>
    <xf numFmtId="172" fontId="15" fillId="0" borderId="54" xfId="0" applyNumberFormat="1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110" xfId="0" applyFont="1" applyBorder="1" applyAlignment="1">
      <alignment/>
    </xf>
    <xf numFmtId="0" fontId="15" fillId="0" borderId="83" xfId="0" applyFont="1" applyBorder="1" applyAlignment="1">
      <alignment/>
    </xf>
    <xf numFmtId="0" fontId="15" fillId="0" borderId="65" xfId="0" applyFont="1" applyBorder="1" applyAlignment="1">
      <alignment/>
    </xf>
    <xf numFmtId="0" fontId="1" fillId="33" borderId="54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12" xfId="0" applyFont="1" applyBorder="1" applyAlignment="1">
      <alignment horizontal="left"/>
    </xf>
    <xf numFmtId="0" fontId="40" fillId="0" borderId="53" xfId="0" applyFont="1" applyBorder="1" applyAlignment="1">
      <alignment/>
    </xf>
    <xf numFmtId="0" fontId="1" fillId="33" borderId="64" xfId="0" applyFont="1" applyFill="1" applyBorder="1" applyAlignment="1">
      <alignment horizontal="center"/>
    </xf>
    <xf numFmtId="0" fontId="1" fillId="33" borderId="150" xfId="0" applyFont="1" applyFill="1" applyBorder="1" applyAlignment="1">
      <alignment horizontal="center"/>
    </xf>
    <xf numFmtId="0" fontId="1" fillId="33" borderId="151" xfId="0" applyFont="1" applyFill="1" applyBorder="1" applyAlignment="1">
      <alignment horizontal="center"/>
    </xf>
    <xf numFmtId="0" fontId="1" fillId="33" borderId="152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2" fontId="1" fillId="0" borderId="64" xfId="0" applyNumberFormat="1" applyFont="1" applyBorder="1" applyAlignment="1" quotePrefix="1">
      <alignment horizontal="center" vertical="center"/>
    </xf>
    <xf numFmtId="172" fontId="1" fillId="0" borderId="10" xfId="0" applyNumberFormat="1" applyFont="1" applyBorder="1" applyAlignment="1">
      <alignment vertical="center"/>
    </xf>
    <xf numFmtId="172" fontId="33" fillId="0" borderId="14" xfId="0" applyNumberFormat="1" applyFont="1" applyBorder="1" applyAlignment="1" applyProtection="1">
      <alignment horizontal="center" vertical="center"/>
      <protection/>
    </xf>
    <xf numFmtId="172" fontId="33" fillId="0" borderId="71" xfId="0" applyNumberFormat="1" applyFont="1" applyBorder="1" applyAlignment="1" applyProtection="1">
      <alignment horizontal="center" vertical="center"/>
      <protection/>
    </xf>
    <xf numFmtId="172" fontId="1" fillId="0" borderId="10" xfId="0" applyNumberFormat="1" applyFont="1" applyBorder="1" applyAlignment="1" applyProtection="1">
      <alignment horizontal="center" vertical="center"/>
      <protection/>
    </xf>
    <xf numFmtId="172" fontId="1" fillId="0" borderId="74" xfId="0" applyNumberFormat="1" applyFont="1" applyBorder="1" applyAlignment="1" applyProtection="1">
      <alignment horizontal="center" vertical="center"/>
      <protection/>
    </xf>
    <xf numFmtId="0" fontId="0" fillId="33" borderId="5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4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" fillId="33" borderId="123" xfId="0" applyFont="1" applyFill="1" applyBorder="1" applyAlignment="1">
      <alignment horizontal="center"/>
    </xf>
    <xf numFmtId="0" fontId="2" fillId="33" borderId="127" xfId="0" applyFont="1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172" fontId="33" fillId="0" borderId="65" xfId="42" applyNumberFormat="1" applyFont="1" applyBorder="1" applyAlignment="1" quotePrefix="1">
      <alignment horizontal="center"/>
    </xf>
    <xf numFmtId="172" fontId="33" fillId="0" borderId="14" xfId="42" applyNumberFormat="1" applyFont="1" applyBorder="1" applyAlignment="1">
      <alignment horizontal="center"/>
    </xf>
    <xf numFmtId="0" fontId="2" fillId="0" borderId="53" xfId="0" applyFont="1" applyFill="1" applyBorder="1" applyAlignment="1" quotePrefix="1">
      <alignment horizontal="left"/>
    </xf>
    <xf numFmtId="0" fontId="2" fillId="0" borderId="83" xfId="0" applyFont="1" applyFill="1" applyBorder="1" applyAlignment="1" quotePrefix="1">
      <alignment/>
    </xf>
    <xf numFmtId="174" fontId="2" fillId="0" borderId="0" xfId="0" applyNumberFormat="1" applyFont="1" applyFill="1" applyBorder="1" applyAlignment="1">
      <alignment/>
    </xf>
    <xf numFmtId="0" fontId="2" fillId="0" borderId="83" xfId="0" applyFont="1" applyFill="1" applyBorder="1" applyAlignment="1" quotePrefix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1" fillId="0" borderId="66" xfId="0" applyNumberFormat="1" applyFont="1" applyFill="1" applyBorder="1" applyAlignment="1" applyProtection="1">
      <alignment horizontal="left"/>
      <protection/>
    </xf>
    <xf numFmtId="172" fontId="33" fillId="0" borderId="66" xfId="0" applyNumberFormat="1" applyFont="1" applyBorder="1" applyAlignment="1">
      <alignment horizontal="center"/>
    </xf>
    <xf numFmtId="172" fontId="33" fillId="0" borderId="15" xfId="42" applyNumberFormat="1" applyFont="1" applyBorder="1" applyAlignment="1" quotePrefix="1">
      <alignment horizontal="center"/>
    </xf>
    <xf numFmtId="172" fontId="33" fillId="0" borderId="65" xfId="42" applyNumberFormat="1" applyFont="1" applyBorder="1" applyAlignment="1">
      <alignment horizontal="center"/>
    </xf>
    <xf numFmtId="2" fontId="33" fillId="0" borderId="11" xfId="42" applyNumberFormat="1" applyFont="1" applyBorder="1" applyAlignment="1">
      <alignment/>
    </xf>
    <xf numFmtId="172" fontId="33" fillId="0" borderId="0" xfId="0" applyNumberFormat="1" applyFont="1" applyAlignment="1">
      <alignment horizontal="center"/>
    </xf>
    <xf numFmtId="172" fontId="2" fillId="0" borderId="56" xfId="0" applyNumberFormat="1" applyFont="1" applyBorder="1" applyAlignment="1" applyProtection="1">
      <alignment horizontal="left"/>
      <protection/>
    </xf>
    <xf numFmtId="172" fontId="0" fillId="0" borderId="5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53" xfId="42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0" borderId="13" xfId="42" applyNumberFormat="1" applyFont="1" applyBorder="1" applyAlignment="1">
      <alignment/>
    </xf>
    <xf numFmtId="172" fontId="2" fillId="0" borderId="54" xfId="0" applyNumberFormat="1" applyFont="1" applyBorder="1" applyAlignment="1" applyProtection="1">
      <alignment horizontal="left"/>
      <protection/>
    </xf>
    <xf numFmtId="172" fontId="0" fillId="0" borderId="110" xfId="42" applyNumberFormat="1" applyFont="1" applyBorder="1" applyAlignment="1">
      <alignment/>
    </xf>
    <xf numFmtId="172" fontId="0" fillId="0" borderId="55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10" xfId="42" applyNumberFormat="1" applyFont="1" applyBorder="1" applyAlignment="1">
      <alignment/>
    </xf>
    <xf numFmtId="2" fontId="0" fillId="0" borderId="12" xfId="42" applyNumberFormat="1" applyFont="1" applyBorder="1" applyAlignment="1">
      <alignment/>
    </xf>
    <xf numFmtId="172" fontId="2" fillId="0" borderId="64" xfId="0" applyNumberFormat="1" applyFont="1" applyBorder="1" applyAlignment="1" applyProtection="1">
      <alignment horizontal="left"/>
      <protection/>
    </xf>
    <xf numFmtId="172" fontId="0" fillId="0" borderId="83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83" xfId="42" applyNumberFormat="1" applyFont="1" applyBorder="1" applyAlignment="1">
      <alignment/>
    </xf>
    <xf numFmtId="172" fontId="33" fillId="0" borderId="65" xfId="42" applyNumberFormat="1" applyFont="1" applyBorder="1" applyAlignment="1">
      <alignment/>
    </xf>
    <xf numFmtId="172" fontId="33" fillId="0" borderId="14" xfId="42" applyNumberFormat="1" applyFont="1" applyBorder="1" applyAlignment="1">
      <alignment/>
    </xf>
    <xf numFmtId="172" fontId="33" fillId="0" borderId="15" xfId="42" applyNumberFormat="1" applyFont="1" applyBorder="1" applyAlignment="1">
      <alignment/>
    </xf>
    <xf numFmtId="172" fontId="33" fillId="0" borderId="65" xfId="42" applyNumberFormat="1" applyFont="1" applyBorder="1" applyAlignment="1">
      <alignment/>
    </xf>
    <xf numFmtId="2" fontId="33" fillId="0" borderId="15" xfId="42" applyNumberFormat="1" applyFont="1" applyBorder="1" applyAlignment="1">
      <alignment/>
    </xf>
    <xf numFmtId="172" fontId="33" fillId="0" borderId="0" xfId="0" applyNumberFormat="1" applyFont="1" applyAlignment="1">
      <alignment/>
    </xf>
    <xf numFmtId="172" fontId="1" fillId="0" borderId="0" xfId="0" applyNumberFormat="1" applyFont="1" applyFill="1" applyBorder="1" applyAlignment="1" applyProtection="1">
      <alignment horizontal="left"/>
      <protection/>
    </xf>
    <xf numFmtId="172" fontId="33" fillId="0" borderId="0" xfId="42" applyNumberFormat="1" applyFont="1" applyBorder="1" applyAlignment="1">
      <alignment/>
    </xf>
    <xf numFmtId="172" fontId="33" fillId="0" borderId="0" xfId="42" applyNumberFormat="1" applyFont="1" applyBorder="1" applyAlignment="1">
      <alignment/>
    </xf>
    <xf numFmtId="2" fontId="33" fillId="0" borderId="0" xfId="42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33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2" fontId="42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" fillId="0" borderId="65" xfId="0" applyFont="1" applyBorder="1" applyAlignment="1">
      <alignment horizontal="center" vertical="top" wrapText="1"/>
    </xf>
    <xf numFmtId="0" fontId="2" fillId="0" borderId="66" xfId="0" applyFont="1" applyBorder="1" applyAlignment="1">
      <alignment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64" xfId="59" applyFont="1" applyBorder="1">
      <alignment/>
      <protection/>
    </xf>
    <xf numFmtId="0" fontId="2" fillId="0" borderId="64" xfId="59" applyFont="1" applyFill="1" applyBorder="1" applyAlignment="1">
      <alignment horizontal="center"/>
      <protection/>
    </xf>
    <xf numFmtId="14" fontId="2" fillId="0" borderId="66" xfId="59" applyNumberFormat="1" applyFont="1" applyFill="1" applyBorder="1" applyAlignment="1">
      <alignment horizontal="left" wrapText="1"/>
      <protection/>
    </xf>
    <xf numFmtId="0" fontId="2" fillId="0" borderId="66" xfId="59" applyFont="1" applyBorder="1">
      <alignment/>
      <protection/>
    </xf>
    <xf numFmtId="0" fontId="2" fillId="0" borderId="66" xfId="59" applyFont="1" applyFill="1" applyBorder="1" applyAlignment="1">
      <alignment horizontal="center"/>
      <protection/>
    </xf>
    <xf numFmtId="0" fontId="1" fillId="0" borderId="65" xfId="59" applyFont="1" applyBorder="1">
      <alignment/>
      <protection/>
    </xf>
    <xf numFmtId="0" fontId="1" fillId="0" borderId="14" xfId="59" applyFont="1" applyFill="1" applyBorder="1" applyAlignment="1">
      <alignment horizontal="center"/>
      <protection/>
    </xf>
    <xf numFmtId="14" fontId="2" fillId="0" borderId="15" xfId="59" applyNumberFormat="1" applyFont="1" applyFill="1" applyBorder="1" applyAlignment="1">
      <alignment horizontal="left" wrapText="1"/>
      <protection/>
    </xf>
    <xf numFmtId="2" fontId="1" fillId="0" borderId="54" xfId="0" applyNumberFormat="1" applyFont="1" applyBorder="1" applyAlignment="1">
      <alignment vertical="center"/>
    </xf>
    <xf numFmtId="14" fontId="2" fillId="0" borderId="54" xfId="0" applyNumberFormat="1" applyFont="1" applyBorder="1" applyAlignment="1">
      <alignment vertical="top" wrapText="1"/>
    </xf>
    <xf numFmtId="14" fontId="2" fillId="0" borderId="5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4" xfId="0" applyFont="1" applyBorder="1" applyAlignment="1">
      <alignment horizontal="center" vertical="top" wrapText="1"/>
    </xf>
    <xf numFmtId="0" fontId="0" fillId="0" borderId="64" xfId="0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2" fillId="0" borderId="66" xfId="0" applyNumberFormat="1" applyFont="1" applyBorder="1" applyAlignment="1">
      <alignment vertical="center" wrapText="1"/>
    </xf>
    <xf numFmtId="2" fontId="2" fillId="0" borderId="65" xfId="0" applyNumberFormat="1" applyFont="1" applyBorder="1" applyAlignment="1">
      <alignment vertical="center" wrapText="1"/>
    </xf>
    <xf numFmtId="2" fontId="1" fillId="0" borderId="65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top" wrapText="1"/>
    </xf>
    <xf numFmtId="2" fontId="2" fillId="0" borderId="64" xfId="59" applyNumberFormat="1" applyFont="1" applyFill="1" applyBorder="1" applyAlignment="1">
      <alignment/>
      <protection/>
    </xf>
    <xf numFmtId="2" fontId="2" fillId="0" borderId="66" xfId="59" applyNumberFormat="1" applyFont="1" applyFill="1" applyBorder="1" applyAlignment="1">
      <alignment/>
      <protection/>
    </xf>
    <xf numFmtId="2" fontId="1" fillId="0" borderId="14" xfId="59" applyNumberFormat="1" applyFont="1" applyFill="1" applyBorder="1" applyAlignment="1">
      <alignment/>
      <protection/>
    </xf>
    <xf numFmtId="14" fontId="2" fillId="0" borderId="66" xfId="0" applyNumberFormat="1" applyFont="1" applyBorder="1" applyAlignment="1">
      <alignment horizontal="right" vertical="top" wrapText="1"/>
    </xf>
    <xf numFmtId="0" fontId="2" fillId="0" borderId="54" xfId="0" applyFont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top" wrapText="1"/>
    </xf>
    <xf numFmtId="0" fontId="2" fillId="0" borderId="101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33" borderId="48" xfId="0" applyFont="1" applyFill="1" applyBorder="1" applyAlignment="1" quotePrefix="1">
      <alignment horizontal="center"/>
    </xf>
    <xf numFmtId="0" fontId="1" fillId="33" borderId="18" xfId="0" applyFont="1" applyFill="1" applyBorder="1" applyAlignment="1" quotePrefix="1">
      <alignment horizontal="center"/>
    </xf>
    <xf numFmtId="0" fontId="1" fillId="33" borderId="42" xfId="0" applyFont="1" applyFill="1" applyBorder="1" applyAlignment="1" quotePrefix="1">
      <alignment horizontal="center"/>
    </xf>
    <xf numFmtId="0" fontId="1" fillId="33" borderId="132" xfId="0" applyFont="1" applyFill="1" applyBorder="1" applyAlignment="1" quotePrefix="1">
      <alignment horizontal="center"/>
    </xf>
    <xf numFmtId="0" fontId="1" fillId="33" borderId="83" xfId="0" applyFont="1" applyFill="1" applyBorder="1" applyAlignment="1" quotePrefix="1">
      <alignment horizontal="centerContinuous"/>
    </xf>
    <xf numFmtId="0" fontId="2" fillId="0" borderId="60" xfId="0" applyFont="1" applyBorder="1" applyAlignment="1">
      <alignment horizontal="center"/>
    </xf>
    <xf numFmtId="2" fontId="2" fillId="0" borderId="3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84" fontId="2" fillId="0" borderId="22" xfId="0" applyNumberFormat="1" applyFont="1" applyFill="1" applyBorder="1" applyAlignment="1">
      <alignment horizontal="center"/>
    </xf>
    <xf numFmtId="174" fontId="2" fillId="0" borderId="106" xfId="57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33" borderId="65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24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 quotePrefix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30" xfId="0" applyNumberFormat="1" applyFont="1" applyFill="1" applyBorder="1" applyAlignment="1">
      <alignment horizontal="center"/>
    </xf>
    <xf numFmtId="172" fontId="1" fillId="33" borderId="65" xfId="0" applyNumberFormat="1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1" fontId="1" fillId="33" borderId="65" xfId="0" applyNumberFormat="1" applyFont="1" applyFill="1" applyBorder="1" applyAlignment="1" applyProtection="1">
      <alignment horizontal="center" vertical="center"/>
      <protection/>
    </xf>
    <xf numFmtId="1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4" fontId="1" fillId="33" borderId="65" xfId="0" applyNumberFormat="1" applyFont="1" applyFill="1" applyBorder="1" applyAlignment="1" applyProtection="1">
      <alignment horizontal="center" vertical="center"/>
      <protection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65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72" fontId="33" fillId="0" borderId="0" xfId="0" applyNumberFormat="1" applyFont="1" applyAlignment="1">
      <alignment horizontal="center"/>
    </xf>
    <xf numFmtId="172" fontId="41" fillId="0" borderId="0" xfId="0" applyNumberFormat="1" applyFont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33" fillId="0" borderId="65" xfId="42" applyNumberFormat="1" applyFont="1" applyBorder="1" applyAlignment="1" quotePrefix="1">
      <alignment horizontal="center"/>
    </xf>
    <xf numFmtId="172" fontId="33" fillId="0" borderId="14" xfId="42" applyNumberFormat="1" applyFont="1" applyBorder="1" applyAlignment="1">
      <alignment horizontal="center"/>
    </xf>
    <xf numFmtId="172" fontId="33" fillId="0" borderId="15" xfId="42" applyNumberFormat="1" applyFont="1" applyBorder="1" applyAlignment="1">
      <alignment horizontal="center"/>
    </xf>
    <xf numFmtId="172" fontId="33" fillId="0" borderId="65" xfId="42" applyNumberFormat="1" applyFont="1" applyBorder="1" applyAlignment="1" quotePrefix="1">
      <alignment horizontal="center"/>
    </xf>
    <xf numFmtId="172" fontId="33" fillId="0" borderId="15" xfId="4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33" borderId="1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3" fillId="33" borderId="84" xfId="0" applyFont="1" applyFill="1" applyBorder="1" applyAlignment="1">
      <alignment horizontal="left" vertical="center"/>
    </xf>
    <xf numFmtId="0" fontId="13" fillId="33" borderId="89" xfId="0" applyFont="1" applyFill="1" applyBorder="1" applyAlignment="1">
      <alignment horizontal="left" vertical="center"/>
    </xf>
    <xf numFmtId="0" fontId="23" fillId="33" borderId="122" xfId="0" applyFont="1" applyFill="1" applyBorder="1" applyAlignment="1" quotePrefix="1">
      <alignment horizontal="center"/>
    </xf>
    <xf numFmtId="0" fontId="23" fillId="33" borderId="147" xfId="0" applyFont="1" applyFill="1" applyBorder="1" applyAlignment="1" quotePrefix="1">
      <alignment horizontal="center"/>
    </xf>
    <xf numFmtId="0" fontId="23" fillId="33" borderId="87" xfId="0" applyFont="1" applyFill="1" applyBorder="1" applyAlignment="1" quotePrefix="1">
      <alignment horizontal="center"/>
    </xf>
    <xf numFmtId="0" fontId="23" fillId="33" borderId="88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3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3" fillId="33" borderId="122" xfId="0" applyNumberFormat="1" applyFont="1" applyFill="1" applyBorder="1" applyAlignment="1" applyProtection="1" quotePrefix="1">
      <alignment horizontal="center"/>
      <protection/>
    </xf>
    <xf numFmtId="39" fontId="23" fillId="33" borderId="87" xfId="0" applyNumberFormat="1" applyFont="1" applyFill="1" applyBorder="1" applyAlignment="1" applyProtection="1" quotePrefix="1">
      <alignment horizontal="center"/>
      <protection/>
    </xf>
    <xf numFmtId="39" fontId="23" fillId="33" borderId="147" xfId="0" applyNumberFormat="1" applyFont="1" applyFill="1" applyBorder="1" applyAlignment="1" applyProtection="1" quotePrefix="1">
      <alignment horizontal="center"/>
      <protection/>
    </xf>
    <xf numFmtId="39" fontId="23" fillId="33" borderId="88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33" borderId="65" xfId="0" applyFont="1" applyFill="1" applyBorder="1" applyAlignment="1" quotePrefix="1">
      <alignment horizontal="center"/>
    </xf>
    <xf numFmtId="0" fontId="23" fillId="33" borderId="15" xfId="0" applyFont="1" applyFill="1" applyBorder="1" applyAlignment="1" quotePrefix="1">
      <alignment horizontal="center"/>
    </xf>
    <xf numFmtId="0" fontId="23" fillId="33" borderId="14" xfId="0" applyFont="1" applyFill="1" applyBorder="1" applyAlignment="1" quotePrefix="1">
      <alignment horizontal="center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8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0" xfId="0" applyFont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33" borderId="87" xfId="0" applyFont="1" applyFill="1" applyBorder="1" applyAlignment="1" applyProtection="1">
      <alignment horizontal="center" vertical="center"/>
      <protection/>
    </xf>
    <xf numFmtId="0" fontId="1" fillId="33" borderId="147" xfId="0" applyFont="1" applyFill="1" applyBorder="1" applyAlignment="1" applyProtection="1">
      <alignment horizontal="center" vertical="center"/>
      <protection/>
    </xf>
    <xf numFmtId="0" fontId="11" fillId="0" borderId="110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0" fontId="1" fillId="33" borderId="84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122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10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3" borderId="122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1" fillId="33" borderId="147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95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94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23" fillId="33" borderId="87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10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33" borderId="149" xfId="0" applyFont="1" applyFill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49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0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8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8" fillId="33" borderId="149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3" fontId="1" fillId="0" borderId="0" xfId="57" applyFont="1" applyAlignment="1">
      <alignment horizontal="center"/>
      <protection/>
    </xf>
    <xf numFmtId="173" fontId="8" fillId="0" borderId="0" xfId="57" applyNumberFormat="1" applyFont="1" applyAlignment="1" applyProtection="1">
      <alignment horizontal="center"/>
      <protection/>
    </xf>
    <xf numFmtId="173" fontId="1" fillId="0" borderId="0" xfId="57" applyNumberFormat="1" applyFont="1" applyAlignment="1" applyProtection="1">
      <alignment horizontal="center"/>
      <protection/>
    </xf>
    <xf numFmtId="173" fontId="1" fillId="0" borderId="0" xfId="57" applyFont="1" applyBorder="1" applyAlignment="1" quotePrefix="1">
      <alignment horizontal="center"/>
      <protection/>
    </xf>
    <xf numFmtId="173" fontId="1" fillId="33" borderId="67" xfId="57" applyNumberFormat="1" applyFont="1" applyFill="1" applyBorder="1" applyAlignment="1" applyProtection="1">
      <alignment horizontal="center" vertical="center"/>
      <protection/>
    </xf>
    <xf numFmtId="173" fontId="1" fillId="33" borderId="29" xfId="57" applyFont="1" applyFill="1" applyBorder="1" applyAlignment="1">
      <alignment horizontal="center" vertical="center"/>
      <protection/>
    </xf>
    <xf numFmtId="173" fontId="1" fillId="33" borderId="149" xfId="57" applyNumberFormat="1" applyFont="1" applyFill="1" applyBorder="1" applyAlignment="1" applyProtection="1">
      <alignment horizontal="center" vertical="center"/>
      <protection/>
    </xf>
    <xf numFmtId="173" fontId="1" fillId="33" borderId="88" xfId="57" applyNumberFormat="1" applyFont="1" applyFill="1" applyBorder="1" applyAlignment="1" applyProtection="1">
      <alignment horizontal="center" vertical="center"/>
      <protection/>
    </xf>
    <xf numFmtId="173" fontId="1" fillId="33" borderId="87" xfId="57" applyNumberFormat="1" applyFont="1" applyFill="1" applyBorder="1" applyAlignment="1" applyProtection="1">
      <alignment horizontal="center" vertical="center"/>
      <protection/>
    </xf>
    <xf numFmtId="0" fontId="1" fillId="33" borderId="94" xfId="0" applyFont="1" applyFill="1" applyBorder="1" applyAlignment="1">
      <alignment horizontal="center" vertical="center"/>
    </xf>
    <xf numFmtId="0" fontId="1" fillId="33" borderId="1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3" fontId="1" fillId="0" borderId="0" xfId="58" applyFont="1" applyAlignment="1">
      <alignment horizontal="center"/>
      <protection/>
    </xf>
    <xf numFmtId="173" fontId="8" fillId="0" borderId="0" xfId="58" applyNumberFormat="1" applyFont="1" applyAlignment="1" applyProtection="1">
      <alignment horizontal="center"/>
      <protection/>
    </xf>
    <xf numFmtId="173" fontId="1" fillId="0" borderId="0" xfId="58" applyNumberFormat="1" applyFont="1" applyAlignment="1" applyProtection="1">
      <alignment horizontal="center"/>
      <protection/>
    </xf>
    <xf numFmtId="173" fontId="1" fillId="0" borderId="0" xfId="58" applyFont="1" applyBorder="1" applyAlignment="1" quotePrefix="1">
      <alignment horizontal="center"/>
      <protection/>
    </xf>
    <xf numFmtId="173" fontId="1" fillId="33" borderId="62" xfId="57" applyNumberFormat="1" applyFont="1" applyFill="1" applyBorder="1" applyAlignment="1" applyProtection="1">
      <alignment horizontal="center" vertical="center"/>
      <protection/>
    </xf>
    <xf numFmtId="173" fontId="1" fillId="33" borderId="59" xfId="57" applyFont="1" applyFill="1" applyBorder="1" applyAlignment="1">
      <alignment horizontal="center" vertical="center"/>
      <protection/>
    </xf>
    <xf numFmtId="0" fontId="1" fillId="33" borderId="122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4" xfId="0" applyFont="1" applyFill="1" applyBorder="1" applyAlignment="1">
      <alignment horizontal="center" vertical="center"/>
    </xf>
    <xf numFmtId="0" fontId="1" fillId="33" borderId="149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172" fontId="1" fillId="33" borderId="54" xfId="0" applyNumberFormat="1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172" fontId="1" fillId="33" borderId="57" xfId="0" applyNumberFormat="1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172" fontId="23" fillId="33" borderId="149" xfId="0" applyNumberFormat="1" applyFont="1" applyFill="1" applyBorder="1" applyAlignment="1">
      <alignment horizontal="center"/>
    </xf>
    <xf numFmtId="172" fontId="23" fillId="33" borderId="87" xfId="0" applyNumberFormat="1" applyFont="1" applyFill="1" applyBorder="1" applyAlignment="1">
      <alignment horizontal="center"/>
    </xf>
    <xf numFmtId="172" fontId="23" fillId="33" borderId="88" xfId="0" applyNumberFormat="1" applyFont="1" applyFill="1" applyBorder="1" applyAlignment="1">
      <alignment horizontal="center"/>
    </xf>
    <xf numFmtId="0" fontId="23" fillId="33" borderId="87" xfId="0" applyFont="1" applyFill="1" applyBorder="1" applyAlignment="1">
      <alignment horizontal="center"/>
    </xf>
    <xf numFmtId="0" fontId="23" fillId="33" borderId="88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1" fontId="23" fillId="33" borderId="84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8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95" xfId="0" applyFont="1" applyFill="1" applyBorder="1" applyAlignment="1" applyProtection="1">
      <alignment horizontal="center" vertical="center" wrapText="1"/>
      <protection locked="0"/>
    </xf>
    <xf numFmtId="0" fontId="23" fillId="33" borderId="53" xfId="0" applyFont="1" applyFill="1" applyBorder="1" applyAlignment="1" applyProtection="1">
      <alignment horizontal="center" vertical="center" wrapText="1"/>
      <protection locked="0"/>
    </xf>
    <xf numFmtId="0" fontId="23" fillId="33" borderId="83" xfId="0" applyFont="1" applyFill="1" applyBorder="1" applyAlignment="1" applyProtection="1">
      <alignment horizontal="center" vertical="center" wrapText="1"/>
      <protection locked="0"/>
    </xf>
    <xf numFmtId="0" fontId="23" fillId="33" borderId="68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94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3" fillId="33" borderId="149" xfId="0" applyFont="1" applyFill="1" applyBorder="1" applyAlignment="1" applyProtection="1">
      <alignment horizontal="center"/>
      <protection/>
    </xf>
    <xf numFmtId="0" fontId="23" fillId="33" borderId="87" xfId="0" applyFont="1" applyFill="1" applyBorder="1" applyAlignment="1" applyProtection="1">
      <alignment horizontal="center"/>
      <protection/>
    </xf>
    <xf numFmtId="0" fontId="23" fillId="33" borderId="88" xfId="0" applyFont="1" applyFill="1" applyBorder="1" applyAlignment="1" applyProtection="1">
      <alignment horizontal="center"/>
      <protection/>
    </xf>
    <xf numFmtId="0" fontId="11" fillId="33" borderId="149" xfId="0" applyFont="1" applyFill="1" applyBorder="1" applyAlignment="1" applyProtection="1">
      <alignment horizontal="center"/>
      <protection/>
    </xf>
    <xf numFmtId="0" fontId="11" fillId="33" borderId="87" xfId="0" applyFont="1" applyFill="1" applyBorder="1" applyAlignment="1" applyProtection="1">
      <alignment horizontal="center"/>
      <protection/>
    </xf>
    <xf numFmtId="0" fontId="11" fillId="33" borderId="88" xfId="0" applyFont="1" applyFill="1" applyBorder="1" applyAlignment="1" applyProtection="1">
      <alignment horizontal="center"/>
      <protection/>
    </xf>
    <xf numFmtId="0" fontId="11" fillId="33" borderId="87" xfId="0" applyFont="1" applyFill="1" applyBorder="1" applyAlignment="1">
      <alignment horizontal="center"/>
    </xf>
    <xf numFmtId="0" fontId="11" fillId="33" borderId="8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1" fillId="33" borderId="148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/>
    </xf>
    <xf numFmtId="0" fontId="11" fillId="33" borderId="96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4" fontId="17" fillId="0" borderId="0" xfId="0" applyNumberFormat="1" applyFont="1" applyAlignment="1" applyProtection="1">
      <alignment horizontal="center" wrapText="1"/>
      <protection/>
    </xf>
    <xf numFmtId="174" fontId="17" fillId="0" borderId="0" xfId="0" applyNumberFormat="1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CPI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155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155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155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0769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nrb.org.np/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1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10.421875" style="378" bestFit="1" customWidth="1"/>
    <col min="2" max="16384" width="9.140625" style="378" customWidth="1"/>
  </cols>
  <sheetData>
    <row r="1" spans="2:3" ht="20.25">
      <c r="B1" s="1492" t="s">
        <v>633</v>
      </c>
      <c r="C1" s="97"/>
    </row>
    <row r="2" spans="2:3" s="1493" customFormat="1" ht="15.75">
      <c r="B2" s="1494" t="s">
        <v>957</v>
      </c>
      <c r="C2" s="1495"/>
    </row>
    <row r="3" spans="3:4" ht="15.75">
      <c r="C3" s="380"/>
      <c r="D3" s="642"/>
    </row>
    <row r="4" spans="1:5" ht="15.75">
      <c r="A4" s="411" t="s">
        <v>363</v>
      </c>
      <c r="B4" s="1279" t="s">
        <v>45</v>
      </c>
      <c r="C4" s="373"/>
      <c r="D4" s="373"/>
      <c r="E4" s="373"/>
    </row>
    <row r="5" spans="1:5" ht="15.75">
      <c r="A5" s="642">
        <v>1</v>
      </c>
      <c r="B5" s="380" t="s">
        <v>634</v>
      </c>
      <c r="C5" s="380"/>
      <c r="D5" s="380"/>
      <c r="E5" s="380"/>
    </row>
    <row r="6" spans="1:5" ht="15.75">
      <c r="A6" s="642">
        <v>2</v>
      </c>
      <c r="B6" s="380" t="s">
        <v>635</v>
      </c>
      <c r="C6" s="380"/>
      <c r="D6" s="380"/>
      <c r="E6" s="380"/>
    </row>
    <row r="7" spans="1:5" ht="15.75">
      <c r="A7" s="642">
        <v>3</v>
      </c>
      <c r="B7" s="378" t="s">
        <v>839</v>
      </c>
      <c r="C7" s="380"/>
      <c r="D7" s="380"/>
      <c r="E7" s="380"/>
    </row>
    <row r="8" spans="1:5" ht="15.75">
      <c r="A8" s="642">
        <v>4</v>
      </c>
      <c r="B8" s="378" t="s">
        <v>636</v>
      </c>
      <c r="C8" s="380"/>
      <c r="D8" s="380"/>
      <c r="E8" s="380"/>
    </row>
    <row r="9" spans="1:5" ht="15.75">
      <c r="A9" s="642">
        <v>5</v>
      </c>
      <c r="B9" s="378" t="s">
        <v>196</v>
      </c>
      <c r="C9" s="380"/>
      <c r="D9" s="380"/>
      <c r="E9" s="380"/>
    </row>
    <row r="10" spans="1:5" ht="15.75">
      <c r="A10" s="642">
        <v>6</v>
      </c>
      <c r="B10" s="378" t="s">
        <v>46</v>
      </c>
      <c r="C10" s="380"/>
      <c r="D10" s="380"/>
      <c r="E10" s="380"/>
    </row>
    <row r="11" spans="1:5" ht="15.75">
      <c r="A11" s="642">
        <v>7</v>
      </c>
      <c r="B11" s="378" t="s">
        <v>47</v>
      </c>
      <c r="C11" s="380"/>
      <c r="D11" s="380"/>
      <c r="E11" s="380"/>
    </row>
    <row r="12" spans="1:5" ht="15.75">
      <c r="A12" s="642" t="s">
        <v>243</v>
      </c>
      <c r="B12" s="411" t="s">
        <v>1247</v>
      </c>
      <c r="C12" s="380"/>
      <c r="D12" s="380"/>
      <c r="E12" s="380"/>
    </row>
    <row r="13" spans="1:5" ht="15.75">
      <c r="A13" s="642">
        <v>8</v>
      </c>
      <c r="B13" s="378" t="s">
        <v>1248</v>
      </c>
      <c r="C13" s="380"/>
      <c r="D13" s="380"/>
      <c r="E13" s="380"/>
    </row>
    <row r="14" spans="1:5" ht="15.75">
      <c r="A14" s="642">
        <v>9</v>
      </c>
      <c r="B14" s="378" t="s">
        <v>1249</v>
      </c>
      <c r="C14" s="380"/>
      <c r="D14" s="380"/>
      <c r="E14" s="380"/>
    </row>
    <row r="15" spans="1:5" ht="15.75">
      <c r="A15" s="642">
        <v>10</v>
      </c>
      <c r="B15" s="378" t="s">
        <v>1250</v>
      </c>
      <c r="C15" s="380"/>
      <c r="D15" s="380"/>
      <c r="E15" s="380"/>
    </row>
    <row r="16" spans="1:5" ht="15.75">
      <c r="A16" s="642">
        <v>11</v>
      </c>
      <c r="B16" s="378" t="s">
        <v>1251</v>
      </c>
      <c r="C16" s="380"/>
      <c r="D16" s="380"/>
      <c r="E16" s="380"/>
    </row>
    <row r="17" spans="1:5" ht="15.75">
      <c r="A17" s="642">
        <v>12</v>
      </c>
      <c r="B17" s="378" t="s">
        <v>1252</v>
      </c>
      <c r="C17" s="380"/>
      <c r="D17" s="380"/>
      <c r="E17" s="380"/>
    </row>
    <row r="18" spans="1:5" ht="15.75">
      <c r="A18" s="642">
        <v>13</v>
      </c>
      <c r="B18" s="378" t="s">
        <v>1302</v>
      </c>
      <c r="C18" s="380"/>
      <c r="D18" s="380"/>
      <c r="E18" s="380"/>
    </row>
    <row r="19" spans="1:5" ht="15.75">
      <c r="A19" s="642">
        <v>14</v>
      </c>
      <c r="B19" s="378" t="s">
        <v>1253</v>
      </c>
      <c r="C19" s="380"/>
      <c r="D19" s="380"/>
      <c r="E19" s="380"/>
    </row>
    <row r="20" spans="1:5" s="411" customFormat="1" ht="15.75">
      <c r="A20" s="642">
        <v>15</v>
      </c>
      <c r="B20" s="378" t="s">
        <v>1254</v>
      </c>
      <c r="C20" s="379"/>
      <c r="D20" s="379"/>
      <c r="E20" s="379"/>
    </row>
    <row r="21" spans="1:5" ht="15.75">
      <c r="A21" s="642" t="s">
        <v>243</v>
      </c>
      <c r="B21" s="411" t="s">
        <v>1255</v>
      </c>
      <c r="C21" s="380"/>
      <c r="D21" s="380"/>
      <c r="E21" s="380"/>
    </row>
    <row r="22" spans="1:5" ht="15.75">
      <c r="A22" s="642">
        <v>16</v>
      </c>
      <c r="B22" s="378" t="s">
        <v>1060</v>
      </c>
      <c r="C22" s="380"/>
      <c r="D22" s="380"/>
      <c r="E22" s="380"/>
    </row>
    <row r="23" spans="1:5" ht="15.75">
      <c r="A23" s="642">
        <v>17</v>
      </c>
      <c r="B23" s="378" t="s">
        <v>1063</v>
      </c>
      <c r="C23" s="380"/>
      <c r="D23" s="380"/>
      <c r="E23" s="380"/>
    </row>
    <row r="24" spans="1:5" ht="15.75">
      <c r="A24" s="642">
        <v>18</v>
      </c>
      <c r="B24" s="378" t="s">
        <v>1193</v>
      </c>
      <c r="C24" s="380"/>
      <c r="D24" s="380"/>
      <c r="E24" s="380"/>
    </row>
    <row r="25" spans="1:5" ht="15.75">
      <c r="A25" s="642">
        <v>19</v>
      </c>
      <c r="B25" s="378" t="s">
        <v>238</v>
      </c>
      <c r="C25" s="380"/>
      <c r="D25" s="380"/>
      <c r="E25" s="380"/>
    </row>
    <row r="26" spans="1:5" ht="15.75">
      <c r="A26" s="642">
        <v>20</v>
      </c>
      <c r="B26" s="378" t="s">
        <v>1256</v>
      </c>
      <c r="C26" s="380"/>
      <c r="D26" s="380"/>
      <c r="E26" s="380"/>
    </row>
    <row r="27" spans="1:7" ht="15.75">
      <c r="A27" s="642" t="s">
        <v>243</v>
      </c>
      <c r="B27" s="411" t="s">
        <v>1257</v>
      </c>
      <c r="C27" s="380"/>
      <c r="D27" s="380"/>
      <c r="E27" s="380"/>
      <c r="G27" s="380"/>
    </row>
    <row r="28" spans="1:5" ht="15.75">
      <c r="A28" s="642">
        <v>21</v>
      </c>
      <c r="B28" s="378" t="s">
        <v>791</v>
      </c>
      <c r="C28" s="380"/>
      <c r="D28" s="380"/>
      <c r="E28" s="380"/>
    </row>
    <row r="29" spans="1:5" ht="15.75">
      <c r="A29" s="642">
        <v>22</v>
      </c>
      <c r="B29" s="378" t="s">
        <v>792</v>
      </c>
      <c r="C29" s="380"/>
      <c r="D29" s="380"/>
      <c r="E29" s="380"/>
    </row>
    <row r="30" spans="1:5" ht="15.75">
      <c r="A30" s="642">
        <v>23</v>
      </c>
      <c r="B30" s="378" t="s">
        <v>810</v>
      </c>
      <c r="C30" s="380"/>
      <c r="D30" s="380"/>
      <c r="E30" s="380"/>
    </row>
    <row r="31" spans="1:5" ht="15.75">
      <c r="A31" s="642">
        <v>24</v>
      </c>
      <c r="B31" s="378" t="s">
        <v>812</v>
      </c>
      <c r="C31" s="380"/>
      <c r="D31" s="380"/>
      <c r="E31" s="380"/>
    </row>
    <row r="32" spans="1:5" ht="15.75">
      <c r="A32" s="642" t="s">
        <v>243</v>
      </c>
      <c r="B32" s="411" t="s">
        <v>1258</v>
      </c>
      <c r="C32" s="380"/>
      <c r="D32" s="380"/>
      <c r="E32" s="380"/>
    </row>
    <row r="33" spans="1:5" ht="15.75">
      <c r="A33" s="642">
        <v>25</v>
      </c>
      <c r="B33" s="378" t="s">
        <v>637</v>
      </c>
      <c r="C33" s="380"/>
      <c r="D33" s="380"/>
      <c r="E33" s="380"/>
    </row>
    <row r="34" spans="1:5" ht="15.75">
      <c r="A34" s="642">
        <v>26</v>
      </c>
      <c r="B34" s="378" t="s">
        <v>638</v>
      </c>
      <c r="C34" s="380"/>
      <c r="D34" s="380"/>
      <c r="E34" s="380"/>
    </row>
    <row r="35" spans="1:5" ht="15.75">
      <c r="A35" s="642">
        <v>27</v>
      </c>
      <c r="B35" s="378" t="s">
        <v>1259</v>
      </c>
      <c r="C35" s="380"/>
      <c r="D35" s="380"/>
      <c r="E35" s="380"/>
    </row>
    <row r="36" spans="1:5" ht="15.75">
      <c r="A36" s="642">
        <v>28</v>
      </c>
      <c r="B36" s="380" t="s">
        <v>455</v>
      </c>
      <c r="C36" s="380"/>
      <c r="D36" s="380"/>
      <c r="E36" s="380"/>
    </row>
    <row r="37" spans="1:5" ht="15.75">
      <c r="A37" s="642">
        <v>29</v>
      </c>
      <c r="B37" s="380" t="s">
        <v>1260</v>
      </c>
      <c r="C37" s="380"/>
      <c r="D37" s="380"/>
      <c r="E37" s="380"/>
    </row>
    <row r="38" spans="1:5" ht="15.75">
      <c r="A38" s="642">
        <v>30</v>
      </c>
      <c r="B38" s="380" t="s">
        <v>502</v>
      </c>
      <c r="C38" s="380"/>
      <c r="D38" s="380"/>
      <c r="E38" s="380"/>
    </row>
    <row r="39" spans="1:5" ht="15.75">
      <c r="A39" s="642" t="s">
        <v>243</v>
      </c>
      <c r="B39" s="379" t="s">
        <v>1261</v>
      </c>
      <c r="C39" s="380"/>
      <c r="D39" s="380"/>
      <c r="E39" s="380"/>
    </row>
    <row r="40" spans="1:5" ht="15.75">
      <c r="A40" s="642">
        <v>31</v>
      </c>
      <c r="B40" s="380" t="s">
        <v>639</v>
      </c>
      <c r="C40" s="380"/>
      <c r="D40" s="380"/>
      <c r="E40" s="380"/>
    </row>
    <row r="41" spans="1:5" ht="15.75">
      <c r="A41" s="642">
        <v>32</v>
      </c>
      <c r="B41" s="380" t="s">
        <v>813</v>
      </c>
      <c r="C41" s="380"/>
      <c r="D41" s="380"/>
      <c r="E41" s="380"/>
    </row>
    <row r="42" spans="1:6" ht="15.75">
      <c r="A42" s="642">
        <v>33</v>
      </c>
      <c r="B42" s="380" t="s">
        <v>889</v>
      </c>
      <c r="C42" s="380"/>
      <c r="D42" s="380"/>
      <c r="E42" s="380"/>
      <c r="F42" s="378" t="s">
        <v>243</v>
      </c>
    </row>
    <row r="43" spans="1:5" ht="15.75">
      <c r="A43" s="642">
        <v>34</v>
      </c>
      <c r="B43" s="378" t="s">
        <v>237</v>
      </c>
      <c r="C43" s="380"/>
      <c r="D43" s="380"/>
      <c r="E43" s="380"/>
    </row>
    <row r="44" spans="1:5" ht="15.75">
      <c r="A44" s="642" t="s">
        <v>243</v>
      </c>
      <c r="B44" s="379" t="s">
        <v>1262</v>
      </c>
      <c r="C44" s="380"/>
      <c r="D44" s="380"/>
      <c r="E44" s="380"/>
    </row>
    <row r="45" spans="1:5" ht="15.75">
      <c r="A45" s="642">
        <v>35</v>
      </c>
      <c r="B45" s="380" t="s">
        <v>640</v>
      </c>
      <c r="C45" s="380"/>
      <c r="D45" s="380"/>
      <c r="E45" s="380"/>
    </row>
    <row r="46" spans="1:5" ht="15.75">
      <c r="A46" s="642">
        <v>36</v>
      </c>
      <c r="B46" s="380" t="s">
        <v>1522</v>
      </c>
      <c r="C46" s="380"/>
      <c r="D46" s="380"/>
      <c r="E46" s="380"/>
    </row>
    <row r="47" spans="1:5" ht="15.75">
      <c r="A47" s="642">
        <v>37</v>
      </c>
      <c r="B47" s="380" t="s">
        <v>1523</v>
      </c>
      <c r="C47" s="380"/>
      <c r="D47" s="380"/>
      <c r="E47" s="380"/>
    </row>
    <row r="48" spans="1:5" ht="15.75">
      <c r="A48" s="642">
        <v>38</v>
      </c>
      <c r="B48" s="380" t="s">
        <v>1524</v>
      </c>
      <c r="C48" s="380"/>
      <c r="D48" s="380"/>
      <c r="E48" s="380"/>
    </row>
    <row r="49" spans="1:5" ht="15.75">
      <c r="A49" s="642">
        <v>39</v>
      </c>
      <c r="B49" s="380" t="s">
        <v>1525</v>
      </c>
      <c r="C49" s="380"/>
      <c r="D49" s="380"/>
      <c r="E49" s="380"/>
    </row>
    <row r="50" spans="1:5" ht="15.75">
      <c r="A50" s="642">
        <v>40</v>
      </c>
      <c r="B50" s="380" t="s">
        <v>239</v>
      </c>
      <c r="C50" s="380"/>
      <c r="D50" s="380"/>
      <c r="E50" s="380"/>
    </row>
    <row r="51" spans="1:5" ht="15.75">
      <c r="A51" s="642">
        <v>41</v>
      </c>
      <c r="B51" s="380" t="s">
        <v>1271</v>
      </c>
      <c r="C51" s="380"/>
      <c r="D51" s="380"/>
      <c r="E51" s="380"/>
    </row>
    <row r="52" spans="1:5" ht="15.75">
      <c r="A52" s="642">
        <v>42</v>
      </c>
      <c r="B52" s="380" t="s">
        <v>641</v>
      </c>
      <c r="C52" s="380"/>
      <c r="D52" s="380"/>
      <c r="E52" s="380"/>
    </row>
    <row r="53" spans="1:5" ht="15.75">
      <c r="A53" s="642">
        <v>43</v>
      </c>
      <c r="B53" s="380" t="s">
        <v>1272</v>
      </c>
      <c r="C53" s="380"/>
      <c r="D53" s="380"/>
      <c r="E53" s="380"/>
    </row>
    <row r="54" spans="1:5" ht="15.75">
      <c r="A54" s="642">
        <v>44</v>
      </c>
      <c r="B54" s="1287" t="s">
        <v>701</v>
      </c>
      <c r="C54" s="380"/>
      <c r="D54" s="380"/>
      <c r="E54" s="380"/>
    </row>
    <row r="55" spans="1:2" ht="15.75">
      <c r="A55" s="1566">
        <v>45</v>
      </c>
      <c r="B55" s="1287" t="s">
        <v>695</v>
      </c>
    </row>
    <row r="59" spans="1:5" ht="15.75">
      <c r="A59" s="380"/>
      <c r="B59" s="380"/>
      <c r="C59" s="380"/>
      <c r="D59" s="380"/>
      <c r="E59" s="380"/>
    </row>
    <row r="60" spans="1:5" ht="15.75">
      <c r="A60" s="380"/>
      <c r="B60" s="380"/>
      <c r="C60" s="380"/>
      <c r="D60" s="380"/>
      <c r="E60" s="380"/>
    </row>
    <row r="61" spans="1:5" ht="15.75">
      <c r="A61" s="380"/>
      <c r="B61" s="380"/>
      <c r="C61" s="380"/>
      <c r="D61" s="380"/>
      <c r="E61" s="380"/>
    </row>
    <row r="62" spans="1:5" ht="15.75">
      <c r="A62" s="380"/>
      <c r="B62" s="380"/>
      <c r="C62" s="380"/>
      <c r="D62" s="380"/>
      <c r="E62" s="380"/>
    </row>
    <row r="63" spans="1:5" ht="15.75">
      <c r="A63" s="380"/>
      <c r="B63" s="380"/>
      <c r="C63" s="380"/>
      <c r="D63" s="380"/>
      <c r="E63" s="380"/>
    </row>
    <row r="64" spans="1:5" ht="15.75">
      <c r="A64" s="380"/>
      <c r="B64" s="380"/>
      <c r="C64" s="380"/>
      <c r="D64" s="380"/>
      <c r="E64" s="380"/>
    </row>
    <row r="65" spans="1:5" ht="15.75">
      <c r="A65" s="380"/>
      <c r="B65" s="380"/>
      <c r="C65" s="380"/>
      <c r="D65" s="380"/>
      <c r="E65" s="380"/>
    </row>
    <row r="66" spans="1:5" ht="15.75">
      <c r="A66" s="380"/>
      <c r="B66" s="380"/>
      <c r="C66" s="380"/>
      <c r="D66" s="380"/>
      <c r="E66" s="380"/>
    </row>
    <row r="67" spans="1:5" ht="15.75">
      <c r="A67" s="380"/>
      <c r="B67" s="380"/>
      <c r="C67" s="380"/>
      <c r="D67" s="380"/>
      <c r="E67" s="380"/>
    </row>
    <row r="68" spans="1:5" ht="15.75">
      <c r="A68" s="380"/>
      <c r="B68" s="380"/>
      <c r="C68" s="380"/>
      <c r="D68" s="380"/>
      <c r="E68" s="380"/>
    </row>
    <row r="69" spans="1:5" ht="15.75">
      <c r="A69" s="380"/>
      <c r="B69" s="380"/>
      <c r="C69" s="380"/>
      <c r="D69" s="380"/>
      <c r="E69" s="380"/>
    </row>
    <row r="70" spans="1:5" ht="15.75">
      <c r="A70" s="380"/>
      <c r="B70" s="380"/>
      <c r="C70" s="380"/>
      <c r="D70" s="380"/>
      <c r="E70" s="380"/>
    </row>
    <row r="71" spans="1:5" ht="15.75">
      <c r="A71" s="380"/>
      <c r="B71" s="380"/>
      <c r="C71" s="380"/>
      <c r="D71" s="380"/>
      <c r="E71" s="380"/>
    </row>
    <row r="72" spans="1:5" ht="15.75">
      <c r="A72" s="380"/>
      <c r="B72" s="380"/>
      <c r="C72" s="380"/>
      <c r="D72" s="380"/>
      <c r="E72" s="380"/>
    </row>
    <row r="73" spans="1:5" ht="15.75">
      <c r="A73" s="380"/>
      <c r="B73" s="380"/>
      <c r="C73" s="380"/>
      <c r="D73" s="380"/>
      <c r="E73" s="380"/>
    </row>
    <row r="74" spans="1:5" ht="15.75">
      <c r="A74" s="380"/>
      <c r="B74" s="380"/>
      <c r="C74" s="380"/>
      <c r="D74" s="380"/>
      <c r="E74" s="380"/>
    </row>
    <row r="75" spans="1:5" ht="15.75">
      <c r="A75" s="380"/>
      <c r="B75" s="380"/>
      <c r="C75" s="380"/>
      <c r="D75" s="380"/>
      <c r="E75" s="380"/>
    </row>
    <row r="76" spans="1:5" ht="15.75">
      <c r="A76" s="380"/>
      <c r="B76" s="380"/>
      <c r="C76" s="380"/>
      <c r="D76" s="380"/>
      <c r="E76" s="380"/>
    </row>
    <row r="77" spans="1:5" ht="15.75">
      <c r="A77" s="380"/>
      <c r="B77" s="380"/>
      <c r="C77" s="380"/>
      <c r="D77" s="380"/>
      <c r="E77" s="380"/>
    </row>
    <row r="78" spans="1:5" ht="15.75">
      <c r="A78" s="380"/>
      <c r="B78" s="380"/>
      <c r="C78" s="380"/>
      <c r="D78" s="380"/>
      <c r="E78" s="380"/>
    </row>
    <row r="79" spans="1:5" ht="15.75">
      <c r="A79" s="380"/>
      <c r="B79" s="380"/>
      <c r="C79" s="380"/>
      <c r="D79" s="380"/>
      <c r="E79" s="380"/>
    </row>
    <row r="80" spans="1:5" ht="15.75">
      <c r="A80" s="380"/>
      <c r="B80" s="380"/>
      <c r="C80" s="380"/>
      <c r="D80" s="380"/>
      <c r="E80" s="380"/>
    </row>
    <row r="81" spans="1:5" ht="15.75">
      <c r="A81" s="380"/>
      <c r="B81" s="380"/>
      <c r="C81" s="380"/>
      <c r="D81" s="380"/>
      <c r="E81" s="380"/>
    </row>
    <row r="82" spans="1:5" ht="15.75">
      <c r="A82" s="380"/>
      <c r="B82" s="380"/>
      <c r="C82" s="380"/>
      <c r="D82" s="380"/>
      <c r="E82" s="380"/>
    </row>
    <row r="83" spans="1:5" ht="15.75">
      <c r="A83" s="380"/>
      <c r="B83" s="380"/>
      <c r="C83" s="380"/>
      <c r="D83" s="380"/>
      <c r="E83" s="380"/>
    </row>
    <row r="84" spans="1:5" ht="15.75">
      <c r="A84" s="380"/>
      <c r="B84" s="380"/>
      <c r="C84" s="380"/>
      <c r="D84" s="380"/>
      <c r="E84" s="380"/>
    </row>
    <row r="85" spans="1:5" ht="15.75">
      <c r="A85" s="380"/>
      <c r="B85" s="380"/>
      <c r="C85" s="380"/>
      <c r="D85" s="380"/>
      <c r="E85" s="380"/>
    </row>
    <row r="86" spans="1:5" ht="15.75">
      <c r="A86" s="380"/>
      <c r="B86" s="380"/>
      <c r="C86" s="380"/>
      <c r="D86" s="380"/>
      <c r="E86" s="380"/>
    </row>
    <row r="87" spans="1:5" ht="15.75">
      <c r="A87" s="380"/>
      <c r="B87" s="380"/>
      <c r="C87" s="380"/>
      <c r="D87" s="380"/>
      <c r="E87" s="380"/>
    </row>
    <row r="88" spans="1:5" ht="15.75">
      <c r="A88" s="380"/>
      <c r="B88" s="380"/>
      <c r="C88" s="380"/>
      <c r="D88" s="380"/>
      <c r="E88" s="380"/>
    </row>
    <row r="89" spans="1:5" ht="15.75">
      <c r="A89" s="380"/>
      <c r="B89" s="380"/>
      <c r="C89" s="380"/>
      <c r="D89" s="380"/>
      <c r="E89" s="380"/>
    </row>
    <row r="90" spans="1:5" ht="15.75">
      <c r="A90" s="380"/>
      <c r="B90" s="380"/>
      <c r="C90" s="380"/>
      <c r="D90" s="380"/>
      <c r="E90" s="380"/>
    </row>
    <row r="91" spans="1:5" ht="15.75">
      <c r="A91" s="380"/>
      <c r="B91" s="380"/>
      <c r="C91" s="380"/>
      <c r="D91" s="380"/>
      <c r="E91" s="380"/>
    </row>
    <row r="92" spans="1:5" ht="15.75">
      <c r="A92" s="380"/>
      <c r="B92" s="380"/>
      <c r="C92" s="380"/>
      <c r="D92" s="380"/>
      <c r="E92" s="380"/>
    </row>
    <row r="93" spans="1:5" ht="15.75">
      <c r="A93" s="380"/>
      <c r="B93" s="380"/>
      <c r="C93" s="380"/>
      <c r="D93" s="380"/>
      <c r="E93" s="380"/>
    </row>
    <row r="94" spans="1:5" ht="15.75">
      <c r="A94" s="380"/>
      <c r="B94" s="380"/>
      <c r="C94" s="380"/>
      <c r="D94" s="380"/>
      <c r="E94" s="380"/>
    </row>
    <row r="95" spans="1:5" ht="15.75">
      <c r="A95" s="380"/>
      <c r="B95" s="380"/>
      <c r="C95" s="380"/>
      <c r="D95" s="380"/>
      <c r="E95" s="380"/>
    </row>
    <row r="96" spans="1:5" ht="15.75">
      <c r="A96" s="380"/>
      <c r="B96" s="380"/>
      <c r="C96" s="380"/>
      <c r="D96" s="380"/>
      <c r="E96" s="380"/>
    </row>
    <row r="97" spans="1:5" ht="15.75">
      <c r="A97" s="380"/>
      <c r="B97" s="380"/>
      <c r="C97" s="380"/>
      <c r="D97" s="380"/>
      <c r="E97" s="380"/>
    </row>
    <row r="98" spans="1:5" ht="15.75">
      <c r="A98" s="380"/>
      <c r="B98" s="380"/>
      <c r="C98" s="380"/>
      <c r="D98" s="380"/>
      <c r="E98" s="380"/>
    </row>
    <row r="99" spans="1:5" ht="15.75">
      <c r="A99" s="380"/>
      <c r="B99" s="380"/>
      <c r="C99" s="380"/>
      <c r="D99" s="380"/>
      <c r="E99" s="380"/>
    </row>
    <row r="100" spans="1:5" ht="15.75">
      <c r="A100" s="380"/>
      <c r="B100" s="380"/>
      <c r="C100" s="380"/>
      <c r="D100" s="380"/>
      <c r="E100" s="380"/>
    </row>
    <row r="101" spans="1:5" ht="15.75">
      <c r="A101" s="380"/>
      <c r="B101" s="380"/>
      <c r="C101" s="380"/>
      <c r="D101" s="380"/>
      <c r="E101" s="380"/>
    </row>
    <row r="102" spans="1:5" ht="15.75">
      <c r="A102" s="380"/>
      <c r="B102" s="380"/>
      <c r="C102" s="380"/>
      <c r="D102" s="380"/>
      <c r="E102" s="380"/>
    </row>
    <row r="103" spans="1:5" ht="15.75">
      <c r="A103" s="380"/>
      <c r="B103" s="380"/>
      <c r="C103" s="380"/>
      <c r="D103" s="380"/>
      <c r="E103" s="380"/>
    </row>
    <row r="104" spans="1:5" ht="15.75">
      <c r="A104" s="380"/>
      <c r="B104" s="380"/>
      <c r="C104" s="380"/>
      <c r="D104" s="380"/>
      <c r="E104" s="380"/>
    </row>
    <row r="105" spans="1:5" ht="15.75">
      <c r="A105" s="380"/>
      <c r="B105" s="380"/>
      <c r="C105" s="380"/>
      <c r="D105" s="380"/>
      <c r="E105" s="380"/>
    </row>
    <row r="106" spans="1:5" ht="15.75">
      <c r="A106" s="380"/>
      <c r="B106" s="380"/>
      <c r="C106" s="380"/>
      <c r="D106" s="380"/>
      <c r="E106" s="380"/>
    </row>
    <row r="107" spans="1:5" ht="15.75">
      <c r="A107" s="380"/>
      <c r="B107" s="380"/>
      <c r="C107" s="380"/>
      <c r="D107" s="380"/>
      <c r="E107" s="380"/>
    </row>
    <row r="108" spans="1:5" ht="15.75">
      <c r="A108" s="380"/>
      <c r="B108" s="380"/>
      <c r="C108" s="380"/>
      <c r="D108" s="380"/>
      <c r="E108" s="380"/>
    </row>
    <row r="109" spans="1:5" ht="15.75">
      <c r="A109" s="380"/>
      <c r="B109" s="380"/>
      <c r="C109" s="380"/>
      <c r="D109" s="380"/>
      <c r="E109" s="380"/>
    </row>
    <row r="110" spans="1:5" ht="15.75">
      <c r="A110" s="380"/>
      <c r="B110" s="380"/>
      <c r="C110" s="380"/>
      <c r="D110" s="380"/>
      <c r="E110" s="380"/>
    </row>
    <row r="111" spans="1:5" ht="15.75">
      <c r="A111" s="380"/>
      <c r="B111" s="380"/>
      <c r="C111" s="380"/>
      <c r="D111" s="380"/>
      <c r="E111" s="380"/>
    </row>
    <row r="112" spans="1:5" ht="15.75">
      <c r="A112" s="380"/>
      <c r="B112" s="380"/>
      <c r="C112" s="380"/>
      <c r="D112" s="380"/>
      <c r="E112" s="380"/>
    </row>
    <row r="113" spans="1:5" ht="15.75">
      <c r="A113" s="380"/>
      <c r="B113" s="380"/>
      <c r="C113" s="380"/>
      <c r="D113" s="380"/>
      <c r="E113" s="380"/>
    </row>
    <row r="114" spans="1:5" ht="15.75">
      <c r="A114" s="380"/>
      <c r="B114" s="380"/>
      <c r="C114" s="380"/>
      <c r="D114" s="380"/>
      <c r="E114" s="380"/>
    </row>
    <row r="115" spans="1:5" ht="15.75">
      <c r="A115" s="380"/>
      <c r="B115" s="380"/>
      <c r="C115" s="380"/>
      <c r="D115" s="380"/>
      <c r="E115" s="380"/>
    </row>
    <row r="116" spans="1:5" ht="15.75">
      <c r="A116" s="380"/>
      <c r="B116" s="380"/>
      <c r="C116" s="380"/>
      <c r="D116" s="380"/>
      <c r="E116" s="380"/>
    </row>
    <row r="117" spans="1:5" ht="15.75">
      <c r="A117" s="380"/>
      <c r="B117" s="380"/>
      <c r="C117" s="380"/>
      <c r="D117" s="380"/>
      <c r="E117" s="380"/>
    </row>
    <row r="118" spans="1:5" ht="15.75">
      <c r="A118" s="380"/>
      <c r="B118" s="380"/>
      <c r="C118" s="380"/>
      <c r="D118" s="380"/>
      <c r="E118" s="380"/>
    </row>
    <row r="119" spans="1:5" ht="15.75">
      <c r="A119" s="380"/>
      <c r="B119" s="380"/>
      <c r="C119" s="380"/>
      <c r="D119" s="380"/>
      <c r="E119" s="380"/>
    </row>
    <row r="120" spans="1:5" ht="15.75">
      <c r="A120" s="380"/>
      <c r="B120" s="380"/>
      <c r="C120" s="380"/>
      <c r="D120" s="380"/>
      <c r="E120" s="380"/>
    </row>
    <row r="121" spans="1:5" ht="15.75">
      <c r="A121" s="380"/>
      <c r="B121" s="380"/>
      <c r="C121" s="380"/>
      <c r="D121" s="380"/>
      <c r="E121" s="380"/>
    </row>
    <row r="122" spans="1:5" ht="15.75">
      <c r="A122" s="380"/>
      <c r="B122" s="380"/>
      <c r="C122" s="380"/>
      <c r="D122" s="380"/>
      <c r="E122" s="380"/>
    </row>
    <row r="123" spans="1:5" ht="15.75">
      <c r="A123" s="380"/>
      <c r="B123" s="380"/>
      <c r="C123" s="380"/>
      <c r="D123" s="380"/>
      <c r="E123" s="380"/>
    </row>
    <row r="124" spans="1:5" ht="15.75">
      <c r="A124" s="380"/>
      <c r="B124" s="380"/>
      <c r="C124" s="380"/>
      <c r="D124" s="380"/>
      <c r="E124" s="380"/>
    </row>
    <row r="125" spans="1:5" ht="15.75">
      <c r="A125" s="380"/>
      <c r="B125" s="380"/>
      <c r="C125" s="380"/>
      <c r="D125" s="380"/>
      <c r="E125" s="380"/>
    </row>
    <row r="126" spans="1:5" ht="15.75">
      <c r="A126" s="380"/>
      <c r="B126" s="380"/>
      <c r="C126" s="380"/>
      <c r="D126" s="380"/>
      <c r="E126" s="380"/>
    </row>
    <row r="127" spans="1:5" ht="15.75">
      <c r="A127" s="380"/>
      <c r="B127" s="380"/>
      <c r="C127" s="380"/>
      <c r="D127" s="380"/>
      <c r="E127" s="380"/>
    </row>
    <row r="128" spans="1:5" ht="15.75">
      <c r="A128" s="380"/>
      <c r="B128" s="380"/>
      <c r="C128" s="380"/>
      <c r="D128" s="380"/>
      <c r="E128" s="380"/>
    </row>
    <row r="129" spans="1:5" ht="15.75">
      <c r="A129" s="380"/>
      <c r="B129" s="380"/>
      <c r="C129" s="380"/>
      <c r="D129" s="380"/>
      <c r="E129" s="380"/>
    </row>
    <row r="130" spans="1:5" ht="15.75">
      <c r="A130" s="380"/>
      <c r="B130" s="380"/>
      <c r="C130" s="380"/>
      <c r="D130" s="380"/>
      <c r="E130" s="380"/>
    </row>
    <row r="131" spans="1:5" ht="15.75">
      <c r="A131" s="380"/>
      <c r="B131" s="380"/>
      <c r="C131" s="380"/>
      <c r="D131" s="380"/>
      <c r="E131" s="380"/>
    </row>
    <row r="132" spans="1:5" ht="15.75">
      <c r="A132" s="380"/>
      <c r="B132" s="380"/>
      <c r="C132" s="380"/>
      <c r="D132" s="380"/>
      <c r="E132" s="380"/>
    </row>
    <row r="133" spans="1:5" ht="15.75">
      <c r="A133" s="380"/>
      <c r="B133" s="380"/>
      <c r="C133" s="380"/>
      <c r="D133" s="380"/>
      <c r="E133" s="380"/>
    </row>
    <row r="134" spans="1:5" ht="15.75">
      <c r="A134" s="380"/>
      <c r="B134" s="380"/>
      <c r="C134" s="380"/>
      <c r="D134" s="380"/>
      <c r="E134" s="380"/>
    </row>
    <row r="135" spans="1:5" ht="15.75">
      <c r="A135" s="380"/>
      <c r="B135" s="380"/>
      <c r="C135" s="380"/>
      <c r="D135" s="380"/>
      <c r="E135" s="380"/>
    </row>
    <row r="136" spans="1:5" ht="15.75">
      <c r="A136" s="380"/>
      <c r="B136" s="380"/>
      <c r="C136" s="380"/>
      <c r="D136" s="380"/>
      <c r="E136" s="380"/>
    </row>
    <row r="137" spans="1:5" ht="15.75">
      <c r="A137" s="380"/>
      <c r="B137" s="380"/>
      <c r="C137" s="380"/>
      <c r="D137" s="380"/>
      <c r="E137" s="380"/>
    </row>
    <row r="138" spans="1:5" ht="15.75">
      <c r="A138" s="380"/>
      <c r="B138" s="380"/>
      <c r="C138" s="380"/>
      <c r="D138" s="380"/>
      <c r="E138" s="380"/>
    </row>
    <row r="139" spans="1:5" ht="15.75">
      <c r="A139" s="380"/>
      <c r="B139" s="380"/>
      <c r="C139" s="380"/>
      <c r="D139" s="380"/>
      <c r="E139" s="380"/>
    </row>
    <row r="140" spans="1:5" ht="15.75">
      <c r="A140" s="380"/>
      <c r="B140" s="380"/>
      <c r="C140" s="380"/>
      <c r="D140" s="380"/>
      <c r="E140" s="380"/>
    </row>
    <row r="141" spans="1:5" ht="15.75">
      <c r="A141" s="380"/>
      <c r="B141" s="380"/>
      <c r="C141" s="380"/>
      <c r="D141" s="380"/>
      <c r="E141" s="380"/>
    </row>
    <row r="142" spans="1:5" ht="15.75">
      <c r="A142" s="380"/>
      <c r="B142" s="380"/>
      <c r="C142" s="380"/>
      <c r="D142" s="380"/>
      <c r="E142" s="380"/>
    </row>
    <row r="143" spans="1:5" ht="15.75">
      <c r="A143" s="380"/>
      <c r="B143" s="380"/>
      <c r="C143" s="380"/>
      <c r="D143" s="380"/>
      <c r="E143" s="380"/>
    </row>
    <row r="144" spans="1:5" ht="15.75">
      <c r="A144" s="380"/>
      <c r="B144" s="380"/>
      <c r="C144" s="380"/>
      <c r="D144" s="380"/>
      <c r="E144" s="380"/>
    </row>
    <row r="145" spans="1:5" ht="15.75">
      <c r="A145" s="380"/>
      <c r="B145" s="380"/>
      <c r="C145" s="380"/>
      <c r="D145" s="380"/>
      <c r="E145" s="380"/>
    </row>
    <row r="146" spans="1:5" ht="15.75">
      <c r="A146" s="380"/>
      <c r="B146" s="380"/>
      <c r="C146" s="380"/>
      <c r="D146" s="380"/>
      <c r="E146" s="380"/>
    </row>
    <row r="147" spans="1:5" ht="15.75">
      <c r="A147" s="380"/>
      <c r="B147" s="380"/>
      <c r="C147" s="380"/>
      <c r="D147" s="380"/>
      <c r="E147" s="380"/>
    </row>
    <row r="148" spans="1:5" ht="15.75">
      <c r="A148" s="380"/>
      <c r="B148" s="380"/>
      <c r="C148" s="380"/>
      <c r="D148" s="380"/>
      <c r="E148" s="380"/>
    </row>
    <row r="149" spans="1:5" ht="15.75">
      <c r="A149" s="380"/>
      <c r="B149" s="380"/>
      <c r="C149" s="380"/>
      <c r="D149" s="380"/>
      <c r="E149" s="380"/>
    </row>
    <row r="150" spans="1:5" ht="15.75">
      <c r="A150" s="380"/>
      <c r="B150" s="380"/>
      <c r="C150" s="380"/>
      <c r="D150" s="380"/>
      <c r="E150" s="380"/>
    </row>
    <row r="151" spans="1:5" ht="15.75">
      <c r="A151" s="380"/>
      <c r="B151" s="380"/>
      <c r="C151" s="380"/>
      <c r="D151" s="380"/>
      <c r="E151" s="380"/>
    </row>
    <row r="152" spans="1:5" ht="15.75">
      <c r="A152" s="380"/>
      <c r="B152" s="380"/>
      <c r="C152" s="380"/>
      <c r="D152" s="380"/>
      <c r="E152" s="380"/>
    </row>
    <row r="153" spans="1:5" ht="15.75">
      <c r="A153" s="380"/>
      <c r="B153" s="380"/>
      <c r="C153" s="380"/>
      <c r="D153" s="380"/>
      <c r="E153" s="380"/>
    </row>
    <row r="154" spans="1:5" ht="15.75">
      <c r="A154" s="380"/>
      <c r="B154" s="380"/>
      <c r="C154" s="380"/>
      <c r="D154" s="380"/>
      <c r="E154" s="380"/>
    </row>
    <row r="155" spans="1:5" ht="15.75">
      <c r="A155" s="380"/>
      <c r="B155" s="380"/>
      <c r="C155" s="380"/>
      <c r="D155" s="380"/>
      <c r="E155" s="380"/>
    </row>
    <row r="156" spans="1:5" ht="15.75">
      <c r="A156" s="380"/>
      <c r="B156" s="380"/>
      <c r="C156" s="380"/>
      <c r="D156" s="380"/>
      <c r="E156" s="380"/>
    </row>
    <row r="157" spans="1:5" ht="15.75">
      <c r="A157" s="380"/>
      <c r="B157" s="380"/>
      <c r="C157" s="380"/>
      <c r="D157" s="380"/>
      <c r="E157" s="380"/>
    </row>
    <row r="158" spans="1:5" ht="15.75">
      <c r="A158" s="380"/>
      <c r="B158" s="380"/>
      <c r="C158" s="380"/>
      <c r="D158" s="380"/>
      <c r="E158" s="380"/>
    </row>
    <row r="159" spans="1:5" ht="15.75">
      <c r="A159" s="380"/>
      <c r="B159" s="380"/>
      <c r="C159" s="380"/>
      <c r="D159" s="380"/>
      <c r="E159" s="380"/>
    </row>
    <row r="160" spans="1:5" ht="15.75">
      <c r="A160" s="380"/>
      <c r="B160" s="380"/>
      <c r="C160" s="380"/>
      <c r="D160" s="380"/>
      <c r="E160" s="380"/>
    </row>
    <row r="161" spans="1:5" ht="15.75">
      <c r="A161" s="380"/>
      <c r="B161" s="380"/>
      <c r="C161" s="380"/>
      <c r="D161" s="380"/>
      <c r="E161" s="380"/>
    </row>
    <row r="162" spans="1:5" ht="15.75">
      <c r="A162" s="380"/>
      <c r="B162" s="380"/>
      <c r="C162" s="380"/>
      <c r="D162" s="380"/>
      <c r="E162" s="380"/>
    </row>
    <row r="163" spans="1:5" ht="15.75">
      <c r="A163" s="380"/>
      <c r="B163" s="380"/>
      <c r="C163" s="380"/>
      <c r="D163" s="380"/>
      <c r="E163" s="380"/>
    </row>
    <row r="164" spans="1:5" ht="15.75">
      <c r="A164" s="380"/>
      <c r="B164" s="380"/>
      <c r="C164" s="380"/>
      <c r="D164" s="380"/>
      <c r="E164" s="380"/>
    </row>
    <row r="165" spans="1:5" ht="15.75">
      <c r="A165" s="380"/>
      <c r="B165" s="380"/>
      <c r="C165" s="380"/>
      <c r="D165" s="380"/>
      <c r="E165" s="380"/>
    </row>
    <row r="166" spans="1:5" ht="15.75">
      <c r="A166" s="380"/>
      <c r="B166" s="380"/>
      <c r="C166" s="380"/>
      <c r="D166" s="380"/>
      <c r="E166" s="380"/>
    </row>
    <row r="167" spans="1:5" ht="15.75">
      <c r="A167" s="380"/>
      <c r="B167" s="380"/>
      <c r="C167" s="380"/>
      <c r="D167" s="380"/>
      <c r="E167" s="380"/>
    </row>
    <row r="168" spans="1:5" ht="15.75">
      <c r="A168" s="380"/>
      <c r="B168" s="380"/>
      <c r="C168" s="380"/>
      <c r="D168" s="380"/>
      <c r="E168" s="380"/>
    </row>
    <row r="169" spans="1:5" ht="15.75">
      <c r="A169" s="380"/>
      <c r="B169" s="380"/>
      <c r="C169" s="380"/>
      <c r="D169" s="380"/>
      <c r="E169" s="380"/>
    </row>
    <row r="170" spans="1:5" ht="15.75">
      <c r="A170" s="380"/>
      <c r="B170" s="380"/>
      <c r="C170" s="380"/>
      <c r="D170" s="380"/>
      <c r="E170" s="380"/>
    </row>
    <row r="171" spans="1:5" ht="15.75">
      <c r="A171" s="380"/>
      <c r="B171" s="380"/>
      <c r="C171" s="380"/>
      <c r="D171" s="380"/>
      <c r="E171" s="380"/>
    </row>
    <row r="172" spans="1:5" ht="15.75">
      <c r="A172" s="380"/>
      <c r="B172" s="380"/>
      <c r="C172" s="380"/>
      <c r="D172" s="380"/>
      <c r="E172" s="380"/>
    </row>
    <row r="173" spans="1:5" ht="15.75">
      <c r="A173" s="380"/>
      <c r="B173" s="380"/>
      <c r="C173" s="380"/>
      <c r="D173" s="380"/>
      <c r="E173" s="380"/>
    </row>
    <row r="174" spans="1:5" ht="15.75">
      <c r="A174" s="380"/>
      <c r="B174" s="380"/>
      <c r="C174" s="380"/>
      <c r="D174" s="380"/>
      <c r="E174" s="380"/>
    </row>
    <row r="175" spans="1:5" ht="15.75">
      <c r="A175" s="380"/>
      <c r="B175" s="380"/>
      <c r="C175" s="380"/>
      <c r="D175" s="380"/>
      <c r="E175" s="380"/>
    </row>
    <row r="176" spans="1:5" ht="15.75">
      <c r="A176" s="380"/>
      <c r="B176" s="380"/>
      <c r="C176" s="380"/>
      <c r="D176" s="380"/>
      <c r="E176" s="380"/>
    </row>
    <row r="177" spans="1:5" ht="15.75">
      <c r="A177" s="380"/>
      <c r="B177" s="380"/>
      <c r="C177" s="380"/>
      <c r="D177" s="380"/>
      <c r="E177" s="380"/>
    </row>
    <row r="178" spans="1:5" ht="15.75">
      <c r="A178" s="380"/>
      <c r="B178" s="380"/>
      <c r="C178" s="380"/>
      <c r="D178" s="380"/>
      <c r="E178" s="380"/>
    </row>
    <row r="179" spans="1:5" ht="15.75">
      <c r="A179" s="380"/>
      <c r="B179" s="380"/>
      <c r="C179" s="380"/>
      <c r="D179" s="380"/>
      <c r="E179" s="380"/>
    </row>
    <row r="180" spans="1:5" ht="15.75">
      <c r="A180" s="380"/>
      <c r="B180" s="380"/>
      <c r="C180" s="380"/>
      <c r="D180" s="380"/>
      <c r="E180" s="380"/>
    </row>
    <row r="181" spans="1:5" ht="15.75">
      <c r="A181" s="380"/>
      <c r="B181" s="380"/>
      <c r="C181" s="380"/>
      <c r="D181" s="380"/>
      <c r="E181" s="380"/>
    </row>
    <row r="182" spans="1:5" ht="15.75">
      <c r="A182" s="380"/>
      <c r="B182" s="380"/>
      <c r="C182" s="380"/>
      <c r="D182" s="380"/>
      <c r="E182" s="380"/>
    </row>
    <row r="183" spans="1:5" ht="15.75">
      <c r="A183" s="380"/>
      <c r="B183" s="380"/>
      <c r="C183" s="380"/>
      <c r="D183" s="380"/>
      <c r="E183" s="380"/>
    </row>
    <row r="184" spans="1:5" ht="15.75">
      <c r="A184" s="380"/>
      <c r="B184" s="380"/>
      <c r="C184" s="380"/>
      <c r="D184" s="380"/>
      <c r="E184" s="380"/>
    </row>
    <row r="185" spans="1:5" ht="15.75">
      <c r="A185" s="380"/>
      <c r="B185" s="380"/>
      <c r="C185" s="380"/>
      <c r="D185" s="380"/>
      <c r="E185" s="380"/>
    </row>
    <row r="186" spans="1:5" ht="15.75">
      <c r="A186" s="380"/>
      <c r="B186" s="380"/>
      <c r="C186" s="380"/>
      <c r="D186" s="380"/>
      <c r="E186" s="380"/>
    </row>
    <row r="187" spans="1:5" ht="15.75">
      <c r="A187" s="380"/>
      <c r="B187" s="380"/>
      <c r="C187" s="380"/>
      <c r="D187" s="380"/>
      <c r="E187" s="380"/>
    </row>
    <row r="188" spans="1:5" ht="15.75">
      <c r="A188" s="380"/>
      <c r="B188" s="380"/>
      <c r="C188" s="380"/>
      <c r="D188" s="380"/>
      <c r="E188" s="380"/>
    </row>
    <row r="189" spans="1:5" ht="15.75">
      <c r="A189" s="380"/>
      <c r="B189" s="380"/>
      <c r="C189" s="380"/>
      <c r="D189" s="380"/>
      <c r="E189" s="380"/>
    </row>
    <row r="190" spans="1:5" ht="15.75">
      <c r="A190" s="380"/>
      <c r="B190" s="380"/>
      <c r="C190" s="380"/>
      <c r="D190" s="380"/>
      <c r="E190" s="380"/>
    </row>
    <row r="191" spans="1:5" ht="15.75">
      <c r="A191" s="380"/>
      <c r="B191" s="380"/>
      <c r="C191" s="380"/>
      <c r="D191" s="380"/>
      <c r="E191" s="380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140625" style="969" customWidth="1"/>
    <col min="2" max="2" width="14.140625" style="969" customWidth="1"/>
    <col min="3" max="6" width="11.8515625" style="969" customWidth="1"/>
    <col min="7" max="16384" width="9.140625" style="969" customWidth="1"/>
  </cols>
  <sheetData>
    <row r="1" spans="2:7" ht="12.75">
      <c r="B1" s="1673" t="s">
        <v>501</v>
      </c>
      <c r="C1" s="1673"/>
      <c r="D1" s="1673"/>
      <c r="E1" s="1673"/>
      <c r="F1" s="1673"/>
      <c r="G1" s="149"/>
    </row>
    <row r="2" spans="2:7" ht="15.75">
      <c r="B2" s="1674" t="s">
        <v>1039</v>
      </c>
      <c r="C2" s="1674"/>
      <c r="D2" s="1674"/>
      <c r="E2" s="1674"/>
      <c r="F2" s="1674"/>
      <c r="G2" s="967"/>
    </row>
    <row r="3" spans="2:6" ht="13.5" thickBot="1">
      <c r="B3" s="18"/>
      <c r="C3" s="18"/>
      <c r="D3" s="103"/>
      <c r="E3" s="103"/>
      <c r="F3" s="103" t="s">
        <v>619</v>
      </c>
    </row>
    <row r="4" spans="2:6" ht="12.75">
      <c r="B4" s="1010" t="s">
        <v>685</v>
      </c>
      <c r="C4" s="1011" t="s">
        <v>1023</v>
      </c>
      <c r="D4" s="971" t="s">
        <v>244</v>
      </c>
      <c r="E4" s="1011" t="s">
        <v>245</v>
      </c>
      <c r="F4" s="972" t="s">
        <v>710</v>
      </c>
    </row>
    <row r="5" spans="2:6" ht="15.75" customHeight="1">
      <c r="B5" s="977" t="s">
        <v>1025</v>
      </c>
      <c r="C5" s="1012">
        <v>0</v>
      </c>
      <c r="D5" s="1013">
        <v>0</v>
      </c>
      <c r="E5" s="1012">
        <v>0</v>
      </c>
      <c r="F5" s="1014">
        <v>0</v>
      </c>
    </row>
    <row r="6" spans="2:6" ht="15.75" customHeight="1">
      <c r="B6" s="977" t="s">
        <v>1026</v>
      </c>
      <c r="C6" s="1012">
        <v>0</v>
      </c>
      <c r="D6" s="1013">
        <v>0</v>
      </c>
      <c r="E6" s="1012">
        <v>0</v>
      </c>
      <c r="F6" s="1014">
        <v>0</v>
      </c>
    </row>
    <row r="7" spans="2:6" ht="15.75" customHeight="1">
      <c r="B7" s="977" t="s">
        <v>1027</v>
      </c>
      <c r="C7" s="1012">
        <v>0</v>
      </c>
      <c r="D7" s="1013">
        <v>0</v>
      </c>
      <c r="E7" s="1012">
        <v>0</v>
      </c>
      <c r="F7" s="1014">
        <v>0</v>
      </c>
    </row>
    <row r="8" spans="2:6" ht="15.75" customHeight="1">
      <c r="B8" s="977" t="s">
        <v>1028</v>
      </c>
      <c r="C8" s="1012">
        <v>1050</v>
      </c>
      <c r="D8" s="1013">
        <v>0</v>
      </c>
      <c r="E8" s="1012">
        <v>0</v>
      </c>
      <c r="F8" s="1014">
        <v>0</v>
      </c>
    </row>
    <row r="9" spans="2:6" ht="15.75" customHeight="1">
      <c r="B9" s="977" t="s">
        <v>1029</v>
      </c>
      <c r="C9" s="1012">
        <v>1610</v>
      </c>
      <c r="D9" s="1013">
        <v>0</v>
      </c>
      <c r="E9" s="1012">
        <v>0</v>
      </c>
      <c r="F9" s="1014">
        <v>0</v>
      </c>
    </row>
    <row r="10" spans="2:6" ht="15.75" customHeight="1">
      <c r="B10" s="977" t="s">
        <v>1030</v>
      </c>
      <c r="C10" s="1012">
        <v>0</v>
      </c>
      <c r="D10" s="1013">
        <v>0</v>
      </c>
      <c r="E10" s="1012">
        <v>0</v>
      </c>
      <c r="F10" s="1014">
        <v>2000</v>
      </c>
    </row>
    <row r="11" spans="2:6" ht="15.75" customHeight="1">
      <c r="B11" s="977" t="s">
        <v>1031</v>
      </c>
      <c r="C11" s="1012">
        <v>2800</v>
      </c>
      <c r="D11" s="1013">
        <v>450</v>
      </c>
      <c r="E11" s="1012">
        <v>0</v>
      </c>
      <c r="F11" s="1014">
        <v>5000</v>
      </c>
    </row>
    <row r="12" spans="2:6" ht="15.75" customHeight="1">
      <c r="B12" s="977" t="s">
        <v>1032</v>
      </c>
      <c r="C12" s="1012">
        <v>300</v>
      </c>
      <c r="D12" s="1013">
        <v>0</v>
      </c>
      <c r="E12" s="1012">
        <v>0</v>
      </c>
      <c r="F12" s="1014">
        <v>2000</v>
      </c>
    </row>
    <row r="13" spans="2:6" ht="15.75" customHeight="1">
      <c r="B13" s="977" t="s">
        <v>1033</v>
      </c>
      <c r="C13" s="1012">
        <v>0</v>
      </c>
      <c r="D13" s="1013">
        <v>0</v>
      </c>
      <c r="E13" s="1015">
        <v>0</v>
      </c>
      <c r="F13" s="1311" t="s">
        <v>890</v>
      </c>
    </row>
    <row r="14" spans="2:6" ht="15.75" customHeight="1">
      <c r="B14" s="977" t="s">
        <v>601</v>
      </c>
      <c r="C14" s="1012">
        <v>600</v>
      </c>
      <c r="D14" s="1013">
        <v>0</v>
      </c>
      <c r="E14" s="1015">
        <v>2000</v>
      </c>
      <c r="F14" s="1311" t="s">
        <v>890</v>
      </c>
    </row>
    <row r="15" spans="2:6" ht="15.75" customHeight="1">
      <c r="B15" s="977" t="s">
        <v>602</v>
      </c>
      <c r="C15" s="1012">
        <v>0</v>
      </c>
      <c r="D15" s="1013">
        <v>0</v>
      </c>
      <c r="E15" s="1015">
        <v>0</v>
      </c>
      <c r="F15" s="1311" t="s">
        <v>890</v>
      </c>
    </row>
    <row r="16" spans="2:6" ht="15.75" customHeight="1">
      <c r="B16" s="985" t="s">
        <v>603</v>
      </c>
      <c r="C16" s="1016">
        <v>320</v>
      </c>
      <c r="D16" s="1017">
        <v>0</v>
      </c>
      <c r="E16" s="1018">
        <v>0</v>
      </c>
      <c r="F16" s="1019"/>
    </row>
    <row r="17" spans="2:6" ht="15.75" customHeight="1" thickBot="1">
      <c r="B17" s="992" t="s">
        <v>606</v>
      </c>
      <c r="C17" s="1020">
        <f>SUM(C5:C16)</f>
        <v>6680</v>
      </c>
      <c r="D17" s="1020">
        <f>SUM(D5:D16)</f>
        <v>450</v>
      </c>
      <c r="E17" s="1021">
        <f>SUM(E5:E16)</f>
        <v>2000</v>
      </c>
      <c r="F17" s="1022">
        <f>SUM(F5:F16)</f>
        <v>9000</v>
      </c>
    </row>
    <row r="18" ht="15.75" customHeight="1">
      <c r="B18" s="432" t="s">
        <v>1040</v>
      </c>
    </row>
    <row r="19" ht="15.75" customHeight="1">
      <c r="B19" s="432" t="s">
        <v>1036</v>
      </c>
    </row>
    <row r="20" ht="15.75" customHeight="1">
      <c r="B20" s="432"/>
    </row>
    <row r="21" ht="17.25" customHeight="1">
      <c r="B21" s="432"/>
    </row>
    <row r="22" spans="2:6" s="76" customFormat="1" ht="17.25" customHeight="1">
      <c r="B22" s="1673" t="s">
        <v>535</v>
      </c>
      <c r="C22" s="1673"/>
      <c r="D22" s="1673"/>
      <c r="E22" s="1673"/>
      <c r="F22" s="1673"/>
    </row>
    <row r="23" spans="2:6" ht="15.75">
      <c r="B23" s="1674" t="s">
        <v>1041</v>
      </c>
      <c r="C23" s="1674"/>
      <c r="D23" s="1674"/>
      <c r="E23" s="1674"/>
      <c r="F23" s="1674"/>
    </row>
    <row r="24" spans="2:6" ht="13.5" thickBot="1">
      <c r="B24" s="18"/>
      <c r="C24" s="18"/>
      <c r="D24" s="103"/>
      <c r="E24" s="103"/>
      <c r="F24" s="103" t="s">
        <v>619</v>
      </c>
    </row>
    <row r="25" spans="2:6" ht="12.75">
      <c r="B25" s="1010" t="s">
        <v>685</v>
      </c>
      <c r="C25" s="1011" t="s">
        <v>1023</v>
      </c>
      <c r="D25" s="971" t="s">
        <v>244</v>
      </c>
      <c r="E25" s="971" t="s">
        <v>245</v>
      </c>
      <c r="F25" s="972" t="s">
        <v>710</v>
      </c>
    </row>
    <row r="26" spans="2:6" ht="12.75">
      <c r="B26" s="977" t="s">
        <v>1025</v>
      </c>
      <c r="C26" s="1012">
        <v>0</v>
      </c>
      <c r="D26" s="1013">
        <v>0</v>
      </c>
      <c r="E26" s="1013">
        <v>2590</v>
      </c>
      <c r="F26" s="1014">
        <v>0</v>
      </c>
    </row>
    <row r="27" spans="2:6" ht="12.75">
      <c r="B27" s="977" t="s">
        <v>1026</v>
      </c>
      <c r="C27" s="1012">
        <v>0</v>
      </c>
      <c r="D27" s="1013">
        <v>0</v>
      </c>
      <c r="E27" s="1013">
        <v>1500</v>
      </c>
      <c r="F27" s="1014">
        <v>1000</v>
      </c>
    </row>
    <row r="28" spans="2:6" ht="12.75">
      <c r="B28" s="977" t="s">
        <v>1027</v>
      </c>
      <c r="C28" s="1012">
        <v>1500</v>
      </c>
      <c r="D28" s="1013">
        <v>0</v>
      </c>
      <c r="E28" s="1013">
        <v>1500</v>
      </c>
      <c r="F28" s="1014">
        <v>4570</v>
      </c>
    </row>
    <row r="29" spans="2:6" ht="12.75">
      <c r="B29" s="977" t="s">
        <v>1028</v>
      </c>
      <c r="C29" s="1012">
        <v>0</v>
      </c>
      <c r="D29" s="1013">
        <v>500</v>
      </c>
      <c r="E29" s="1013">
        <v>6150</v>
      </c>
      <c r="F29" s="1014">
        <v>0</v>
      </c>
    </row>
    <row r="30" spans="2:6" ht="12.75">
      <c r="B30" s="977" t="s">
        <v>1029</v>
      </c>
      <c r="C30" s="1012">
        <v>0</v>
      </c>
      <c r="D30" s="1013">
        <v>1500</v>
      </c>
      <c r="E30" s="1013">
        <v>750</v>
      </c>
      <c r="F30" s="1014">
        <v>0</v>
      </c>
    </row>
    <row r="31" spans="2:6" ht="12.75">
      <c r="B31" s="977" t="s">
        <v>1030</v>
      </c>
      <c r="C31" s="1012">
        <v>2570</v>
      </c>
      <c r="D31" s="1013">
        <v>2000</v>
      </c>
      <c r="E31" s="1013">
        <v>1070</v>
      </c>
      <c r="F31" s="1014">
        <v>0</v>
      </c>
    </row>
    <row r="32" spans="2:6" ht="12.75">
      <c r="B32" s="977" t="s">
        <v>1031</v>
      </c>
      <c r="C32" s="1012">
        <v>0</v>
      </c>
      <c r="D32" s="1013">
        <v>1000</v>
      </c>
      <c r="E32" s="1013">
        <v>0</v>
      </c>
      <c r="F32" s="1014">
        <v>0</v>
      </c>
    </row>
    <row r="33" spans="2:6" ht="12.75">
      <c r="B33" s="977" t="s">
        <v>1032</v>
      </c>
      <c r="C33" s="1012">
        <v>0</v>
      </c>
      <c r="D33" s="1013">
        <v>0</v>
      </c>
      <c r="E33" s="1013">
        <v>500</v>
      </c>
      <c r="F33" s="1014">
        <v>0</v>
      </c>
    </row>
    <row r="34" spans="2:6" ht="12.75">
      <c r="B34" s="977" t="s">
        <v>1033</v>
      </c>
      <c r="C34" s="1012">
        <v>1200</v>
      </c>
      <c r="D34" s="1013">
        <v>1500</v>
      </c>
      <c r="E34" s="1013">
        <v>0</v>
      </c>
      <c r="F34" s="1023">
        <v>1000</v>
      </c>
    </row>
    <row r="35" spans="2:6" ht="12.75">
      <c r="B35" s="977" t="s">
        <v>601</v>
      </c>
      <c r="C35" s="1012">
        <v>0</v>
      </c>
      <c r="D35" s="1013">
        <v>0</v>
      </c>
      <c r="E35" s="1024">
        <v>0</v>
      </c>
      <c r="F35" s="1631">
        <v>0</v>
      </c>
    </row>
    <row r="36" spans="2:6" ht="12.75">
      <c r="B36" s="977" t="s">
        <v>602</v>
      </c>
      <c r="C36" s="1012">
        <v>0</v>
      </c>
      <c r="D36" s="1013">
        <v>0</v>
      </c>
      <c r="E36" s="1024">
        <v>0</v>
      </c>
      <c r="F36" s="1631">
        <v>0</v>
      </c>
    </row>
    <row r="37" spans="2:6" ht="12.75">
      <c r="B37" s="985" t="s">
        <v>603</v>
      </c>
      <c r="C37" s="1016">
        <v>0</v>
      </c>
      <c r="D37" s="1017">
        <v>0</v>
      </c>
      <c r="E37" s="1017">
        <v>280</v>
      </c>
      <c r="F37" s="1019"/>
    </row>
    <row r="38" spans="2:6" ht="13.5" thickBot="1">
      <c r="B38" s="992" t="s">
        <v>606</v>
      </c>
      <c r="C38" s="1020">
        <f>SUM(C26:C37)</f>
        <v>5270</v>
      </c>
      <c r="D38" s="1020">
        <f>SUM(D26:D37)</f>
        <v>6500</v>
      </c>
      <c r="E38" s="1025">
        <f>SUM(E26:E37)</f>
        <v>14340</v>
      </c>
      <c r="F38" s="1022">
        <f>SUM(F26:F37)</f>
        <v>6570</v>
      </c>
    </row>
    <row r="39" ht="12.75">
      <c r="B39" s="432" t="s">
        <v>1042</v>
      </c>
    </row>
    <row r="40" ht="12.75">
      <c r="B40" s="432" t="s">
        <v>1036</v>
      </c>
    </row>
  </sheetData>
  <sheetProtection/>
  <mergeCells count="4">
    <mergeCell ref="B1:F1"/>
    <mergeCell ref="B2:F2"/>
    <mergeCell ref="B22:F22"/>
    <mergeCell ref="B23:F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00390625" style="18" bestFit="1" customWidth="1"/>
    <col min="15" max="15" width="6.8515625" style="18" bestFit="1" customWidth="1"/>
    <col min="16" max="16" width="9.00390625" style="18" customWidth="1"/>
    <col min="17" max="16384" width="9.140625" style="18" customWidth="1"/>
  </cols>
  <sheetData>
    <row r="1" spans="1:16" ht="12.75">
      <c r="A1" s="1681" t="s">
        <v>536</v>
      </c>
      <c r="B1" s="1681"/>
      <c r="C1" s="1681"/>
      <c r="D1" s="1681"/>
      <c r="E1" s="1681"/>
      <c r="F1" s="1681"/>
      <c r="G1" s="1681"/>
      <c r="H1" s="1681"/>
      <c r="I1" s="1681"/>
      <c r="J1" s="1681"/>
      <c r="K1" s="1681"/>
      <c r="L1" s="1681"/>
      <c r="M1" s="1681"/>
      <c r="N1" s="1681"/>
      <c r="O1" s="1681"/>
      <c r="P1" s="1681"/>
    </row>
    <row r="2" spans="1:16" ht="20.25">
      <c r="A2" s="1682" t="s">
        <v>1043</v>
      </c>
      <c r="B2" s="1682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</row>
    <row r="3" spans="1:10" ht="12.75" hidden="1">
      <c r="A3" s="1683" t="s">
        <v>1044</v>
      </c>
      <c r="B3" s="1683"/>
      <c r="C3" s="1683"/>
      <c r="D3" s="1683"/>
      <c r="E3" s="1683"/>
      <c r="F3" s="1683"/>
      <c r="G3" s="1683"/>
      <c r="H3" s="1683"/>
      <c r="I3" s="1683"/>
      <c r="J3" s="1683"/>
    </row>
    <row r="4" spans="1:16" ht="13.5" thickBot="1">
      <c r="A4" s="1026"/>
      <c r="B4" s="1026"/>
      <c r="C4" s="1026"/>
      <c r="D4" s="1026"/>
      <c r="E4" s="1026"/>
      <c r="F4" s="1026"/>
      <c r="G4" s="1026"/>
      <c r="H4" s="1026"/>
      <c r="I4" s="413"/>
      <c r="J4" s="413"/>
      <c r="K4" s="1026"/>
      <c r="L4" s="413"/>
      <c r="M4" s="103"/>
      <c r="N4" s="1026"/>
      <c r="O4" s="413"/>
      <c r="P4" s="103" t="s">
        <v>619</v>
      </c>
    </row>
    <row r="5" spans="1:16" ht="12.75">
      <c r="A5" s="1027"/>
      <c r="B5" s="1684" t="s">
        <v>1045</v>
      </c>
      <c r="C5" s="1685"/>
      <c r="D5" s="1686"/>
      <c r="E5" s="1684" t="s">
        <v>1023</v>
      </c>
      <c r="F5" s="1685"/>
      <c r="G5" s="1686"/>
      <c r="H5" s="1685" t="s">
        <v>244</v>
      </c>
      <c r="I5" s="1685"/>
      <c r="J5" s="1686"/>
      <c r="K5" s="1685" t="s">
        <v>245</v>
      </c>
      <c r="L5" s="1685"/>
      <c r="M5" s="1686"/>
      <c r="N5" s="1685" t="s">
        <v>710</v>
      </c>
      <c r="O5" s="1685"/>
      <c r="P5" s="1687"/>
    </row>
    <row r="6" spans="1:16" s="1033" customFormat="1" ht="24">
      <c r="A6" s="1028" t="s">
        <v>685</v>
      </c>
      <c r="B6" s="1029" t="s">
        <v>1046</v>
      </c>
      <c r="C6" s="1030" t="s">
        <v>1047</v>
      </c>
      <c r="D6" s="1031" t="s">
        <v>1048</v>
      </c>
      <c r="E6" s="1029" t="s">
        <v>1046</v>
      </c>
      <c r="F6" s="1030" t="s">
        <v>1047</v>
      </c>
      <c r="G6" s="1031" t="s">
        <v>1048</v>
      </c>
      <c r="H6" s="1030" t="s">
        <v>1046</v>
      </c>
      <c r="I6" s="1030" t="s">
        <v>1047</v>
      </c>
      <c r="J6" s="1031" t="s">
        <v>1048</v>
      </c>
      <c r="K6" s="1030" t="s">
        <v>1046</v>
      </c>
      <c r="L6" s="1030" t="s">
        <v>1047</v>
      </c>
      <c r="M6" s="1031" t="s">
        <v>1048</v>
      </c>
      <c r="N6" s="1030" t="s">
        <v>1046</v>
      </c>
      <c r="O6" s="1030" t="s">
        <v>1047</v>
      </c>
      <c r="P6" s="1032" t="s">
        <v>1048</v>
      </c>
    </row>
    <row r="7" spans="1:16" ht="15" customHeight="1">
      <c r="A7" s="809" t="s">
        <v>1025</v>
      </c>
      <c r="B7" s="1034">
        <v>735.39</v>
      </c>
      <c r="C7" s="1035">
        <v>0</v>
      </c>
      <c r="D7" s="1036">
        <f>SUM(B7-C7)</f>
        <v>735.39</v>
      </c>
      <c r="E7" s="1037">
        <v>1357.5</v>
      </c>
      <c r="F7" s="1038">
        <v>0</v>
      </c>
      <c r="G7" s="1039">
        <f>SUM(E7-F7)</f>
        <v>1357.5</v>
      </c>
      <c r="H7" s="1038">
        <v>1699.84</v>
      </c>
      <c r="I7" s="1038">
        <v>522.736</v>
      </c>
      <c r="J7" s="1039">
        <f>SUM(H7-I7)+0.01</f>
        <v>1177.1139999999998</v>
      </c>
      <c r="K7" s="1038">
        <v>6548.66</v>
      </c>
      <c r="L7" s="1038">
        <v>0</v>
      </c>
      <c r="M7" s="1039">
        <f aca="true" t="shared" si="0" ref="M7:M18">SUM(K7-L7)</f>
        <v>6548.66</v>
      </c>
      <c r="N7" s="1035">
        <v>2250.71</v>
      </c>
      <c r="O7" s="1035">
        <v>0</v>
      </c>
      <c r="P7" s="1040">
        <f aca="true" t="shared" si="1" ref="P7:P12">SUM(N7-O7)</f>
        <v>2250.71</v>
      </c>
    </row>
    <row r="8" spans="1:16" ht="15" customHeight="1">
      <c r="A8" s="809" t="s">
        <v>1026</v>
      </c>
      <c r="B8" s="1034">
        <v>1337.1</v>
      </c>
      <c r="C8" s="1035">
        <v>0</v>
      </c>
      <c r="D8" s="1036">
        <f aca="true" t="shared" si="2" ref="D8:D18">SUM(B8-C8)</f>
        <v>1337.1</v>
      </c>
      <c r="E8" s="1037">
        <v>2067.5</v>
      </c>
      <c r="F8" s="1038">
        <v>0</v>
      </c>
      <c r="G8" s="1039">
        <f aca="true" t="shared" si="3" ref="G8:G18">SUM(E8-F8)</f>
        <v>2067.5</v>
      </c>
      <c r="H8" s="1038">
        <v>2160.84</v>
      </c>
      <c r="I8" s="1038">
        <v>0</v>
      </c>
      <c r="J8" s="1039">
        <f aca="true" t="shared" si="4" ref="J8:J19">SUM(H8-I8)</f>
        <v>2160.84</v>
      </c>
      <c r="K8" s="1038">
        <v>4746.41</v>
      </c>
      <c r="L8" s="1038">
        <v>0</v>
      </c>
      <c r="M8" s="1039">
        <f t="shared" si="0"/>
        <v>4746.41</v>
      </c>
      <c r="N8" s="1035">
        <v>4792.01</v>
      </c>
      <c r="O8" s="1035">
        <v>400.38</v>
      </c>
      <c r="P8" s="1040">
        <f t="shared" si="1"/>
        <v>4391.63</v>
      </c>
    </row>
    <row r="9" spans="1:16" ht="15" customHeight="1">
      <c r="A9" s="809" t="s">
        <v>1027</v>
      </c>
      <c r="B9" s="1034">
        <v>3529.54</v>
      </c>
      <c r="C9" s="1035">
        <v>0</v>
      </c>
      <c r="D9" s="1036">
        <f t="shared" si="2"/>
        <v>3529.54</v>
      </c>
      <c r="E9" s="1037">
        <v>3687.8</v>
      </c>
      <c r="F9" s="1038">
        <v>0</v>
      </c>
      <c r="G9" s="1039">
        <f t="shared" si="3"/>
        <v>3687.8</v>
      </c>
      <c r="H9" s="1038">
        <v>3783.86</v>
      </c>
      <c r="I9" s="1038">
        <v>0</v>
      </c>
      <c r="J9" s="1039">
        <f t="shared" si="4"/>
        <v>3783.86</v>
      </c>
      <c r="K9" s="1038">
        <v>5593.18</v>
      </c>
      <c r="L9" s="1038">
        <v>0</v>
      </c>
      <c r="M9" s="1039">
        <f t="shared" si="0"/>
        <v>5593.18</v>
      </c>
      <c r="N9" s="1035">
        <v>7387.13</v>
      </c>
      <c r="O9" s="1035">
        <v>0</v>
      </c>
      <c r="P9" s="1040">
        <f t="shared" si="1"/>
        <v>7387.13</v>
      </c>
    </row>
    <row r="10" spans="1:16" ht="15" customHeight="1">
      <c r="A10" s="809" t="s">
        <v>1028</v>
      </c>
      <c r="B10" s="1034">
        <v>2685.96</v>
      </c>
      <c r="C10" s="1035">
        <v>0</v>
      </c>
      <c r="D10" s="1036">
        <f t="shared" si="2"/>
        <v>2685.96</v>
      </c>
      <c r="E10" s="1037">
        <v>2435.07</v>
      </c>
      <c r="F10" s="1038">
        <v>1088.43</v>
      </c>
      <c r="G10" s="1039">
        <f t="shared" si="3"/>
        <v>1346.64</v>
      </c>
      <c r="H10" s="1038">
        <v>6195.489499999999</v>
      </c>
      <c r="I10" s="1038">
        <v>0</v>
      </c>
      <c r="J10" s="1039">
        <f t="shared" si="4"/>
        <v>6195.489499999999</v>
      </c>
      <c r="K10" s="1038">
        <v>5134.5</v>
      </c>
      <c r="L10" s="1038">
        <v>0</v>
      </c>
      <c r="M10" s="1039">
        <f t="shared" si="0"/>
        <v>5134.5</v>
      </c>
      <c r="N10" s="1035">
        <v>6602.39</v>
      </c>
      <c r="O10" s="1035">
        <v>0</v>
      </c>
      <c r="P10" s="1040">
        <f t="shared" si="1"/>
        <v>6602.39</v>
      </c>
    </row>
    <row r="11" spans="1:16" ht="15" customHeight="1">
      <c r="A11" s="809" t="s">
        <v>1029</v>
      </c>
      <c r="B11" s="1034">
        <v>2257.5</v>
      </c>
      <c r="C11" s="1035">
        <v>496.34</v>
      </c>
      <c r="D11" s="1036">
        <f t="shared" si="2"/>
        <v>1761.16</v>
      </c>
      <c r="E11" s="1037">
        <v>3233.32</v>
      </c>
      <c r="F11" s="1038">
        <v>0</v>
      </c>
      <c r="G11" s="1039">
        <f t="shared" si="3"/>
        <v>3233.32</v>
      </c>
      <c r="H11" s="1038">
        <v>4826.32</v>
      </c>
      <c r="I11" s="1038">
        <v>0</v>
      </c>
      <c r="J11" s="1039">
        <f t="shared" si="4"/>
        <v>4826.32</v>
      </c>
      <c r="K11" s="1038">
        <v>6876.1</v>
      </c>
      <c r="L11" s="1038">
        <v>0</v>
      </c>
      <c r="M11" s="1039">
        <f t="shared" si="0"/>
        <v>6876.1</v>
      </c>
      <c r="N11" s="1035">
        <v>9124.41</v>
      </c>
      <c r="O11" s="1035">
        <v>0</v>
      </c>
      <c r="P11" s="1040">
        <f t="shared" si="1"/>
        <v>9124.41</v>
      </c>
    </row>
    <row r="12" spans="1:16" ht="15" customHeight="1">
      <c r="A12" s="809" t="s">
        <v>1030</v>
      </c>
      <c r="B12" s="1034">
        <v>2901.58</v>
      </c>
      <c r="C12" s="1035">
        <v>0</v>
      </c>
      <c r="D12" s="1036">
        <f t="shared" si="2"/>
        <v>2901.58</v>
      </c>
      <c r="E12" s="1037">
        <v>4718.09</v>
      </c>
      <c r="F12" s="1038">
        <v>0</v>
      </c>
      <c r="G12" s="1039">
        <f t="shared" si="3"/>
        <v>4718.09</v>
      </c>
      <c r="H12" s="1038">
        <v>4487.173</v>
      </c>
      <c r="I12" s="1038">
        <v>131.742</v>
      </c>
      <c r="J12" s="1039">
        <f t="shared" si="4"/>
        <v>4355.431</v>
      </c>
      <c r="K12" s="1038">
        <v>5420.58</v>
      </c>
      <c r="L12" s="1038">
        <v>0</v>
      </c>
      <c r="M12" s="1039">
        <f t="shared" si="0"/>
        <v>5420.58</v>
      </c>
      <c r="N12" s="1035">
        <v>5915.13</v>
      </c>
      <c r="O12" s="1035">
        <v>0</v>
      </c>
      <c r="P12" s="1040">
        <f t="shared" si="1"/>
        <v>5915.13</v>
      </c>
    </row>
    <row r="13" spans="1:16" ht="15" customHeight="1">
      <c r="A13" s="809" t="s">
        <v>1031</v>
      </c>
      <c r="B13" s="1034">
        <v>1893.9</v>
      </c>
      <c r="C13" s="1035">
        <v>0</v>
      </c>
      <c r="D13" s="1036">
        <f t="shared" si="2"/>
        <v>1893.9</v>
      </c>
      <c r="E13" s="1037">
        <v>2090.36</v>
      </c>
      <c r="F13" s="1038">
        <v>1750.53</v>
      </c>
      <c r="G13" s="1039">
        <f t="shared" si="3"/>
        <v>339.83000000000015</v>
      </c>
      <c r="H13" s="1038">
        <v>2934.97</v>
      </c>
      <c r="I13" s="1038">
        <v>0</v>
      </c>
      <c r="J13" s="1039">
        <f t="shared" si="4"/>
        <v>2934.97</v>
      </c>
      <c r="K13" s="1038">
        <v>3363.4045</v>
      </c>
      <c r="L13" s="1038">
        <v>511.488</v>
      </c>
      <c r="M13" s="1039">
        <f t="shared" si="0"/>
        <v>2851.9165000000003</v>
      </c>
      <c r="N13" s="1035">
        <v>7033.12</v>
      </c>
      <c r="O13" s="1035">
        <v>548.94</v>
      </c>
      <c r="P13" s="1040">
        <v>6484.18</v>
      </c>
    </row>
    <row r="14" spans="1:16" ht="15" customHeight="1">
      <c r="A14" s="809" t="s">
        <v>1032</v>
      </c>
      <c r="B14" s="1034">
        <v>1962.72</v>
      </c>
      <c r="C14" s="1035">
        <v>0</v>
      </c>
      <c r="D14" s="1036">
        <f t="shared" si="2"/>
        <v>1962.72</v>
      </c>
      <c r="E14" s="1037">
        <v>2120.21</v>
      </c>
      <c r="F14" s="1038">
        <v>0</v>
      </c>
      <c r="G14" s="1039">
        <f t="shared" si="3"/>
        <v>2120.21</v>
      </c>
      <c r="H14" s="1038">
        <v>5263.02</v>
      </c>
      <c r="I14" s="1038">
        <v>0</v>
      </c>
      <c r="J14" s="1039">
        <f t="shared" si="4"/>
        <v>5263.02</v>
      </c>
      <c r="K14" s="1038">
        <v>7260.27</v>
      </c>
      <c r="L14" s="1038">
        <v>0</v>
      </c>
      <c r="M14" s="1039">
        <f t="shared" si="0"/>
        <v>7260.27</v>
      </c>
      <c r="N14" s="1035">
        <v>12834.02</v>
      </c>
      <c r="O14" s="1035">
        <v>0</v>
      </c>
      <c r="P14" s="1040">
        <v>12834.02</v>
      </c>
    </row>
    <row r="15" spans="1:16" ht="15" customHeight="1">
      <c r="A15" s="809" t="s">
        <v>1033</v>
      </c>
      <c r="B15" s="1034">
        <v>2955.37</v>
      </c>
      <c r="C15" s="1035">
        <v>0</v>
      </c>
      <c r="D15" s="1036">
        <f t="shared" si="2"/>
        <v>2955.37</v>
      </c>
      <c r="E15" s="1037">
        <v>6237.81</v>
      </c>
      <c r="F15" s="1038">
        <v>0</v>
      </c>
      <c r="G15" s="1039">
        <f t="shared" si="3"/>
        <v>6237.81</v>
      </c>
      <c r="H15" s="1038">
        <v>3922.8</v>
      </c>
      <c r="I15" s="1038">
        <v>0</v>
      </c>
      <c r="J15" s="1039">
        <f t="shared" si="4"/>
        <v>3922.8</v>
      </c>
      <c r="K15" s="1035">
        <v>3531.87</v>
      </c>
      <c r="L15" s="1035">
        <v>0</v>
      </c>
      <c r="M15" s="1036">
        <f t="shared" si="0"/>
        <v>3531.87</v>
      </c>
      <c r="N15" s="1035">
        <v>10993.26</v>
      </c>
      <c r="O15" s="1035">
        <v>0</v>
      </c>
      <c r="P15" s="1040">
        <v>10993.26</v>
      </c>
    </row>
    <row r="16" spans="1:16" ht="15" customHeight="1">
      <c r="A16" s="809" t="s">
        <v>601</v>
      </c>
      <c r="B16" s="1034">
        <v>1971.17</v>
      </c>
      <c r="C16" s="1035">
        <v>408.86</v>
      </c>
      <c r="D16" s="1036">
        <f t="shared" si="2"/>
        <v>1562.31</v>
      </c>
      <c r="E16" s="1037">
        <v>3808.95</v>
      </c>
      <c r="F16" s="1038">
        <v>780.34</v>
      </c>
      <c r="G16" s="1039">
        <f t="shared" si="3"/>
        <v>3028.6099999999997</v>
      </c>
      <c r="H16" s="1038">
        <v>5023.75</v>
      </c>
      <c r="I16" s="1038">
        <v>0</v>
      </c>
      <c r="J16" s="1039">
        <f t="shared" si="4"/>
        <v>5023.75</v>
      </c>
      <c r="K16" s="1035">
        <v>4500.14</v>
      </c>
      <c r="L16" s="1035">
        <v>0</v>
      </c>
      <c r="M16" s="1036">
        <f t="shared" si="0"/>
        <v>4500.14</v>
      </c>
      <c r="N16" s="1035">
        <v>10622.39</v>
      </c>
      <c r="O16" s="1035">
        <v>0</v>
      </c>
      <c r="P16" s="1040">
        <v>10622.39</v>
      </c>
    </row>
    <row r="17" spans="1:16" ht="15" customHeight="1">
      <c r="A17" s="809" t="s">
        <v>602</v>
      </c>
      <c r="B17" s="1034">
        <v>4584.48</v>
      </c>
      <c r="C17" s="1035">
        <v>0</v>
      </c>
      <c r="D17" s="1036">
        <f t="shared" si="2"/>
        <v>4584.48</v>
      </c>
      <c r="E17" s="1037">
        <v>2288.94</v>
      </c>
      <c r="F17" s="1038">
        <v>0</v>
      </c>
      <c r="G17" s="1039">
        <f t="shared" si="3"/>
        <v>2288.94</v>
      </c>
      <c r="H17" s="1038">
        <v>9752.21</v>
      </c>
      <c r="I17" s="1038">
        <v>0</v>
      </c>
      <c r="J17" s="1039">
        <f t="shared" si="4"/>
        <v>9752.21</v>
      </c>
      <c r="K17" s="1035">
        <v>5395.53</v>
      </c>
      <c r="L17" s="1035">
        <v>0</v>
      </c>
      <c r="M17" s="1036">
        <f t="shared" si="0"/>
        <v>5395.53</v>
      </c>
      <c r="N17" s="1035">
        <v>12503.12</v>
      </c>
      <c r="O17" s="1035">
        <v>0</v>
      </c>
      <c r="P17" s="1040">
        <v>12503.12</v>
      </c>
    </row>
    <row r="18" spans="1:16" ht="15" customHeight="1">
      <c r="A18" s="1041" t="s">
        <v>603</v>
      </c>
      <c r="B18" s="1042">
        <v>3337.29</v>
      </c>
      <c r="C18" s="1043">
        <v>1132.25</v>
      </c>
      <c r="D18" s="1036">
        <f t="shared" si="2"/>
        <v>2205.04</v>
      </c>
      <c r="E18" s="1044">
        <v>3849.1</v>
      </c>
      <c r="F18" s="1045">
        <v>0</v>
      </c>
      <c r="G18" s="1036">
        <f t="shared" si="3"/>
        <v>3849.1</v>
      </c>
      <c r="H18" s="1035">
        <v>5827.24</v>
      </c>
      <c r="I18" s="1035">
        <v>0</v>
      </c>
      <c r="J18" s="1036">
        <f t="shared" si="4"/>
        <v>5827.24</v>
      </c>
      <c r="K18" s="1035">
        <v>6596.009</v>
      </c>
      <c r="L18" s="1035">
        <v>0</v>
      </c>
      <c r="M18" s="1036">
        <f t="shared" si="0"/>
        <v>6596.009</v>
      </c>
      <c r="N18" s="1035"/>
      <c r="O18" s="1035"/>
      <c r="P18" s="1040"/>
    </row>
    <row r="19" spans="1:16" s="1051" customFormat="1" ht="15" customHeight="1" thickBot="1">
      <c r="A19" s="1046" t="s">
        <v>606</v>
      </c>
      <c r="B19" s="1047">
        <f>SUM(B7:B18)</f>
        <v>30151.999999999996</v>
      </c>
      <c r="C19" s="1048">
        <f>SUM(C7:C18)</f>
        <v>2037.45</v>
      </c>
      <c r="D19" s="1049">
        <f>SUM(B19-C19)</f>
        <v>28114.549999999996</v>
      </c>
      <c r="E19" s="1047">
        <f>SUM(E7:E18)</f>
        <v>37894.65</v>
      </c>
      <c r="F19" s="1048">
        <f>SUM(F7:F18)</f>
        <v>3619.3</v>
      </c>
      <c r="G19" s="1049">
        <f>SUM(E19-F19)</f>
        <v>34275.35</v>
      </c>
      <c r="H19" s="1047">
        <f>SUM(H7:H18)</f>
        <v>55877.5125</v>
      </c>
      <c r="I19" s="1048">
        <f>SUM(I7:I18)</f>
        <v>654.478</v>
      </c>
      <c r="J19" s="1049">
        <f t="shared" si="4"/>
        <v>55223.034499999994</v>
      </c>
      <c r="K19" s="1047">
        <f>SUM(K7:K18)</f>
        <v>64966.6535</v>
      </c>
      <c r="L19" s="1048">
        <f>SUM(L7:L18)</f>
        <v>511.488</v>
      </c>
      <c r="M19" s="1049">
        <f>SUM(K19-L19)-0.01</f>
        <v>64455.1555</v>
      </c>
      <c r="N19" s="1047">
        <f>SUM(N7:N18)</f>
        <v>90057.68999999999</v>
      </c>
      <c r="O19" s="1048">
        <f>SUM(O7:O18)</f>
        <v>949.32</v>
      </c>
      <c r="P19" s="1050">
        <f>SUM(N19-O19)</f>
        <v>89108.36999999998</v>
      </c>
    </row>
    <row r="20" spans="1:16" s="1051" customFormat="1" ht="15" customHeight="1">
      <c r="A20" s="1312"/>
      <c r="B20" s="1313"/>
      <c r="C20" s="1313"/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</row>
    <row r="21" s="807" customFormat="1" ht="16.5" customHeight="1">
      <c r="A21" s="807" t="s">
        <v>1049</v>
      </c>
    </row>
    <row r="22" ht="12.75">
      <c r="A22" s="807"/>
    </row>
  </sheetData>
  <sheetProtection/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6" s="807" customFormat="1" ht="12.75">
      <c r="A1" s="1688" t="s">
        <v>565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</row>
    <row r="2" spans="1:16" s="807" customFormat="1" ht="20.25">
      <c r="A2" s="1689" t="s">
        <v>1043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</row>
    <row r="3" spans="1:10" ht="12.75" hidden="1">
      <c r="A3" s="1683" t="s">
        <v>1044</v>
      </c>
      <c r="B3" s="1683"/>
      <c r="C3" s="1683"/>
      <c r="D3" s="1683"/>
      <c r="E3" s="1683"/>
      <c r="F3" s="1683"/>
      <c r="G3" s="1683"/>
      <c r="H3" s="1683"/>
      <c r="I3" s="1683"/>
      <c r="J3" s="1683"/>
    </row>
    <row r="4" spans="1:16" ht="13.5" thickBot="1">
      <c r="A4" s="1026"/>
      <c r="B4" s="1026"/>
      <c r="C4" s="1026"/>
      <c r="D4" s="1026"/>
      <c r="E4" s="1026"/>
      <c r="F4" s="1026"/>
      <c r="G4" s="1026"/>
      <c r="H4" s="1026"/>
      <c r="I4" s="413"/>
      <c r="J4" s="413"/>
      <c r="K4" s="1026"/>
      <c r="L4" s="413"/>
      <c r="M4" s="103"/>
      <c r="N4" s="1026"/>
      <c r="O4" s="413"/>
      <c r="P4" s="103" t="s">
        <v>1050</v>
      </c>
    </row>
    <row r="5" spans="1:16" ht="12.75">
      <c r="A5" s="1027"/>
      <c r="B5" s="1684" t="s">
        <v>1045</v>
      </c>
      <c r="C5" s="1685"/>
      <c r="D5" s="1686"/>
      <c r="E5" s="1684" t="s">
        <v>1023</v>
      </c>
      <c r="F5" s="1685"/>
      <c r="G5" s="1686"/>
      <c r="H5" s="1685" t="s">
        <v>244</v>
      </c>
      <c r="I5" s="1685"/>
      <c r="J5" s="1686"/>
      <c r="K5" s="1685" t="s">
        <v>245</v>
      </c>
      <c r="L5" s="1685"/>
      <c r="M5" s="1686"/>
      <c r="N5" s="1685" t="s">
        <v>710</v>
      </c>
      <c r="O5" s="1685"/>
      <c r="P5" s="1687"/>
    </row>
    <row r="6" spans="1:16" s="1033" customFormat="1" ht="24">
      <c r="A6" s="1028" t="s">
        <v>685</v>
      </c>
      <c r="B6" s="1029" t="s">
        <v>1046</v>
      </c>
      <c r="C6" s="1030" t="s">
        <v>1047</v>
      </c>
      <c r="D6" s="1031" t="s">
        <v>1048</v>
      </c>
      <c r="E6" s="1029" t="s">
        <v>1046</v>
      </c>
      <c r="F6" s="1030" t="s">
        <v>1047</v>
      </c>
      <c r="G6" s="1031" t="s">
        <v>1048</v>
      </c>
      <c r="H6" s="1030" t="s">
        <v>1046</v>
      </c>
      <c r="I6" s="1030" t="s">
        <v>1047</v>
      </c>
      <c r="J6" s="1031" t="s">
        <v>1048</v>
      </c>
      <c r="K6" s="1030" t="s">
        <v>1046</v>
      </c>
      <c r="L6" s="1030" t="s">
        <v>1047</v>
      </c>
      <c r="M6" s="1031" t="s">
        <v>1048</v>
      </c>
      <c r="N6" s="1030" t="s">
        <v>1046</v>
      </c>
      <c r="O6" s="1030" t="s">
        <v>1047</v>
      </c>
      <c r="P6" s="1032" t="s">
        <v>1048</v>
      </c>
    </row>
    <row r="7" spans="1:16" ht="15" customHeight="1">
      <c r="A7" s="809" t="s">
        <v>1025</v>
      </c>
      <c r="B7" s="1037">
        <v>9.8</v>
      </c>
      <c r="C7" s="1038">
        <v>0</v>
      </c>
      <c r="D7" s="1039">
        <f>SUM(B7-C7)</f>
        <v>9.8</v>
      </c>
      <c r="E7" s="1037">
        <v>18.2</v>
      </c>
      <c r="F7" s="1038">
        <v>0</v>
      </c>
      <c r="G7" s="1039">
        <f>SUM(E7-F7)</f>
        <v>18.2</v>
      </c>
      <c r="H7" s="1038">
        <v>24.1</v>
      </c>
      <c r="I7" s="1038">
        <v>7.4</v>
      </c>
      <c r="J7" s="1039">
        <f>SUM(H7-I7)</f>
        <v>16.700000000000003</v>
      </c>
      <c r="K7" s="1038">
        <v>87.5</v>
      </c>
      <c r="L7" s="1038">
        <v>0</v>
      </c>
      <c r="M7" s="1039">
        <f aca="true" t="shared" si="0" ref="M7:M18">SUM(K7-L7)</f>
        <v>87.5</v>
      </c>
      <c r="N7" s="1035">
        <v>34.55</v>
      </c>
      <c r="O7" s="1035">
        <v>0</v>
      </c>
      <c r="P7" s="1040">
        <f aca="true" t="shared" si="1" ref="P7:P12">SUM(N7-O7)</f>
        <v>34.55</v>
      </c>
    </row>
    <row r="8" spans="1:16" ht="15" customHeight="1">
      <c r="A8" s="809" t="s">
        <v>1026</v>
      </c>
      <c r="B8" s="1037">
        <v>17.9</v>
      </c>
      <c r="C8" s="1038">
        <v>0</v>
      </c>
      <c r="D8" s="1039">
        <f aca="true" t="shared" si="2" ref="D8:D18">SUM(B8-C8)</f>
        <v>17.9</v>
      </c>
      <c r="E8" s="1037">
        <v>27.6</v>
      </c>
      <c r="F8" s="1038">
        <v>0</v>
      </c>
      <c r="G8" s="1039">
        <f aca="true" t="shared" si="3" ref="G8:G18">SUM(E8-F8)</f>
        <v>27.6</v>
      </c>
      <c r="H8" s="1038">
        <v>30.5</v>
      </c>
      <c r="I8" s="1038">
        <v>0</v>
      </c>
      <c r="J8" s="1039">
        <f aca="true" t="shared" si="4" ref="J8:J19">SUM(H8-I8)</f>
        <v>30.5</v>
      </c>
      <c r="K8" s="1038">
        <v>63.85</v>
      </c>
      <c r="L8" s="1038">
        <v>0</v>
      </c>
      <c r="M8" s="1039">
        <f t="shared" si="0"/>
        <v>63.85</v>
      </c>
      <c r="N8" s="1035">
        <v>72.9</v>
      </c>
      <c r="O8" s="1035">
        <v>6</v>
      </c>
      <c r="P8" s="1040">
        <f t="shared" si="1"/>
        <v>66.9</v>
      </c>
    </row>
    <row r="9" spans="1:16" ht="15" customHeight="1">
      <c r="A9" s="809" t="s">
        <v>1027</v>
      </c>
      <c r="B9" s="1037">
        <v>47.6</v>
      </c>
      <c r="C9" s="1038">
        <v>0</v>
      </c>
      <c r="D9" s="1039">
        <f t="shared" si="2"/>
        <v>47.6</v>
      </c>
      <c r="E9" s="1037">
        <v>49.4</v>
      </c>
      <c r="F9" s="1038">
        <v>0</v>
      </c>
      <c r="G9" s="1039">
        <f t="shared" si="3"/>
        <v>49.4</v>
      </c>
      <c r="H9" s="1038">
        <v>53</v>
      </c>
      <c r="I9" s="1038">
        <v>0</v>
      </c>
      <c r="J9" s="1039">
        <f t="shared" si="4"/>
        <v>53</v>
      </c>
      <c r="K9" s="1038">
        <v>76.25</v>
      </c>
      <c r="L9" s="1038">
        <v>0</v>
      </c>
      <c r="M9" s="1039">
        <f t="shared" si="0"/>
        <v>76.25</v>
      </c>
      <c r="N9" s="1035">
        <v>115.9</v>
      </c>
      <c r="O9" s="1035">
        <v>0</v>
      </c>
      <c r="P9" s="1040">
        <f t="shared" si="1"/>
        <v>115.9</v>
      </c>
    </row>
    <row r="10" spans="1:16" ht="15" customHeight="1">
      <c r="A10" s="809" t="s">
        <v>1028</v>
      </c>
      <c r="B10" s="1037">
        <v>36.4</v>
      </c>
      <c r="C10" s="1038">
        <v>0</v>
      </c>
      <c r="D10" s="1039">
        <f t="shared" si="2"/>
        <v>36.4</v>
      </c>
      <c r="E10" s="1037">
        <v>32.9</v>
      </c>
      <c r="F10" s="1038">
        <v>14.6</v>
      </c>
      <c r="G10" s="1039">
        <f t="shared" si="3"/>
        <v>18.299999999999997</v>
      </c>
      <c r="H10" s="1038">
        <v>84.35</v>
      </c>
      <c r="I10" s="1038">
        <v>0</v>
      </c>
      <c r="J10" s="1039">
        <f t="shared" si="4"/>
        <v>84.35</v>
      </c>
      <c r="K10" s="1038">
        <v>71.05</v>
      </c>
      <c r="L10" s="1038">
        <v>0</v>
      </c>
      <c r="M10" s="1039">
        <f t="shared" si="0"/>
        <v>71.05</v>
      </c>
      <c r="N10" s="1035">
        <v>104.1</v>
      </c>
      <c r="O10" s="1035">
        <v>0</v>
      </c>
      <c r="P10" s="1040">
        <f t="shared" si="1"/>
        <v>104.1</v>
      </c>
    </row>
    <row r="11" spans="1:16" ht="15" customHeight="1">
      <c r="A11" s="809" t="s">
        <v>1029</v>
      </c>
      <c r="B11" s="1037">
        <v>30.4</v>
      </c>
      <c r="C11" s="1038">
        <v>6.7</v>
      </c>
      <c r="D11" s="1039">
        <f t="shared" si="2"/>
        <v>23.7</v>
      </c>
      <c r="E11" s="1037">
        <v>44.5</v>
      </c>
      <c r="F11" s="1038">
        <v>0</v>
      </c>
      <c r="G11" s="1039">
        <f t="shared" si="3"/>
        <v>44.5</v>
      </c>
      <c r="H11" s="1038">
        <v>65</v>
      </c>
      <c r="I11" s="1038">
        <v>0</v>
      </c>
      <c r="J11" s="1039">
        <f t="shared" si="4"/>
        <v>65</v>
      </c>
      <c r="K11" s="1038">
        <v>95.85</v>
      </c>
      <c r="L11" s="1038">
        <v>0</v>
      </c>
      <c r="M11" s="1039">
        <f t="shared" si="0"/>
        <v>95.85</v>
      </c>
      <c r="N11" s="1035">
        <v>143.4</v>
      </c>
      <c r="O11" s="1035">
        <v>0</v>
      </c>
      <c r="P11" s="1040">
        <f t="shared" si="1"/>
        <v>143.4</v>
      </c>
    </row>
    <row r="12" spans="1:16" ht="15" customHeight="1">
      <c r="A12" s="809" t="s">
        <v>1030</v>
      </c>
      <c r="B12" s="1037">
        <v>39.2</v>
      </c>
      <c r="C12" s="1038">
        <v>0</v>
      </c>
      <c r="D12" s="1039">
        <f t="shared" si="2"/>
        <v>39.2</v>
      </c>
      <c r="E12" s="1037">
        <v>66.2</v>
      </c>
      <c r="F12" s="1038">
        <v>0</v>
      </c>
      <c r="G12" s="1039">
        <f t="shared" si="3"/>
        <v>66.2</v>
      </c>
      <c r="H12" s="1038">
        <v>62.3</v>
      </c>
      <c r="I12" s="1038">
        <v>1.8</v>
      </c>
      <c r="J12" s="1039">
        <f t="shared" si="4"/>
        <v>60.5</v>
      </c>
      <c r="K12" s="1038">
        <v>75.95</v>
      </c>
      <c r="L12" s="1038">
        <v>0</v>
      </c>
      <c r="M12" s="1039">
        <f t="shared" si="0"/>
        <v>75.95</v>
      </c>
      <c r="N12" s="1035">
        <v>93.3</v>
      </c>
      <c r="O12" s="1035">
        <v>0</v>
      </c>
      <c r="P12" s="1040">
        <f t="shared" si="1"/>
        <v>93.3</v>
      </c>
    </row>
    <row r="13" spans="1:16" ht="15" customHeight="1">
      <c r="A13" s="809" t="s">
        <v>1031</v>
      </c>
      <c r="B13" s="1037">
        <v>25.7</v>
      </c>
      <c r="C13" s="1038">
        <v>0</v>
      </c>
      <c r="D13" s="1039">
        <f t="shared" si="2"/>
        <v>25.7</v>
      </c>
      <c r="E13" s="1037">
        <v>29.5</v>
      </c>
      <c r="F13" s="1038">
        <v>24.5</v>
      </c>
      <c r="G13" s="1039">
        <f t="shared" si="3"/>
        <v>5</v>
      </c>
      <c r="H13" s="1038">
        <v>41.2</v>
      </c>
      <c r="I13" s="1038">
        <v>0</v>
      </c>
      <c r="J13" s="1039">
        <f t="shared" si="4"/>
        <v>41.2</v>
      </c>
      <c r="K13" s="1038">
        <v>47.55</v>
      </c>
      <c r="L13" s="1038">
        <v>7.2</v>
      </c>
      <c r="M13" s="1039">
        <f t="shared" si="0"/>
        <v>40.349999999999994</v>
      </c>
      <c r="N13" s="1038">
        <v>111.05</v>
      </c>
      <c r="O13" s="1038">
        <v>8.6</v>
      </c>
      <c r="P13" s="1052">
        <v>102.45</v>
      </c>
    </row>
    <row r="14" spans="1:16" ht="15" customHeight="1">
      <c r="A14" s="809" t="s">
        <v>1032</v>
      </c>
      <c r="B14" s="1037">
        <v>26.7</v>
      </c>
      <c r="C14" s="1038">
        <v>0</v>
      </c>
      <c r="D14" s="1039">
        <f t="shared" si="2"/>
        <v>26.7</v>
      </c>
      <c r="E14" s="1037">
        <v>29.9</v>
      </c>
      <c r="F14" s="1038">
        <v>0</v>
      </c>
      <c r="G14" s="1039">
        <f t="shared" si="3"/>
        <v>29.9</v>
      </c>
      <c r="H14" s="1038">
        <v>73.6</v>
      </c>
      <c r="I14" s="1038">
        <v>0</v>
      </c>
      <c r="J14" s="1039">
        <f t="shared" si="4"/>
        <v>73.6</v>
      </c>
      <c r="K14" s="1038">
        <v>102.5</v>
      </c>
      <c r="L14" s="1038">
        <v>0</v>
      </c>
      <c r="M14" s="1039">
        <f t="shared" si="0"/>
        <v>102.5</v>
      </c>
      <c r="N14" s="1038">
        <v>199.6</v>
      </c>
      <c r="O14" s="1038">
        <v>0</v>
      </c>
      <c r="P14" s="1052">
        <v>199.6</v>
      </c>
    </row>
    <row r="15" spans="1:16" ht="15" customHeight="1">
      <c r="A15" s="809" t="s">
        <v>1033</v>
      </c>
      <c r="B15" s="1037">
        <v>40.6</v>
      </c>
      <c r="C15" s="1038">
        <v>0</v>
      </c>
      <c r="D15" s="1039">
        <f t="shared" si="2"/>
        <v>40.6</v>
      </c>
      <c r="E15" s="1037">
        <v>88</v>
      </c>
      <c r="F15" s="1038">
        <v>0</v>
      </c>
      <c r="G15" s="1039">
        <f t="shared" si="3"/>
        <v>88</v>
      </c>
      <c r="H15" s="1038">
        <v>54.7</v>
      </c>
      <c r="I15" s="1038">
        <v>0</v>
      </c>
      <c r="J15" s="1039">
        <f t="shared" si="4"/>
        <v>54.7</v>
      </c>
      <c r="K15" s="1035">
        <v>50.9</v>
      </c>
      <c r="L15" s="1035">
        <v>0</v>
      </c>
      <c r="M15" s="1036">
        <f t="shared" si="0"/>
        <v>50.9</v>
      </c>
      <c r="N15" s="1035">
        <v>170.25</v>
      </c>
      <c r="O15" s="1035">
        <v>0</v>
      </c>
      <c r="P15" s="1040">
        <v>170.25</v>
      </c>
    </row>
    <row r="16" spans="1:16" ht="15" customHeight="1">
      <c r="A16" s="809" t="s">
        <v>601</v>
      </c>
      <c r="B16" s="1037">
        <v>17.3</v>
      </c>
      <c r="C16" s="1038">
        <v>5.7</v>
      </c>
      <c r="D16" s="1039">
        <f t="shared" si="2"/>
        <v>11.600000000000001</v>
      </c>
      <c r="E16" s="1037">
        <v>53.9</v>
      </c>
      <c r="F16" s="1038">
        <v>11</v>
      </c>
      <c r="G16" s="1039">
        <f t="shared" si="3"/>
        <v>42.9</v>
      </c>
      <c r="H16" s="1038">
        <v>69.25</v>
      </c>
      <c r="I16" s="1038">
        <v>0</v>
      </c>
      <c r="J16" s="1039">
        <f t="shared" si="4"/>
        <v>69.25</v>
      </c>
      <c r="K16" s="1035">
        <v>67.5</v>
      </c>
      <c r="L16" s="1035">
        <v>0</v>
      </c>
      <c r="M16" s="1036">
        <f t="shared" si="0"/>
        <v>67.5</v>
      </c>
      <c r="N16" s="1035">
        <v>164.3</v>
      </c>
      <c r="O16" s="1035">
        <v>0</v>
      </c>
      <c r="P16" s="1040">
        <v>164.3</v>
      </c>
    </row>
    <row r="17" spans="1:16" ht="15" customHeight="1">
      <c r="A17" s="809" t="s">
        <v>602</v>
      </c>
      <c r="B17" s="1037">
        <v>62.35</v>
      </c>
      <c r="C17" s="1038">
        <v>0</v>
      </c>
      <c r="D17" s="1039">
        <f t="shared" si="2"/>
        <v>62.35</v>
      </c>
      <c r="E17" s="1037">
        <v>32.4</v>
      </c>
      <c r="F17" s="1038">
        <v>0</v>
      </c>
      <c r="G17" s="1039">
        <f t="shared" si="3"/>
        <v>32.4</v>
      </c>
      <c r="H17" s="1038">
        <v>133</v>
      </c>
      <c r="I17" s="1038">
        <v>0</v>
      </c>
      <c r="J17" s="1039">
        <f t="shared" si="4"/>
        <v>133</v>
      </c>
      <c r="K17" s="1035">
        <v>82.75</v>
      </c>
      <c r="L17" s="1035">
        <v>0</v>
      </c>
      <c r="M17" s="1036">
        <f t="shared" si="0"/>
        <v>82.75</v>
      </c>
      <c r="N17" s="1035">
        <v>183.45</v>
      </c>
      <c r="O17" s="1035">
        <v>0</v>
      </c>
      <c r="P17" s="1040">
        <v>183.45</v>
      </c>
    </row>
    <row r="18" spans="1:16" ht="15" customHeight="1">
      <c r="A18" s="1041" t="s">
        <v>603</v>
      </c>
      <c r="B18" s="1044">
        <v>44.85</v>
      </c>
      <c r="C18" s="1045">
        <v>15.2</v>
      </c>
      <c r="D18" s="1036">
        <f t="shared" si="2"/>
        <v>29.650000000000002</v>
      </c>
      <c r="E18" s="1044">
        <v>54.5</v>
      </c>
      <c r="F18" s="1045">
        <v>0</v>
      </c>
      <c r="G18" s="1036">
        <f t="shared" si="3"/>
        <v>54.5</v>
      </c>
      <c r="H18" s="1035">
        <v>78.8</v>
      </c>
      <c r="I18" s="1035">
        <v>0</v>
      </c>
      <c r="J18" s="1036">
        <f t="shared" si="4"/>
        <v>78.8</v>
      </c>
      <c r="K18" s="1035">
        <v>101.3</v>
      </c>
      <c r="L18" s="1035">
        <v>0</v>
      </c>
      <c r="M18" s="1036">
        <f t="shared" si="0"/>
        <v>101.3</v>
      </c>
      <c r="N18" s="1035"/>
      <c r="O18" s="1035"/>
      <c r="P18" s="1040"/>
    </row>
    <row r="19" spans="1:16" s="1051" customFormat="1" ht="15" customHeight="1" thickBot="1">
      <c r="A19" s="1046" t="s">
        <v>606</v>
      </c>
      <c r="B19" s="1047">
        <f>SUM(B7:B18)</f>
        <v>398.80000000000007</v>
      </c>
      <c r="C19" s="1048">
        <f>SUM(C7:C18)</f>
        <v>27.6</v>
      </c>
      <c r="D19" s="1049">
        <f>SUM(B19-C19)</f>
        <v>371.20000000000005</v>
      </c>
      <c r="E19" s="1047">
        <f>SUM(E7:E18)</f>
        <v>527</v>
      </c>
      <c r="F19" s="1048">
        <f>SUM(F7:F18)</f>
        <v>50.1</v>
      </c>
      <c r="G19" s="1049">
        <f>SUM(E19-F19)</f>
        <v>476.9</v>
      </c>
      <c r="H19" s="1047">
        <f>SUM(H7:H18)</f>
        <v>769.8</v>
      </c>
      <c r="I19" s="1048">
        <f>SUM(I7:I18)</f>
        <v>9.200000000000001</v>
      </c>
      <c r="J19" s="1049">
        <f t="shared" si="4"/>
        <v>760.5999999999999</v>
      </c>
      <c r="K19" s="1047">
        <f>SUM(K7:K18)</f>
        <v>922.9499999999999</v>
      </c>
      <c r="L19" s="1048">
        <f>SUM(L7:L18)</f>
        <v>7.2</v>
      </c>
      <c r="M19" s="1049">
        <f>SUM(K19-L19)</f>
        <v>915.7499999999999</v>
      </c>
      <c r="N19" s="1047">
        <f>SUM(N7:N18)</f>
        <v>1392.8</v>
      </c>
      <c r="O19" s="1048">
        <f>SUM(O7:O18)</f>
        <v>14.6</v>
      </c>
      <c r="P19" s="1050">
        <f>SUM(N19-O19)</f>
        <v>1378.2</v>
      </c>
    </row>
    <row r="20" s="807" customFormat="1" ht="16.5" customHeight="1">
      <c r="A20" s="807" t="s">
        <v>1049</v>
      </c>
    </row>
  </sheetData>
  <sheetProtection/>
  <mergeCells count="8">
    <mergeCell ref="A1:P1"/>
    <mergeCell ref="A2:P2"/>
    <mergeCell ref="A3:J3"/>
    <mergeCell ref="B5:D5"/>
    <mergeCell ref="E5:G5"/>
    <mergeCell ref="H5:J5"/>
    <mergeCell ref="K5:M5"/>
    <mergeCell ref="N5:P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0.00390625" style="969" customWidth="1"/>
    <col min="2" max="2" width="10.7109375" style="969" hidden="1" customWidth="1"/>
    <col min="3" max="3" width="8.140625" style="969" hidden="1" customWidth="1"/>
    <col min="4" max="4" width="10.7109375" style="969" bestFit="1" customWidth="1"/>
    <col min="5" max="5" width="8.140625" style="969" bestFit="1" customWidth="1"/>
    <col min="6" max="6" width="10.7109375" style="969" bestFit="1" customWidth="1"/>
    <col min="7" max="7" width="8.140625" style="969" bestFit="1" customWidth="1"/>
    <col min="8" max="8" width="11.00390625" style="969" bestFit="1" customWidth="1"/>
    <col min="9" max="9" width="8.140625" style="969" customWidth="1"/>
    <col min="10" max="10" width="11.28125" style="969" bestFit="1" customWidth="1"/>
    <col min="11" max="11" width="8.140625" style="969" customWidth="1"/>
    <col min="12" max="16384" width="9.140625" style="969" customWidth="1"/>
  </cols>
  <sheetData>
    <row r="1" spans="1:19" ht="12.75">
      <c r="A1" s="1650" t="s">
        <v>658</v>
      </c>
      <c r="B1" s="1650"/>
      <c r="C1" s="1650"/>
      <c r="D1" s="1650"/>
      <c r="E1" s="1650"/>
      <c r="F1" s="1650"/>
      <c r="G1" s="1650"/>
      <c r="H1" s="1650"/>
      <c r="I1" s="1650"/>
      <c r="J1" s="1650"/>
      <c r="K1" s="1650"/>
      <c r="L1" s="962"/>
      <c r="M1" s="962"/>
      <c r="N1" s="962"/>
      <c r="O1" s="962"/>
      <c r="P1" s="962"/>
      <c r="Q1" s="962"/>
      <c r="R1" s="962"/>
      <c r="S1" s="962"/>
    </row>
    <row r="2" spans="1:19" ht="18.75">
      <c r="A2" s="1690" t="s">
        <v>1051</v>
      </c>
      <c r="B2" s="1690"/>
      <c r="C2" s="1690"/>
      <c r="D2" s="1690"/>
      <c r="E2" s="1690"/>
      <c r="F2" s="1690"/>
      <c r="G2" s="1690"/>
      <c r="H2" s="1690"/>
      <c r="I2" s="1690"/>
      <c r="J2" s="1691"/>
      <c r="K2" s="1691"/>
      <c r="L2" s="962"/>
      <c r="M2" s="962"/>
      <c r="N2" s="962"/>
      <c r="O2" s="962"/>
      <c r="P2" s="962"/>
      <c r="Q2" s="962"/>
      <c r="R2" s="962"/>
      <c r="S2" s="962"/>
    </row>
    <row r="3" spans="1:11" ht="17.25" customHeight="1">
      <c r="A3" s="862"/>
      <c r="B3" s="862"/>
      <c r="C3" s="862"/>
      <c r="D3" s="1053"/>
      <c r="E3" s="1053"/>
      <c r="F3" s="1053"/>
      <c r="G3" s="1053"/>
      <c r="H3" s="1053"/>
      <c r="I3" s="103"/>
      <c r="J3" s="1053"/>
      <c r="K3" s="103" t="s">
        <v>1052</v>
      </c>
    </row>
    <row r="4" spans="1:11" s="1055" customFormat="1" ht="13.5" customHeight="1">
      <c r="A4" s="1054"/>
      <c r="B4" s="1692" t="s">
        <v>1045</v>
      </c>
      <c r="C4" s="1693"/>
      <c r="D4" s="1692" t="s">
        <v>1023</v>
      </c>
      <c r="E4" s="1693"/>
      <c r="F4" s="1694" t="s">
        <v>244</v>
      </c>
      <c r="G4" s="1693"/>
      <c r="H4" s="1694" t="s">
        <v>245</v>
      </c>
      <c r="I4" s="1693"/>
      <c r="J4" s="1694" t="s">
        <v>710</v>
      </c>
      <c r="K4" s="1693"/>
    </row>
    <row r="5" spans="1:11" s="1055" customFormat="1" ht="13.5" customHeight="1">
      <c r="A5" s="1056" t="s">
        <v>685</v>
      </c>
      <c r="B5" s="1057" t="s">
        <v>1053</v>
      </c>
      <c r="C5" s="1058" t="s">
        <v>1054</v>
      </c>
      <c r="D5" s="1057" t="s">
        <v>1053</v>
      </c>
      <c r="E5" s="1058" t="s">
        <v>1054</v>
      </c>
      <c r="F5" s="1059" t="s">
        <v>1053</v>
      </c>
      <c r="G5" s="1058" t="s">
        <v>1054</v>
      </c>
      <c r="H5" s="1059" t="s">
        <v>1053</v>
      </c>
      <c r="I5" s="1058" t="s">
        <v>1054</v>
      </c>
      <c r="J5" s="1059" t="s">
        <v>1053</v>
      </c>
      <c r="K5" s="1058" t="s">
        <v>1054</v>
      </c>
    </row>
    <row r="6" spans="1:11" ht="15.75" customHeight="1">
      <c r="A6" s="782" t="s">
        <v>1025</v>
      </c>
      <c r="B6" s="1060">
        <v>461.85</v>
      </c>
      <c r="C6" s="1061">
        <v>10</v>
      </c>
      <c r="D6" s="1062">
        <v>1847.355</v>
      </c>
      <c r="E6" s="1063">
        <v>40</v>
      </c>
      <c r="F6" s="1064">
        <v>2611.31</v>
      </c>
      <c r="G6" s="1063">
        <v>60</v>
      </c>
      <c r="H6" s="1064">
        <f>466.4+467.55+469.45+465.275+465.9</f>
        <v>2334.5750000000003</v>
      </c>
      <c r="I6" s="1063">
        <v>50</v>
      </c>
      <c r="J6" s="1065">
        <f>403.55+403.525+402.35+403.3+405.1+404.35+406.45+405.675+407.325</f>
        <v>3641.625</v>
      </c>
      <c r="K6" s="1063">
        <f>90</f>
        <v>90</v>
      </c>
    </row>
    <row r="7" spans="1:11" ht="15.75" customHeight="1">
      <c r="A7" s="782" t="s">
        <v>1026</v>
      </c>
      <c r="B7" s="1060">
        <v>0</v>
      </c>
      <c r="C7" s="1061">
        <v>0</v>
      </c>
      <c r="D7" s="1062">
        <v>0</v>
      </c>
      <c r="E7" s="1066">
        <v>0</v>
      </c>
      <c r="F7" s="1064">
        <v>2191.9</v>
      </c>
      <c r="G7" s="1063">
        <v>50</v>
      </c>
      <c r="H7" s="1064">
        <f>465.275+465.225+465.9+465.175+462.3+462.6</f>
        <v>2786.475</v>
      </c>
      <c r="I7" s="1063">
        <v>60</v>
      </c>
      <c r="J7" s="1065">
        <f>411.9+411.675+409.9+408.925+409.3+407.25+406.05+406.2+404.225</f>
        <v>3675.4249999999997</v>
      </c>
      <c r="K7" s="1063">
        <v>90</v>
      </c>
    </row>
    <row r="8" spans="1:11" ht="15.75" customHeight="1">
      <c r="A8" s="782" t="s">
        <v>1027</v>
      </c>
      <c r="B8" s="1060">
        <v>453.35</v>
      </c>
      <c r="C8" s="1061">
        <v>10</v>
      </c>
      <c r="D8" s="1062">
        <v>0</v>
      </c>
      <c r="E8" s="1066">
        <v>0</v>
      </c>
      <c r="F8" s="1064">
        <v>2652.09</v>
      </c>
      <c r="G8" s="1063">
        <v>50</v>
      </c>
      <c r="H8" s="1064">
        <f>461.125+459.275+459.5+457.65+456.925+455.925+454.9</f>
        <v>3205.3000000000006</v>
      </c>
      <c r="I8" s="1063">
        <v>70</v>
      </c>
      <c r="J8" s="1067">
        <f>405.65+398.925+397+397.1+397.6+397.725+394.825+394.35+393.1+393.075+393.025+393.05+787.3</f>
        <v>5542.724999999999</v>
      </c>
      <c r="K8" s="1068">
        <f>140</f>
        <v>140</v>
      </c>
    </row>
    <row r="9" spans="1:11" ht="15.75" customHeight="1">
      <c r="A9" s="782" t="s">
        <v>1028</v>
      </c>
      <c r="B9" s="1060">
        <v>906.175</v>
      </c>
      <c r="C9" s="1061">
        <v>20</v>
      </c>
      <c r="D9" s="1062">
        <v>0</v>
      </c>
      <c r="E9" s="1066">
        <v>0</v>
      </c>
      <c r="F9" s="1064">
        <v>1810.725</v>
      </c>
      <c r="G9" s="1063">
        <v>40</v>
      </c>
      <c r="H9" s="1069">
        <f>452.9+450.575+450.15+449.475+449.35+448.875+449.025+451.8</f>
        <v>3602.15</v>
      </c>
      <c r="I9" s="1068">
        <v>80</v>
      </c>
      <c r="J9" s="1067">
        <f>393.85+393.2+393.6+393.35+785.4+392.45+393.4+393.6+393.5</f>
        <v>3932.35</v>
      </c>
      <c r="K9" s="1068">
        <v>100</v>
      </c>
    </row>
    <row r="10" spans="1:11" ht="15.75" customHeight="1">
      <c r="A10" s="782" t="s">
        <v>1029</v>
      </c>
      <c r="B10" s="1060">
        <v>228.075</v>
      </c>
      <c r="C10" s="1061">
        <v>5</v>
      </c>
      <c r="D10" s="1062">
        <v>1340.73</v>
      </c>
      <c r="E10" s="1063">
        <v>30</v>
      </c>
      <c r="F10" s="1064">
        <v>2290.13</v>
      </c>
      <c r="G10" s="1063">
        <v>50</v>
      </c>
      <c r="H10" s="1069">
        <f>453.325+448.675+447.125+445.6+445.85+448.75</f>
        <v>2689.325</v>
      </c>
      <c r="I10" s="1068">
        <v>60</v>
      </c>
      <c r="J10" s="1067">
        <f>393.025+393.425+394.4+393.025+396.75+398.375+396.9+397.575+396.3+394.3+394.65+394.65+394.225+394</f>
        <v>5531.6</v>
      </c>
      <c r="K10" s="1068">
        <v>140</v>
      </c>
    </row>
    <row r="11" spans="1:11" ht="15.75" customHeight="1">
      <c r="A11" s="782" t="s">
        <v>1030</v>
      </c>
      <c r="B11" s="1060">
        <v>228.1625</v>
      </c>
      <c r="C11" s="1061">
        <v>5</v>
      </c>
      <c r="D11" s="1062">
        <v>437.3</v>
      </c>
      <c r="E11" s="1063">
        <v>10</v>
      </c>
      <c r="F11" s="1064">
        <v>1348.15</v>
      </c>
      <c r="G11" s="1063">
        <v>40</v>
      </c>
      <c r="H11" s="1069">
        <f>447.03+446.45+444.875+443.7+443.275+443.32+443.355</f>
        <v>3112.005</v>
      </c>
      <c r="I11" s="1068">
        <v>70</v>
      </c>
      <c r="J11" s="1067">
        <f>394.9+395.7+396.1+395.75+394.45+394.125+394.1+392.65+392.825+392.85</f>
        <v>3943.4499999999994</v>
      </c>
      <c r="K11" s="1068">
        <v>100</v>
      </c>
    </row>
    <row r="12" spans="1:11" ht="15.75" customHeight="1">
      <c r="A12" s="782" t="s">
        <v>1031</v>
      </c>
      <c r="B12" s="1060">
        <v>2265.55</v>
      </c>
      <c r="C12" s="1061">
        <v>50</v>
      </c>
      <c r="D12" s="1062">
        <v>2183.225</v>
      </c>
      <c r="E12" s="1063">
        <v>50</v>
      </c>
      <c r="F12" s="1064">
        <v>2213.55</v>
      </c>
      <c r="G12" s="1063">
        <v>50</v>
      </c>
      <c r="H12" s="1064">
        <f>443.255+442.35+441.13</f>
        <v>1326.7350000000001</v>
      </c>
      <c r="I12" s="1063">
        <v>30</v>
      </c>
      <c r="J12" s="1067">
        <v>5125.83</v>
      </c>
      <c r="K12" s="1068">
        <v>130</v>
      </c>
    </row>
    <row r="13" spans="1:11" ht="15.75" customHeight="1">
      <c r="A13" s="782" t="s">
        <v>1032</v>
      </c>
      <c r="B13" s="1060">
        <v>2263.11</v>
      </c>
      <c r="C13" s="1061">
        <v>50</v>
      </c>
      <c r="D13" s="1062">
        <v>2624.225</v>
      </c>
      <c r="E13" s="1063">
        <v>60</v>
      </c>
      <c r="F13" s="1064">
        <v>3106.1</v>
      </c>
      <c r="G13" s="1063">
        <v>70</v>
      </c>
      <c r="H13" s="1064">
        <f>441.625+440.875+441.925+442.525+441.95+442.75+442.125</f>
        <v>3093.7749999999996</v>
      </c>
      <c r="I13" s="1063">
        <v>70</v>
      </c>
      <c r="J13" s="1067">
        <v>4799.95</v>
      </c>
      <c r="K13" s="1068">
        <v>120</v>
      </c>
    </row>
    <row r="14" spans="1:11" ht="15.75" customHeight="1">
      <c r="A14" s="782" t="s">
        <v>1033</v>
      </c>
      <c r="B14" s="1060">
        <v>904.81</v>
      </c>
      <c r="C14" s="1061">
        <v>20</v>
      </c>
      <c r="D14" s="1062">
        <v>436.25</v>
      </c>
      <c r="E14" s="1063">
        <v>10</v>
      </c>
      <c r="F14" s="1064">
        <v>3124.5</v>
      </c>
      <c r="G14" s="1063">
        <v>70</v>
      </c>
      <c r="H14" s="1069">
        <f>436.3+436.95+435.55+430.675+430.85+429+430.1+428.15</f>
        <v>3457.575</v>
      </c>
      <c r="I14" s="1068">
        <v>80</v>
      </c>
      <c r="J14" s="1069">
        <v>5624.83</v>
      </c>
      <c r="K14" s="1068">
        <v>140</v>
      </c>
    </row>
    <row r="15" spans="1:11" ht="15.75" customHeight="1">
      <c r="A15" s="782" t="s">
        <v>601</v>
      </c>
      <c r="B15" s="1060">
        <v>1325.615</v>
      </c>
      <c r="C15" s="1061">
        <v>30</v>
      </c>
      <c r="D15" s="1062">
        <v>3052.16</v>
      </c>
      <c r="E15" s="1063">
        <v>70</v>
      </c>
      <c r="F15" s="1064">
        <v>452.95</v>
      </c>
      <c r="G15" s="1063">
        <v>10</v>
      </c>
      <c r="H15" s="1069">
        <f>427.475+417.35+417.1+410.4+408.35+414.4+411.925+409.15+406.15+408.115+409.05+411.175</f>
        <v>4950.640000000001</v>
      </c>
      <c r="I15" s="1068">
        <v>120</v>
      </c>
      <c r="J15" s="1069">
        <v>6474.78</v>
      </c>
      <c r="K15" s="1068">
        <v>160</v>
      </c>
    </row>
    <row r="16" spans="1:11" ht="15.75" customHeight="1">
      <c r="A16" s="782" t="s">
        <v>602</v>
      </c>
      <c r="B16" s="1060">
        <v>0</v>
      </c>
      <c r="C16" s="1061">
        <v>0</v>
      </c>
      <c r="D16" s="1062">
        <v>2177.63</v>
      </c>
      <c r="E16" s="1063">
        <v>50</v>
      </c>
      <c r="F16" s="1069">
        <f>450.675+454.7+455.1+457.05+460.8+463.9</f>
        <v>2742.225</v>
      </c>
      <c r="G16" s="1068">
        <v>60</v>
      </c>
      <c r="H16" s="1069">
        <f>412.75+409.55+408.25+408.925+405.25+405.675+405.2+405.115+406.475+405.025+405.1+406.75+409.2</f>
        <v>5293.265</v>
      </c>
      <c r="I16" s="1068">
        <v>130</v>
      </c>
      <c r="J16" s="1069">
        <v>7678.38</v>
      </c>
      <c r="K16" s="1068">
        <v>180</v>
      </c>
    </row>
    <row r="17" spans="1:11" ht="15.75" customHeight="1">
      <c r="A17" s="783" t="s">
        <v>603</v>
      </c>
      <c r="B17" s="1070">
        <v>452.58</v>
      </c>
      <c r="C17" s="1071">
        <v>10</v>
      </c>
      <c r="D17" s="1072">
        <v>1306.875</v>
      </c>
      <c r="E17" s="1073">
        <v>30</v>
      </c>
      <c r="F17" s="1074">
        <f>459.25+458.9+462.15+463.65+461.025</f>
        <v>2304.975</v>
      </c>
      <c r="G17" s="1075">
        <v>50</v>
      </c>
      <c r="H17" s="1074">
        <f>408.7+409.9+407.875+407.4+408.35+410.2+405.5+404.315+404.1+403.71+405.8</f>
        <v>4475.849999999999</v>
      </c>
      <c r="I17" s="1075">
        <v>110</v>
      </c>
      <c r="J17" s="1074"/>
      <c r="K17" s="1075"/>
    </row>
    <row r="18" spans="1:11" s="1084" customFormat="1" ht="15.75" customHeight="1">
      <c r="A18" s="1076" t="s">
        <v>606</v>
      </c>
      <c r="B18" s="1077">
        <v>9489.2775</v>
      </c>
      <c r="C18" s="1078">
        <v>210</v>
      </c>
      <c r="D18" s="1079">
        <f aca="true" t="shared" si="0" ref="D18:I18">SUM(D6:D17)</f>
        <v>15405.75</v>
      </c>
      <c r="E18" s="1080">
        <f t="shared" si="0"/>
        <v>350</v>
      </c>
      <c r="F18" s="1081">
        <f t="shared" si="0"/>
        <v>26848.604999999996</v>
      </c>
      <c r="G18" s="1082">
        <f t="shared" si="0"/>
        <v>600</v>
      </c>
      <c r="H18" s="1081">
        <f t="shared" si="0"/>
        <v>40327.670000000006</v>
      </c>
      <c r="I18" s="1082">
        <f t="shared" si="0"/>
        <v>930</v>
      </c>
      <c r="J18" s="1083">
        <f>SUM(J6:J17)</f>
        <v>55970.94499999999</v>
      </c>
      <c r="K18" s="1082">
        <f>SUM(K6:K17)</f>
        <v>1390</v>
      </c>
    </row>
    <row r="19" spans="1:8" s="1086" customFormat="1" ht="12.75">
      <c r="A19" s="1085"/>
      <c r="H19" s="1087"/>
    </row>
    <row r="20" spans="1:10" ht="12.75">
      <c r="A20" s="1086"/>
      <c r="B20" s="1086"/>
      <c r="H20" s="1088"/>
      <c r="J20" s="1089"/>
    </row>
    <row r="21" ht="12.75">
      <c r="J21" s="1088"/>
    </row>
    <row r="26" ht="12.75">
      <c r="H26" s="969" t="s">
        <v>1055</v>
      </c>
    </row>
  </sheetData>
  <sheetProtection/>
  <mergeCells count="7">
    <mergeCell ref="A1:K1"/>
    <mergeCell ref="A2:K2"/>
    <mergeCell ref="B4:C4"/>
    <mergeCell ref="D4:E4"/>
    <mergeCell ref="F4:G4"/>
    <mergeCell ref="H4:I4"/>
    <mergeCell ref="J4:K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9.140625" style="969" customWidth="1"/>
    <col min="2" max="2" width="10.421875" style="969" customWidth="1"/>
    <col min="3" max="6" width="12.140625" style="969" customWidth="1"/>
    <col min="7" max="16384" width="9.140625" style="969" customWidth="1"/>
  </cols>
  <sheetData>
    <row r="1" spans="2:8" ht="12.75">
      <c r="B1" s="1673" t="s">
        <v>659</v>
      </c>
      <c r="C1" s="1673"/>
      <c r="D1" s="1673"/>
      <c r="E1" s="1673"/>
      <c r="F1" s="1673"/>
      <c r="G1" s="1673"/>
      <c r="H1" s="1673"/>
    </row>
    <row r="2" spans="2:8" ht="18.75">
      <c r="B2" s="1696" t="s">
        <v>1056</v>
      </c>
      <c r="C2" s="1696"/>
      <c r="D2" s="1696"/>
      <c r="E2" s="1696"/>
      <c r="F2" s="1696"/>
      <c r="G2" s="1697"/>
      <c r="H2" s="1697"/>
    </row>
    <row r="3" spans="2:4" ht="12.75" hidden="1">
      <c r="B3" s="1650" t="s">
        <v>1044</v>
      </c>
      <c r="C3" s="1650"/>
      <c r="D3" s="1650"/>
    </row>
    <row r="4" spans="2:6" ht="12.75">
      <c r="B4" s="18"/>
      <c r="C4" s="18"/>
      <c r="D4" s="18"/>
      <c r="E4" s="18"/>
      <c r="F4" s="18"/>
    </row>
    <row r="5" spans="2:6" ht="13.5" thickBot="1">
      <c r="B5" s="18"/>
      <c r="C5" s="18"/>
      <c r="D5" s="103"/>
      <c r="E5" s="103"/>
      <c r="F5" s="103" t="s">
        <v>619</v>
      </c>
    </row>
    <row r="6" spans="2:6" ht="19.5" customHeight="1">
      <c r="B6" s="1090" t="s">
        <v>685</v>
      </c>
      <c r="C6" s="1091" t="s">
        <v>1023</v>
      </c>
      <c r="D6" s="1092" t="s">
        <v>244</v>
      </c>
      <c r="E6" s="1092" t="s">
        <v>245</v>
      </c>
      <c r="F6" s="1093" t="s">
        <v>710</v>
      </c>
    </row>
    <row r="7" spans="2:6" ht="15" customHeight="1">
      <c r="B7" s="977" t="s">
        <v>1025</v>
      </c>
      <c r="C7" s="1094">
        <v>585</v>
      </c>
      <c r="D7" s="979">
        <v>400</v>
      </c>
      <c r="E7" s="979">
        <v>0</v>
      </c>
      <c r="F7" s="982">
        <v>0</v>
      </c>
    </row>
    <row r="8" spans="2:6" ht="15" customHeight="1">
      <c r="B8" s="977" t="s">
        <v>1026</v>
      </c>
      <c r="C8" s="1094">
        <v>189</v>
      </c>
      <c r="D8" s="979">
        <v>550</v>
      </c>
      <c r="E8" s="979">
        <v>370</v>
      </c>
      <c r="F8" s="982">
        <v>4080</v>
      </c>
    </row>
    <row r="9" spans="2:6" ht="15" customHeight="1">
      <c r="B9" s="977" t="s">
        <v>1027</v>
      </c>
      <c r="C9" s="1094">
        <v>3367.28</v>
      </c>
      <c r="D9" s="979">
        <v>220</v>
      </c>
      <c r="E9" s="979">
        <v>1575</v>
      </c>
      <c r="F9" s="982">
        <v>9665</v>
      </c>
    </row>
    <row r="10" spans="2:6" ht="15" customHeight="1">
      <c r="B10" s="977" t="s">
        <v>1028</v>
      </c>
      <c r="C10" s="1094">
        <v>15836.81</v>
      </c>
      <c r="D10" s="979">
        <v>0</v>
      </c>
      <c r="E10" s="979">
        <v>2101.5</v>
      </c>
      <c r="F10" s="982">
        <v>13135</v>
      </c>
    </row>
    <row r="11" spans="2:6" ht="15" customHeight="1">
      <c r="B11" s="977" t="s">
        <v>1029</v>
      </c>
      <c r="C11" s="1094">
        <v>2362.5</v>
      </c>
      <c r="D11" s="979">
        <v>0</v>
      </c>
      <c r="E11" s="979">
        <v>1074.7</v>
      </c>
      <c r="F11" s="982">
        <v>9310</v>
      </c>
    </row>
    <row r="12" spans="2:6" ht="15" customHeight="1">
      <c r="B12" s="977" t="s">
        <v>1030</v>
      </c>
      <c r="C12" s="1094">
        <v>200</v>
      </c>
      <c r="D12" s="979">
        <v>753.5</v>
      </c>
      <c r="E12" s="983">
        <v>3070</v>
      </c>
      <c r="F12" s="982">
        <v>10780</v>
      </c>
    </row>
    <row r="13" spans="2:6" ht="15" customHeight="1">
      <c r="B13" s="977" t="s">
        <v>1031</v>
      </c>
      <c r="C13" s="1094">
        <v>6224.804</v>
      </c>
      <c r="D13" s="979">
        <v>200</v>
      </c>
      <c r="E13" s="979">
        <v>0</v>
      </c>
      <c r="F13" s="982">
        <v>25532</v>
      </c>
    </row>
    <row r="14" spans="2:6" ht="15" customHeight="1">
      <c r="B14" s="977" t="s">
        <v>1032</v>
      </c>
      <c r="C14" s="1094">
        <v>11402</v>
      </c>
      <c r="D14" s="983">
        <v>160</v>
      </c>
      <c r="E14" s="983">
        <v>300</v>
      </c>
      <c r="F14" s="982">
        <v>0</v>
      </c>
    </row>
    <row r="15" spans="2:6" ht="15" customHeight="1">
      <c r="B15" s="977" t="s">
        <v>1033</v>
      </c>
      <c r="C15" s="1094">
        <v>4027.9</v>
      </c>
      <c r="D15" s="983">
        <f>200+750</f>
        <v>950</v>
      </c>
      <c r="E15" s="983">
        <v>8630</v>
      </c>
      <c r="F15" s="982">
        <v>3850</v>
      </c>
    </row>
    <row r="16" spans="2:6" ht="15" customHeight="1">
      <c r="B16" s="977" t="s">
        <v>601</v>
      </c>
      <c r="C16" s="1094">
        <v>1040</v>
      </c>
      <c r="D16" s="983">
        <v>4800</v>
      </c>
      <c r="E16" s="983">
        <v>13821</v>
      </c>
      <c r="F16" s="982">
        <v>21250</v>
      </c>
    </row>
    <row r="17" spans="2:6" ht="15" customHeight="1">
      <c r="B17" s="977" t="s">
        <v>602</v>
      </c>
      <c r="C17" s="1094">
        <v>600</v>
      </c>
      <c r="D17" s="979">
        <v>0</v>
      </c>
      <c r="E17" s="983">
        <v>350</v>
      </c>
      <c r="F17" s="982">
        <v>4500</v>
      </c>
    </row>
    <row r="18" spans="2:6" ht="15" customHeight="1">
      <c r="B18" s="985" t="s">
        <v>603</v>
      </c>
      <c r="C18" s="1095">
        <v>3472.05</v>
      </c>
      <c r="D18" s="989">
        <v>1850</v>
      </c>
      <c r="E18" s="989">
        <v>15687</v>
      </c>
      <c r="F18" s="991"/>
    </row>
    <row r="19" spans="2:6" s="1096" customFormat="1" ht="15.75" customHeight="1" thickBot="1">
      <c r="B19" s="1097" t="s">
        <v>606</v>
      </c>
      <c r="C19" s="994">
        <f>SUM(C7:C18)</f>
        <v>49307.344000000005</v>
      </c>
      <c r="D19" s="994">
        <f>SUM(D7:D18)</f>
        <v>9883.5</v>
      </c>
      <c r="E19" s="996">
        <f>SUM(E7:E18)</f>
        <v>46979.2</v>
      </c>
      <c r="F19" s="998">
        <f>SUM(F7:F18)</f>
        <v>102102</v>
      </c>
    </row>
    <row r="20" s="999" customFormat="1" ht="15" customHeight="1">
      <c r="B20" s="432" t="s">
        <v>1057</v>
      </c>
    </row>
    <row r="21" s="999" customFormat="1" ht="15" customHeight="1">
      <c r="B21" s="432" t="s">
        <v>1058</v>
      </c>
    </row>
    <row r="22" s="999" customFormat="1" ht="15" customHeight="1">
      <c r="B22" s="432" t="s">
        <v>1059</v>
      </c>
    </row>
    <row r="23" s="999" customFormat="1" ht="15" customHeight="1">
      <c r="B23" s="432"/>
    </row>
    <row r="24" s="999" customFormat="1" ht="12.75"/>
    <row r="25" spans="2:8" ht="12.75">
      <c r="B25" s="1673" t="s">
        <v>660</v>
      </c>
      <c r="C25" s="1673"/>
      <c r="D25" s="1673"/>
      <c r="E25" s="1673"/>
      <c r="F25" s="1673"/>
      <c r="G25" s="149"/>
      <c r="H25" s="149"/>
    </row>
    <row r="26" spans="2:8" ht="18.75">
      <c r="B26" s="1695" t="s">
        <v>1060</v>
      </c>
      <c r="C26" s="1695"/>
      <c r="D26" s="1695"/>
      <c r="E26" s="1695"/>
      <c r="F26" s="1695"/>
      <c r="G26" s="968"/>
      <c r="H26" s="968"/>
    </row>
    <row r="27" spans="2:7" ht="13.5" thickBot="1">
      <c r="B27" s="18"/>
      <c r="C27" s="18"/>
      <c r="D27" s="18"/>
      <c r="E27" s="18"/>
      <c r="F27" s="103" t="s">
        <v>619</v>
      </c>
      <c r="G27" s="103"/>
    </row>
    <row r="28" spans="2:6" ht="12.75">
      <c r="B28" s="1098" t="s">
        <v>685</v>
      </c>
      <c r="C28" s="1011" t="s">
        <v>1023</v>
      </c>
      <c r="D28" s="971" t="s">
        <v>244</v>
      </c>
      <c r="E28" s="971" t="s">
        <v>245</v>
      </c>
      <c r="F28" s="972" t="s">
        <v>710</v>
      </c>
    </row>
    <row r="29" spans="2:6" ht="13.5" customHeight="1">
      <c r="B29" s="977" t="s">
        <v>1025</v>
      </c>
      <c r="C29" s="1012">
        <v>4309</v>
      </c>
      <c r="D29" s="1013">
        <v>20554.2</v>
      </c>
      <c r="E29" s="1013">
        <v>13397</v>
      </c>
      <c r="F29" s="1014">
        <v>35455</v>
      </c>
    </row>
    <row r="30" spans="2:6" ht="13.5" customHeight="1">
      <c r="B30" s="977" t="s">
        <v>1026</v>
      </c>
      <c r="C30" s="1012">
        <v>13165</v>
      </c>
      <c r="D30" s="1013">
        <v>24670.5</v>
      </c>
      <c r="E30" s="1013">
        <v>18830</v>
      </c>
      <c r="F30" s="1014">
        <v>31353</v>
      </c>
    </row>
    <row r="31" spans="2:6" ht="13.5" customHeight="1">
      <c r="B31" s="977" t="s">
        <v>1027</v>
      </c>
      <c r="C31" s="1012">
        <v>12145</v>
      </c>
      <c r="D31" s="1013">
        <v>12021</v>
      </c>
      <c r="E31" s="1013">
        <v>15855</v>
      </c>
      <c r="F31" s="1014">
        <v>35062</v>
      </c>
    </row>
    <row r="32" spans="2:6" ht="13.5" customHeight="1">
      <c r="B32" s="977" t="s">
        <v>1028</v>
      </c>
      <c r="C32" s="1012">
        <v>9056</v>
      </c>
      <c r="D32" s="1013">
        <v>10369</v>
      </c>
      <c r="E32" s="1013">
        <v>14880</v>
      </c>
      <c r="F32" s="1014">
        <v>21472</v>
      </c>
    </row>
    <row r="33" spans="2:6" ht="13.5" customHeight="1">
      <c r="B33" s="977" t="s">
        <v>1029</v>
      </c>
      <c r="C33" s="1012">
        <v>11018</v>
      </c>
      <c r="D33" s="1013">
        <v>15533</v>
      </c>
      <c r="E33" s="1013">
        <v>14180</v>
      </c>
      <c r="F33" s="1014">
        <v>20418</v>
      </c>
    </row>
    <row r="34" spans="2:6" ht="13.5" customHeight="1">
      <c r="B34" s="977" t="s">
        <v>1030</v>
      </c>
      <c r="C34" s="1012">
        <v>11030</v>
      </c>
      <c r="D34" s="1013">
        <v>11255.5</v>
      </c>
      <c r="E34" s="1024">
        <v>17395</v>
      </c>
      <c r="F34" s="1014">
        <v>24379</v>
      </c>
    </row>
    <row r="35" spans="2:6" ht="13.5" customHeight="1">
      <c r="B35" s="977" t="s">
        <v>1031</v>
      </c>
      <c r="C35" s="1012">
        <v>12710</v>
      </c>
      <c r="D35" s="1024">
        <v>14541</v>
      </c>
      <c r="E35" s="1024">
        <v>8962</v>
      </c>
      <c r="F35" s="1014">
        <v>12236</v>
      </c>
    </row>
    <row r="36" spans="2:6" ht="13.5" customHeight="1">
      <c r="B36" s="977" t="s">
        <v>1032</v>
      </c>
      <c r="C36" s="1012">
        <v>9500</v>
      </c>
      <c r="D36" s="1024">
        <v>20075</v>
      </c>
      <c r="E36" s="1024">
        <v>7713</v>
      </c>
      <c r="F36" s="1014">
        <v>10443</v>
      </c>
    </row>
    <row r="37" spans="2:6" ht="13.5" customHeight="1">
      <c r="B37" s="977" t="s">
        <v>1033</v>
      </c>
      <c r="C37" s="1012">
        <v>18162</v>
      </c>
      <c r="D37" s="1024">
        <v>15654</v>
      </c>
      <c r="E37" s="1024">
        <v>7295</v>
      </c>
      <c r="F37" s="1014">
        <v>12583.9</v>
      </c>
    </row>
    <row r="38" spans="2:6" ht="13.5" customHeight="1">
      <c r="B38" s="977" t="s">
        <v>601</v>
      </c>
      <c r="C38" s="1012">
        <v>13050</v>
      </c>
      <c r="D38" s="1024">
        <v>7970</v>
      </c>
      <c r="E38" s="1024">
        <v>20300</v>
      </c>
      <c r="F38" s="1014">
        <v>21570</v>
      </c>
    </row>
    <row r="39" spans="2:6" ht="13.5" customHeight="1">
      <c r="B39" s="977" t="s">
        <v>602</v>
      </c>
      <c r="C39" s="1012">
        <v>18334.25</v>
      </c>
      <c r="D39" s="1024">
        <v>10245</v>
      </c>
      <c r="E39" s="1024">
        <v>17397</v>
      </c>
      <c r="F39" s="1014">
        <v>17413</v>
      </c>
    </row>
    <row r="40" spans="2:6" ht="13.5" customHeight="1">
      <c r="B40" s="985" t="s">
        <v>603</v>
      </c>
      <c r="C40" s="1016">
        <v>20358.5</v>
      </c>
      <c r="D40" s="1017">
        <v>12862</v>
      </c>
      <c r="E40" s="1017">
        <v>13980</v>
      </c>
      <c r="F40" s="1019"/>
    </row>
    <row r="41" spans="2:6" ht="13.5" thickBot="1">
      <c r="B41" s="1097" t="s">
        <v>606</v>
      </c>
      <c r="C41" s="1020">
        <f>SUM(C29:C40)</f>
        <v>152837.75</v>
      </c>
      <c r="D41" s="1025">
        <f>SUM(D29:D40)</f>
        <v>175750.2</v>
      </c>
      <c r="E41" s="1025">
        <f>SUM(E29:E40)</f>
        <v>170184</v>
      </c>
      <c r="F41" s="1022">
        <f>SUM(F29:F40)</f>
        <v>242384.9</v>
      </c>
    </row>
  </sheetData>
  <sheetProtection/>
  <mergeCells count="7">
    <mergeCell ref="B25:F25"/>
    <mergeCell ref="B26:F26"/>
    <mergeCell ref="B1:F1"/>
    <mergeCell ref="G1:H1"/>
    <mergeCell ref="B2:F2"/>
    <mergeCell ref="G2:H2"/>
    <mergeCell ref="B3:D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zoomScalePageLayoutView="0" workbookViewId="0" topLeftCell="A81">
      <selection activeCell="U90" sqref="U90"/>
    </sheetView>
  </sheetViews>
  <sheetFormatPr defaultColWidth="9.140625" defaultRowHeight="12.75"/>
  <cols>
    <col min="1" max="1" width="3.140625" style="917" customWidth="1"/>
    <col min="2" max="2" width="4.421875" style="917" customWidth="1"/>
    <col min="3" max="3" width="29.57421875" style="917" customWidth="1"/>
    <col min="4" max="4" width="7.57421875" style="1103" bestFit="1" customWidth="1"/>
    <col min="5" max="5" width="7.28125" style="1103" customWidth="1"/>
    <col min="6" max="7" width="7.57421875" style="917" bestFit="1" customWidth="1"/>
    <col min="8" max="8" width="6.7109375" style="917" bestFit="1" customWidth="1"/>
    <col min="9" max="9" width="7.421875" style="1103" customWidth="1"/>
    <col min="10" max="10" width="7.421875" style="917" customWidth="1"/>
    <col min="11" max="12" width="7.421875" style="1103" customWidth="1"/>
    <col min="13" max="16" width="7.421875" style="1104" customWidth="1"/>
    <col min="17" max="16384" width="9.140625" style="917" customWidth="1"/>
  </cols>
  <sheetData>
    <row r="1" spans="1:11" ht="12.75" customHeight="1" hidden="1">
      <c r="A1" s="1650" t="s">
        <v>445</v>
      </c>
      <c r="B1" s="1650"/>
      <c r="C1" s="1650"/>
      <c r="D1" s="1650"/>
      <c r="E1" s="1650"/>
      <c r="F1" s="1650"/>
      <c r="G1" s="1650"/>
      <c r="H1" s="1650"/>
      <c r="I1" s="1650"/>
      <c r="K1" s="917"/>
    </row>
    <row r="2" spans="1:11" ht="12.75" customHeight="1" hidden="1">
      <c r="A2" s="1650" t="s">
        <v>1062</v>
      </c>
      <c r="B2" s="1650"/>
      <c r="C2" s="1650"/>
      <c r="D2" s="1650"/>
      <c r="E2" s="1650"/>
      <c r="F2" s="1650"/>
      <c r="G2" s="1650"/>
      <c r="H2" s="1650"/>
      <c r="I2" s="1650"/>
      <c r="K2" s="917"/>
    </row>
    <row r="3" spans="1:11" ht="12.75" customHeight="1" hidden="1">
      <c r="A3" s="1650" t="s">
        <v>453</v>
      </c>
      <c r="B3" s="1650"/>
      <c r="C3" s="1650"/>
      <c r="D3" s="1650"/>
      <c r="E3" s="1650"/>
      <c r="F3" s="1650"/>
      <c r="G3" s="1650"/>
      <c r="H3" s="1650"/>
      <c r="I3" s="1650"/>
      <c r="K3" s="917"/>
    </row>
    <row r="4" spans="1:16" ht="5.25" customHeight="1" hidden="1">
      <c r="A4" s="962"/>
      <c r="B4" s="962"/>
      <c r="C4" s="962"/>
      <c r="D4" s="1105"/>
      <c r="E4" s="1105"/>
      <c r="F4" s="962"/>
      <c r="G4" s="962"/>
      <c r="H4" s="962"/>
      <c r="I4" s="1105"/>
      <c r="J4" s="962"/>
      <c r="K4" s="1105"/>
      <c r="L4" s="1105"/>
      <c r="M4" s="1106"/>
      <c r="N4" s="1106"/>
      <c r="O4" s="1106"/>
      <c r="P4" s="1106"/>
    </row>
    <row r="5" spans="1:11" ht="12.75" customHeight="1" hidden="1">
      <c r="A5" s="1650" t="s">
        <v>1063</v>
      </c>
      <c r="B5" s="1650"/>
      <c r="C5" s="1650"/>
      <c r="D5" s="1650"/>
      <c r="E5" s="1650"/>
      <c r="F5" s="1650"/>
      <c r="G5" s="1650"/>
      <c r="H5" s="1650"/>
      <c r="I5" s="1650"/>
      <c r="K5" s="917"/>
    </row>
    <row r="6" spans="1:11" ht="12.75" customHeight="1" hidden="1">
      <c r="A6" s="1650" t="s">
        <v>1064</v>
      </c>
      <c r="B6" s="1650"/>
      <c r="C6" s="1650"/>
      <c r="D6" s="1650"/>
      <c r="E6" s="1650"/>
      <c r="F6" s="1650"/>
      <c r="G6" s="1650"/>
      <c r="H6" s="1650"/>
      <c r="I6" s="1650"/>
      <c r="K6" s="917"/>
    </row>
    <row r="7" spans="1:16" ht="5.25" customHeight="1" hidden="1">
      <c r="A7" s="18"/>
      <c r="B7" s="18"/>
      <c r="C7" s="18"/>
      <c r="D7" s="807"/>
      <c r="E7" s="807"/>
      <c r="F7" s="18"/>
      <c r="G7" s="18"/>
      <c r="H7" s="18"/>
      <c r="I7" s="807"/>
      <c r="J7" s="18"/>
      <c r="K7" s="807"/>
      <c r="L7" s="807"/>
      <c r="M7" s="432"/>
      <c r="N7" s="432"/>
      <c r="O7" s="432"/>
      <c r="P7" s="432"/>
    </row>
    <row r="8" spans="1:16" s="1112" customFormat="1" ht="12.75" customHeight="1" hidden="1">
      <c r="A8" s="1707" t="s">
        <v>1065</v>
      </c>
      <c r="B8" s="1708"/>
      <c r="C8" s="1709"/>
      <c r="D8" s="1107">
        <v>2004</v>
      </c>
      <c r="E8" s="1107">
        <v>2004</v>
      </c>
      <c r="F8" s="1108">
        <v>2004</v>
      </c>
      <c r="G8" s="1108">
        <v>2004</v>
      </c>
      <c r="H8" s="1108">
        <v>2004</v>
      </c>
      <c r="I8" s="1107">
        <v>2004</v>
      </c>
      <c r="J8" s="1108">
        <v>2004</v>
      </c>
      <c r="K8" s="1107">
        <v>2004</v>
      </c>
      <c r="L8" s="1109">
        <v>2004</v>
      </c>
      <c r="M8" s="1110">
        <v>2004</v>
      </c>
      <c r="N8" s="1110">
        <v>2004</v>
      </c>
      <c r="O8" s="1111">
        <v>2004</v>
      </c>
      <c r="P8" s="1111">
        <v>2004</v>
      </c>
    </row>
    <row r="9" spans="1:16" s="1112" customFormat="1" ht="12.75" customHeight="1" hidden="1">
      <c r="A9" s="1698" t="s">
        <v>1070</v>
      </c>
      <c r="B9" s="1699"/>
      <c r="C9" s="1700"/>
      <c r="D9" s="1113" t="s">
        <v>603</v>
      </c>
      <c r="E9" s="1113" t="s">
        <v>603</v>
      </c>
      <c r="F9" s="1114" t="s">
        <v>603</v>
      </c>
      <c r="G9" s="1114" t="s">
        <v>247</v>
      </c>
      <c r="H9" s="1114" t="s">
        <v>1071</v>
      </c>
      <c r="I9" s="1113" t="s">
        <v>1071</v>
      </c>
      <c r="J9" s="1114" t="s">
        <v>1071</v>
      </c>
      <c r="K9" s="1113" t="s">
        <v>1071</v>
      </c>
      <c r="L9" s="1115" t="s">
        <v>1071</v>
      </c>
      <c r="M9" s="1116" t="s">
        <v>1071</v>
      </c>
      <c r="N9" s="1116" t="s">
        <v>1071</v>
      </c>
      <c r="O9" s="1117" t="s">
        <v>1071</v>
      </c>
      <c r="P9" s="1117" t="s">
        <v>1071</v>
      </c>
    </row>
    <row r="10" spans="1:16" ht="12.75" hidden="1">
      <c r="A10" s="1118" t="s">
        <v>1072</v>
      </c>
      <c r="B10" s="108"/>
      <c r="C10" s="951"/>
      <c r="D10" s="1119"/>
      <c r="E10" s="1119"/>
      <c r="F10" s="782"/>
      <c r="G10" s="782"/>
      <c r="H10" s="782"/>
      <c r="I10" s="1119"/>
      <c r="J10" s="782"/>
      <c r="K10" s="1119"/>
      <c r="L10" s="1120"/>
      <c r="M10" s="432"/>
      <c r="N10" s="432"/>
      <c r="O10" s="1121"/>
      <c r="P10" s="1121"/>
    </row>
    <row r="11" spans="1:16" ht="12.75" hidden="1">
      <c r="A11" s="1122"/>
      <c r="B11" s="107" t="s">
        <v>1073</v>
      </c>
      <c r="C11" s="943"/>
      <c r="D11" s="1123">
        <v>1.820083870967742</v>
      </c>
      <c r="E11" s="1123">
        <v>1.820083870967742</v>
      </c>
      <c r="F11" s="1123">
        <v>1.820083870967742</v>
      </c>
      <c r="G11" s="1123">
        <v>0</v>
      </c>
      <c r="H11" s="1123">
        <v>0.3454</v>
      </c>
      <c r="I11" s="1123">
        <v>0.3454</v>
      </c>
      <c r="J11" s="1123">
        <v>0.3454</v>
      </c>
      <c r="K11" s="1123">
        <v>0.3454</v>
      </c>
      <c r="L11" s="1124">
        <v>0.3454</v>
      </c>
      <c r="M11" s="282">
        <v>0.3454</v>
      </c>
      <c r="N11" s="282">
        <v>0.3454</v>
      </c>
      <c r="O11" s="1125">
        <v>0.3454</v>
      </c>
      <c r="P11" s="1125">
        <v>0.3454</v>
      </c>
    </row>
    <row r="12" spans="1:16" ht="12.75" hidden="1">
      <c r="A12" s="96"/>
      <c r="B12" s="107" t="s">
        <v>1074</v>
      </c>
      <c r="C12" s="943"/>
      <c r="D12" s="1123">
        <v>1.4706548192771083</v>
      </c>
      <c r="E12" s="1123">
        <v>1.4706548192771083</v>
      </c>
      <c r="F12" s="1123">
        <v>1.4706548192771083</v>
      </c>
      <c r="G12" s="1123">
        <v>0.6176727272727273</v>
      </c>
      <c r="H12" s="1123">
        <v>0.629863076923077</v>
      </c>
      <c r="I12" s="1123">
        <v>0.629863076923077</v>
      </c>
      <c r="J12" s="1123">
        <v>0.629863076923077</v>
      </c>
      <c r="K12" s="1123">
        <v>0.629863076923077</v>
      </c>
      <c r="L12" s="1124">
        <v>0.629863076923077</v>
      </c>
      <c r="M12" s="282">
        <v>0.629863076923077</v>
      </c>
      <c r="N12" s="282">
        <v>0.629863076923077</v>
      </c>
      <c r="O12" s="1125">
        <v>0.629863076923077</v>
      </c>
      <c r="P12" s="1125">
        <v>0.629863076923077</v>
      </c>
    </row>
    <row r="13" spans="1:16" ht="12.75" hidden="1">
      <c r="A13" s="96"/>
      <c r="B13" s="107" t="s">
        <v>1075</v>
      </c>
      <c r="C13" s="943"/>
      <c r="D13" s="1126">
        <v>0</v>
      </c>
      <c r="E13" s="1126">
        <v>0</v>
      </c>
      <c r="F13" s="1127">
        <v>0</v>
      </c>
      <c r="G13" s="1126">
        <v>0</v>
      </c>
      <c r="H13" s="1123">
        <v>1</v>
      </c>
      <c r="I13" s="1123">
        <v>1</v>
      </c>
      <c r="J13" s="1123">
        <v>1</v>
      </c>
      <c r="K13" s="1123">
        <v>1</v>
      </c>
      <c r="L13" s="1124">
        <v>1</v>
      </c>
      <c r="M13" s="282">
        <v>1</v>
      </c>
      <c r="N13" s="282">
        <v>1</v>
      </c>
      <c r="O13" s="1125">
        <v>1</v>
      </c>
      <c r="P13" s="1125">
        <v>1</v>
      </c>
    </row>
    <row r="14" spans="1:16" ht="12.75" hidden="1">
      <c r="A14" s="96"/>
      <c r="B14" s="107" t="s">
        <v>1076</v>
      </c>
      <c r="C14" s="943"/>
      <c r="D14" s="1123">
        <v>3.8123749843660346</v>
      </c>
      <c r="E14" s="1123">
        <v>3.8123749843660346</v>
      </c>
      <c r="F14" s="1128">
        <v>3.8123749843660346</v>
      </c>
      <c r="G14" s="1123" t="s">
        <v>890</v>
      </c>
      <c r="H14" s="1123" t="s">
        <v>890</v>
      </c>
      <c r="I14" s="1123" t="s">
        <v>890</v>
      </c>
      <c r="J14" s="1123" t="s">
        <v>890</v>
      </c>
      <c r="K14" s="1123" t="s">
        <v>890</v>
      </c>
      <c r="L14" s="1124" t="s">
        <v>890</v>
      </c>
      <c r="M14" s="282" t="s">
        <v>890</v>
      </c>
      <c r="N14" s="282" t="s">
        <v>890</v>
      </c>
      <c r="O14" s="1125" t="s">
        <v>890</v>
      </c>
      <c r="P14" s="1125" t="s">
        <v>890</v>
      </c>
    </row>
    <row r="15" spans="1:16" ht="12.75" hidden="1">
      <c r="A15" s="96"/>
      <c r="B15" s="20" t="s">
        <v>1077</v>
      </c>
      <c r="C15" s="943"/>
      <c r="D15" s="1129" t="s">
        <v>1078</v>
      </c>
      <c r="E15" s="1129" t="s">
        <v>1078</v>
      </c>
      <c r="F15" s="109" t="s">
        <v>1078</v>
      </c>
      <c r="G15" s="109" t="s">
        <v>1078</v>
      </c>
      <c r="H15" s="109" t="s">
        <v>1078</v>
      </c>
      <c r="I15" s="1129" t="s">
        <v>1078</v>
      </c>
      <c r="J15" s="109" t="s">
        <v>1078</v>
      </c>
      <c r="K15" s="1129" t="s">
        <v>1078</v>
      </c>
      <c r="L15" s="1130" t="s">
        <v>1078</v>
      </c>
      <c r="M15" s="1131" t="s">
        <v>1078</v>
      </c>
      <c r="N15" s="1131" t="s">
        <v>1078</v>
      </c>
      <c r="O15" s="1132" t="s">
        <v>1078</v>
      </c>
      <c r="P15" s="1132" t="s">
        <v>1078</v>
      </c>
    </row>
    <row r="16" spans="1:16" ht="12.75" hidden="1">
      <c r="A16" s="96"/>
      <c r="B16" s="20" t="s">
        <v>1079</v>
      </c>
      <c r="C16" s="943"/>
      <c r="D16" s="1129" t="s">
        <v>1080</v>
      </c>
      <c r="E16" s="1129" t="s">
        <v>1080</v>
      </c>
      <c r="F16" s="109" t="s">
        <v>1080</v>
      </c>
      <c r="G16" s="109" t="s">
        <v>1080</v>
      </c>
      <c r="H16" s="109" t="s">
        <v>1080</v>
      </c>
      <c r="I16" s="1129" t="s">
        <v>1080</v>
      </c>
      <c r="J16" s="109" t="s">
        <v>1080</v>
      </c>
      <c r="K16" s="1129" t="s">
        <v>1080</v>
      </c>
      <c r="L16" s="1130" t="s">
        <v>1080</v>
      </c>
      <c r="M16" s="1131" t="s">
        <v>1080</v>
      </c>
      <c r="N16" s="1131" t="s">
        <v>1080</v>
      </c>
      <c r="O16" s="1132" t="s">
        <v>1080</v>
      </c>
      <c r="P16" s="1132" t="s">
        <v>1080</v>
      </c>
    </row>
    <row r="17" spans="1:16" ht="7.5" customHeight="1" hidden="1">
      <c r="A17" s="1133"/>
      <c r="B17" s="164"/>
      <c r="C17" s="954"/>
      <c r="D17" s="1129"/>
      <c r="E17" s="1129"/>
      <c r="F17" s="109"/>
      <c r="G17" s="109"/>
      <c r="H17" s="109"/>
      <c r="I17" s="1129"/>
      <c r="J17" s="109"/>
      <c r="K17" s="1129"/>
      <c r="L17" s="1130"/>
      <c r="M17" s="1131"/>
      <c r="N17" s="1131"/>
      <c r="O17" s="1132"/>
      <c r="P17" s="1132"/>
    </row>
    <row r="18" spans="1:16" ht="12.75" hidden="1">
      <c r="A18" s="1122" t="s">
        <v>1081</v>
      </c>
      <c r="B18" s="20"/>
      <c r="C18" s="943"/>
      <c r="D18" s="1107"/>
      <c r="E18" s="1107"/>
      <c r="F18" s="1108"/>
      <c r="G18" s="1108"/>
      <c r="H18" s="1108"/>
      <c r="I18" s="1107"/>
      <c r="J18" s="1108"/>
      <c r="K18" s="1107"/>
      <c r="L18" s="1109"/>
      <c r="M18" s="1110"/>
      <c r="N18" s="1110"/>
      <c r="O18" s="1111"/>
      <c r="P18" s="1111"/>
    </row>
    <row r="19" spans="1:16" ht="12.75" hidden="1">
      <c r="A19" s="1122"/>
      <c r="B19" s="20" t="s">
        <v>1082</v>
      </c>
      <c r="C19" s="943"/>
      <c r="D19" s="1134">
        <v>6</v>
      </c>
      <c r="E19" s="1134">
        <v>6</v>
      </c>
      <c r="F19" s="793">
        <v>6</v>
      </c>
      <c r="G19" s="793">
        <v>5</v>
      </c>
      <c r="H19" s="793">
        <v>5</v>
      </c>
      <c r="I19" s="1134">
        <v>5</v>
      </c>
      <c r="J19" s="793">
        <v>5</v>
      </c>
      <c r="K19" s="1134">
        <v>5</v>
      </c>
      <c r="L19" s="1135">
        <v>5</v>
      </c>
      <c r="M19" s="1136">
        <v>5</v>
      </c>
      <c r="N19" s="1136">
        <v>5</v>
      </c>
      <c r="O19" s="1137">
        <v>5</v>
      </c>
      <c r="P19" s="1137">
        <v>5</v>
      </c>
    </row>
    <row r="20" spans="1:16" ht="12.75" hidden="1">
      <c r="A20" s="96"/>
      <c r="B20" s="20" t="s">
        <v>1083</v>
      </c>
      <c r="C20" s="943"/>
      <c r="D20" s="1113" t="s">
        <v>1084</v>
      </c>
      <c r="E20" s="1113" t="s">
        <v>1084</v>
      </c>
      <c r="F20" s="1114" t="s">
        <v>1084</v>
      </c>
      <c r="G20" s="1114" t="s">
        <v>1084</v>
      </c>
      <c r="H20" s="1114" t="s">
        <v>1084</v>
      </c>
      <c r="I20" s="1113" t="s">
        <v>1084</v>
      </c>
      <c r="J20" s="1114" t="s">
        <v>1084</v>
      </c>
      <c r="K20" s="1113" t="s">
        <v>1084</v>
      </c>
      <c r="L20" s="1115" t="s">
        <v>1084</v>
      </c>
      <c r="M20" s="1116" t="s">
        <v>1084</v>
      </c>
      <c r="N20" s="1116" t="s">
        <v>1084</v>
      </c>
      <c r="O20" s="1117" t="s">
        <v>1084</v>
      </c>
      <c r="P20" s="1117" t="s">
        <v>1084</v>
      </c>
    </row>
    <row r="21" spans="1:16" ht="12.75" hidden="1">
      <c r="A21" s="96"/>
      <c r="B21" s="107" t="s">
        <v>1085</v>
      </c>
      <c r="C21" s="943"/>
      <c r="D21" s="1129"/>
      <c r="E21" s="1129"/>
      <c r="F21" s="109"/>
      <c r="G21" s="109"/>
      <c r="H21" s="109"/>
      <c r="I21" s="1129"/>
      <c r="J21" s="109"/>
      <c r="K21" s="1129"/>
      <c r="L21" s="1130"/>
      <c r="M21" s="1131"/>
      <c r="N21" s="1131"/>
      <c r="O21" s="1132"/>
      <c r="P21" s="1132"/>
    </row>
    <row r="22" spans="1:16" ht="12.75" hidden="1">
      <c r="A22" s="1138" t="s">
        <v>1086</v>
      </c>
      <c r="B22" s="1139"/>
      <c r="C22" s="1140"/>
      <c r="D22" s="1141">
        <v>0.711</v>
      </c>
      <c r="E22" s="1141">
        <v>0.711</v>
      </c>
      <c r="F22" s="1141">
        <v>0.711</v>
      </c>
      <c r="G22" s="1141">
        <v>1.016</v>
      </c>
      <c r="H22" s="1141">
        <v>0.387</v>
      </c>
      <c r="I22" s="1141">
        <v>0.387</v>
      </c>
      <c r="J22" s="1141">
        <v>0.387</v>
      </c>
      <c r="K22" s="1141">
        <v>0.387</v>
      </c>
      <c r="L22" s="1142">
        <v>0.387</v>
      </c>
      <c r="M22" s="1143">
        <v>0.387</v>
      </c>
      <c r="N22" s="1143">
        <v>0.387</v>
      </c>
      <c r="O22" s="1144">
        <v>0.387</v>
      </c>
      <c r="P22" s="1144">
        <v>0.387</v>
      </c>
    </row>
    <row r="23" spans="1:16" ht="12.75" hidden="1">
      <c r="A23" s="1122" t="s">
        <v>1087</v>
      </c>
      <c r="B23" s="20"/>
      <c r="C23" s="943"/>
      <c r="D23" s="1129"/>
      <c r="E23" s="1129"/>
      <c r="F23" s="109"/>
      <c r="G23" s="109"/>
      <c r="H23" s="109"/>
      <c r="I23" s="1129"/>
      <c r="J23" s="109"/>
      <c r="K23" s="1129"/>
      <c r="L23" s="1130"/>
      <c r="M23" s="1131"/>
      <c r="N23" s="1131"/>
      <c r="O23" s="1132"/>
      <c r="P23" s="1132"/>
    </row>
    <row r="24" spans="1:16" ht="12.75" hidden="1">
      <c r="A24" s="96"/>
      <c r="B24" s="383" t="s">
        <v>1088</v>
      </c>
      <c r="C24" s="943"/>
      <c r="D24" s="1129"/>
      <c r="E24" s="1129"/>
      <c r="F24" s="109"/>
      <c r="G24" s="109"/>
      <c r="H24" s="109"/>
      <c r="I24" s="1129"/>
      <c r="J24" s="109"/>
      <c r="K24" s="1129"/>
      <c r="L24" s="1130"/>
      <c r="M24" s="1131"/>
      <c r="N24" s="1131"/>
      <c r="O24" s="1132"/>
      <c r="P24" s="1132"/>
    </row>
    <row r="25" spans="1:16" ht="12.75" hidden="1">
      <c r="A25" s="96"/>
      <c r="B25" s="20" t="s">
        <v>1089</v>
      </c>
      <c r="C25" s="943"/>
      <c r="D25" s="1129" t="s">
        <v>1090</v>
      </c>
      <c r="E25" s="1129" t="s">
        <v>1090</v>
      </c>
      <c r="F25" s="109" t="s">
        <v>1090</v>
      </c>
      <c r="G25" s="109" t="s">
        <v>1091</v>
      </c>
      <c r="H25" s="109" t="s">
        <v>1091</v>
      </c>
      <c r="I25" s="1129" t="s">
        <v>1091</v>
      </c>
      <c r="J25" s="109" t="s">
        <v>1091</v>
      </c>
      <c r="K25" s="1129" t="s">
        <v>1091</v>
      </c>
      <c r="L25" s="1130" t="s">
        <v>1091</v>
      </c>
      <c r="M25" s="1131" t="s">
        <v>1091</v>
      </c>
      <c r="N25" s="1131" t="s">
        <v>1091</v>
      </c>
      <c r="O25" s="1132" t="s">
        <v>1091</v>
      </c>
      <c r="P25" s="1132" t="s">
        <v>1091</v>
      </c>
    </row>
    <row r="26" spans="1:16" ht="12.75" hidden="1">
      <c r="A26" s="96"/>
      <c r="B26" s="20" t="s">
        <v>1092</v>
      </c>
      <c r="C26" s="943"/>
      <c r="D26" s="1129"/>
      <c r="E26" s="1129"/>
      <c r="F26" s="109"/>
      <c r="G26" s="109"/>
      <c r="H26" s="109"/>
      <c r="I26" s="1129"/>
      <c r="J26" s="109"/>
      <c r="K26" s="1129"/>
      <c r="L26" s="1130"/>
      <c r="M26" s="1131"/>
      <c r="N26" s="1131"/>
      <c r="O26" s="1132"/>
      <c r="P26" s="1132"/>
    </row>
    <row r="27" spans="1:16" ht="12.75" hidden="1">
      <c r="A27" s="96"/>
      <c r="B27" s="20"/>
      <c r="C27" s="943" t="s">
        <v>1093</v>
      </c>
      <c r="D27" s="1129" t="s">
        <v>1094</v>
      </c>
      <c r="E27" s="1129" t="s">
        <v>1094</v>
      </c>
      <c r="F27" s="109" t="s">
        <v>1094</v>
      </c>
      <c r="G27" s="109" t="s">
        <v>1095</v>
      </c>
      <c r="H27" s="109" t="s">
        <v>1095</v>
      </c>
      <c r="I27" s="1129" t="s">
        <v>1095</v>
      </c>
      <c r="J27" s="109" t="s">
        <v>1095</v>
      </c>
      <c r="K27" s="1129" t="s">
        <v>1095</v>
      </c>
      <c r="L27" s="1130" t="s">
        <v>1095</v>
      </c>
      <c r="M27" s="1131" t="s">
        <v>1095</v>
      </c>
      <c r="N27" s="1131" t="s">
        <v>1095</v>
      </c>
      <c r="O27" s="1132" t="s">
        <v>1095</v>
      </c>
      <c r="P27" s="1132" t="s">
        <v>1095</v>
      </c>
    </row>
    <row r="28" spans="1:16" ht="12.75" hidden="1">
      <c r="A28" s="96"/>
      <c r="B28" s="20"/>
      <c r="C28" s="943" t="s">
        <v>1096</v>
      </c>
      <c r="D28" s="1129" t="s">
        <v>1097</v>
      </c>
      <c r="E28" s="1129" t="s">
        <v>1097</v>
      </c>
      <c r="F28" s="1129" t="s">
        <v>1097</v>
      </c>
      <c r="G28" s="1129" t="s">
        <v>1098</v>
      </c>
      <c r="H28" s="1129" t="s">
        <v>1098</v>
      </c>
      <c r="I28" s="1129" t="s">
        <v>1098</v>
      </c>
      <c r="J28" s="1129" t="s">
        <v>1098</v>
      </c>
      <c r="K28" s="1129" t="s">
        <v>1098</v>
      </c>
      <c r="L28" s="1130" t="s">
        <v>1098</v>
      </c>
      <c r="M28" s="1131" t="s">
        <v>1098</v>
      </c>
      <c r="N28" s="1131" t="s">
        <v>1098</v>
      </c>
      <c r="O28" s="1132" t="s">
        <v>1098</v>
      </c>
      <c r="P28" s="1132" t="s">
        <v>1098</v>
      </c>
    </row>
    <row r="29" spans="1:16" ht="12.75" hidden="1">
      <c r="A29" s="96"/>
      <c r="B29" s="20"/>
      <c r="C29" s="943" t="s">
        <v>1099</v>
      </c>
      <c r="D29" s="1129" t="s">
        <v>1091</v>
      </c>
      <c r="E29" s="1129" t="s">
        <v>1091</v>
      </c>
      <c r="F29" s="1129" t="s">
        <v>1091</v>
      </c>
      <c r="G29" s="1129" t="s">
        <v>1100</v>
      </c>
      <c r="H29" s="1129" t="s">
        <v>1100</v>
      </c>
      <c r="I29" s="1129" t="s">
        <v>1100</v>
      </c>
      <c r="J29" s="1129" t="s">
        <v>1100</v>
      </c>
      <c r="K29" s="1129" t="s">
        <v>1100</v>
      </c>
      <c r="L29" s="1130" t="s">
        <v>1100</v>
      </c>
      <c r="M29" s="1131" t="s">
        <v>1100</v>
      </c>
      <c r="N29" s="1131" t="s">
        <v>1100</v>
      </c>
      <c r="O29" s="1132" t="s">
        <v>1100</v>
      </c>
      <c r="P29" s="1132" t="s">
        <v>1100</v>
      </c>
    </row>
    <row r="30" spans="1:16" ht="12.75" hidden="1">
      <c r="A30" s="96"/>
      <c r="B30" s="20"/>
      <c r="C30" s="943" t="s">
        <v>1101</v>
      </c>
      <c r="D30" s="1129" t="s">
        <v>1102</v>
      </c>
      <c r="E30" s="1129" t="s">
        <v>1102</v>
      </c>
      <c r="F30" s="1129" t="s">
        <v>1102</v>
      </c>
      <c r="G30" s="109" t="s">
        <v>1103</v>
      </c>
      <c r="H30" s="1129" t="s">
        <v>1104</v>
      </c>
      <c r="I30" s="1129" t="s">
        <v>1104</v>
      </c>
      <c r="J30" s="1129" t="s">
        <v>1104</v>
      </c>
      <c r="K30" s="1129" t="s">
        <v>1104</v>
      </c>
      <c r="L30" s="1130" t="s">
        <v>1104</v>
      </c>
      <c r="M30" s="1131" t="s">
        <v>1104</v>
      </c>
      <c r="N30" s="1131" t="s">
        <v>1104</v>
      </c>
      <c r="O30" s="1132" t="s">
        <v>1104</v>
      </c>
      <c r="P30" s="1132" t="s">
        <v>1104</v>
      </c>
    </row>
    <row r="31" spans="1:16" ht="12.75" hidden="1">
      <c r="A31" s="96"/>
      <c r="B31" s="20"/>
      <c r="C31" s="943" t="s">
        <v>1105</v>
      </c>
      <c r="D31" s="1129" t="s">
        <v>1106</v>
      </c>
      <c r="E31" s="1129" t="s">
        <v>1106</v>
      </c>
      <c r="F31" s="1129" t="s">
        <v>1106</v>
      </c>
      <c r="G31" s="109" t="s">
        <v>1107</v>
      </c>
      <c r="H31" s="1129" t="s">
        <v>1108</v>
      </c>
      <c r="I31" s="1129" t="s">
        <v>1108</v>
      </c>
      <c r="J31" s="1129" t="s">
        <v>1108</v>
      </c>
      <c r="K31" s="1129" t="s">
        <v>1108</v>
      </c>
      <c r="L31" s="1130" t="s">
        <v>1108</v>
      </c>
      <c r="M31" s="1131" t="s">
        <v>1108</v>
      </c>
      <c r="N31" s="1131" t="s">
        <v>1108</v>
      </c>
      <c r="O31" s="1132" t="s">
        <v>1108</v>
      </c>
      <c r="P31" s="1132" t="s">
        <v>1108</v>
      </c>
    </row>
    <row r="32" spans="1:16" ht="7.5" customHeight="1" hidden="1">
      <c r="A32" s="96"/>
      <c r="B32" s="20"/>
      <c r="C32" s="943"/>
      <c r="D32" s="1129"/>
      <c r="E32" s="1129"/>
      <c r="F32" s="109"/>
      <c r="G32" s="109"/>
      <c r="H32" s="109"/>
      <c r="I32" s="1129"/>
      <c r="J32" s="109"/>
      <c r="K32" s="1129"/>
      <c r="L32" s="1130"/>
      <c r="M32" s="1131"/>
      <c r="N32" s="1131"/>
      <c r="O32" s="1132"/>
      <c r="P32" s="1132"/>
    </row>
    <row r="33" spans="1:16" ht="12.75" hidden="1">
      <c r="A33" s="96"/>
      <c r="B33" s="383" t="s">
        <v>1109</v>
      </c>
      <c r="C33" s="943"/>
      <c r="D33" s="1129"/>
      <c r="E33" s="1129"/>
      <c r="F33" s="109"/>
      <c r="G33" s="109"/>
      <c r="H33" s="109"/>
      <c r="I33" s="1129"/>
      <c r="J33" s="109"/>
      <c r="K33" s="1129"/>
      <c r="L33" s="1130"/>
      <c r="M33" s="1131"/>
      <c r="N33" s="1131"/>
      <c r="O33" s="1132"/>
      <c r="P33" s="1132"/>
    </row>
    <row r="34" spans="1:16" ht="12.75" hidden="1">
      <c r="A34" s="96"/>
      <c r="B34" s="20" t="s">
        <v>1110</v>
      </c>
      <c r="C34" s="943"/>
      <c r="D34" s="1129" t="s">
        <v>1111</v>
      </c>
      <c r="E34" s="1129" t="s">
        <v>1111</v>
      </c>
      <c r="F34" s="109" t="s">
        <v>1111</v>
      </c>
      <c r="G34" s="109" t="s">
        <v>1111</v>
      </c>
      <c r="H34" s="109" t="s">
        <v>1111</v>
      </c>
      <c r="I34" s="1129" t="s">
        <v>1111</v>
      </c>
      <c r="J34" s="109" t="s">
        <v>1111</v>
      </c>
      <c r="K34" s="1129" t="s">
        <v>1111</v>
      </c>
      <c r="L34" s="1130" t="s">
        <v>1111</v>
      </c>
      <c r="M34" s="1131" t="s">
        <v>1111</v>
      </c>
      <c r="N34" s="1131" t="s">
        <v>1111</v>
      </c>
      <c r="O34" s="1132" t="s">
        <v>1111</v>
      </c>
      <c r="P34" s="1132" t="s">
        <v>1111</v>
      </c>
    </row>
    <row r="35" spans="1:16" ht="12.75" hidden="1">
      <c r="A35" s="96"/>
      <c r="B35" s="107" t="s">
        <v>1112</v>
      </c>
      <c r="C35" s="943"/>
      <c r="D35" s="1129" t="s">
        <v>1113</v>
      </c>
      <c r="E35" s="1129" t="s">
        <v>1113</v>
      </c>
      <c r="F35" s="109" t="s">
        <v>1113</v>
      </c>
      <c r="G35" s="109" t="s">
        <v>1114</v>
      </c>
      <c r="H35" s="109" t="s">
        <v>1114</v>
      </c>
      <c r="I35" s="1129" t="s">
        <v>1114</v>
      </c>
      <c r="J35" s="109" t="s">
        <v>1114</v>
      </c>
      <c r="K35" s="1129" t="s">
        <v>1114</v>
      </c>
      <c r="L35" s="1130" t="s">
        <v>1114</v>
      </c>
      <c r="M35" s="1131" t="s">
        <v>1114</v>
      </c>
      <c r="N35" s="1131" t="s">
        <v>1114</v>
      </c>
      <c r="O35" s="1132" t="s">
        <v>1114</v>
      </c>
      <c r="P35" s="1132" t="s">
        <v>1114</v>
      </c>
    </row>
    <row r="36" spans="1:16" ht="12.75" hidden="1">
      <c r="A36" s="96"/>
      <c r="B36" s="107" t="s">
        <v>1115</v>
      </c>
      <c r="C36" s="943"/>
      <c r="D36" s="1129" t="s">
        <v>1116</v>
      </c>
      <c r="E36" s="1129" t="s">
        <v>1116</v>
      </c>
      <c r="F36" s="109" t="s">
        <v>1116</v>
      </c>
      <c r="G36" s="109" t="s">
        <v>1117</v>
      </c>
      <c r="H36" s="109" t="s">
        <v>1117</v>
      </c>
      <c r="I36" s="1129" t="s">
        <v>1117</v>
      </c>
      <c r="J36" s="109" t="s">
        <v>1117</v>
      </c>
      <c r="K36" s="1129" t="s">
        <v>1117</v>
      </c>
      <c r="L36" s="1130" t="s">
        <v>1117</v>
      </c>
      <c r="M36" s="1131" t="s">
        <v>1117</v>
      </c>
      <c r="N36" s="1131" t="s">
        <v>1117</v>
      </c>
      <c r="O36" s="1132" t="s">
        <v>1117</v>
      </c>
      <c r="P36" s="1132" t="s">
        <v>1117</v>
      </c>
    </row>
    <row r="37" spans="1:16" ht="12.75" hidden="1">
      <c r="A37" s="96"/>
      <c r="B37" s="107" t="s">
        <v>1118</v>
      </c>
      <c r="C37" s="943"/>
      <c r="D37" s="1129" t="s">
        <v>1119</v>
      </c>
      <c r="E37" s="1129" t="s">
        <v>1119</v>
      </c>
      <c r="F37" s="109" t="s">
        <v>1119</v>
      </c>
      <c r="G37" s="109" t="s">
        <v>1120</v>
      </c>
      <c r="H37" s="109" t="s">
        <v>1120</v>
      </c>
      <c r="I37" s="1129" t="s">
        <v>1120</v>
      </c>
      <c r="J37" s="109" t="s">
        <v>1120</v>
      </c>
      <c r="K37" s="1129" t="s">
        <v>1120</v>
      </c>
      <c r="L37" s="1130" t="s">
        <v>1120</v>
      </c>
      <c r="M37" s="1131" t="s">
        <v>1120</v>
      </c>
      <c r="N37" s="1131" t="s">
        <v>1120</v>
      </c>
      <c r="O37" s="1132" t="s">
        <v>1120</v>
      </c>
      <c r="P37" s="1132" t="s">
        <v>1120</v>
      </c>
    </row>
    <row r="38" spans="1:16" ht="12.75" hidden="1">
      <c r="A38" s="96"/>
      <c r="B38" s="107" t="s">
        <v>1121</v>
      </c>
      <c r="C38" s="943"/>
      <c r="D38" s="1129" t="s">
        <v>1122</v>
      </c>
      <c r="E38" s="1129" t="s">
        <v>1122</v>
      </c>
      <c r="F38" s="109" t="s">
        <v>1122</v>
      </c>
      <c r="G38" s="109" t="s">
        <v>1123</v>
      </c>
      <c r="H38" s="109" t="s">
        <v>1124</v>
      </c>
      <c r="I38" s="1129" t="s">
        <v>1124</v>
      </c>
      <c r="J38" s="109" t="s">
        <v>1124</v>
      </c>
      <c r="K38" s="1129" t="s">
        <v>1124</v>
      </c>
      <c r="L38" s="1130" t="s">
        <v>1124</v>
      </c>
      <c r="M38" s="1131" t="s">
        <v>1124</v>
      </c>
      <c r="N38" s="1131" t="s">
        <v>1124</v>
      </c>
      <c r="O38" s="1132" t="s">
        <v>1124</v>
      </c>
      <c r="P38" s="1132" t="s">
        <v>1124</v>
      </c>
    </row>
    <row r="39" spans="1:16" ht="7.5" customHeight="1" hidden="1">
      <c r="A39" s="1133"/>
      <c r="B39" s="1145"/>
      <c r="C39" s="954"/>
      <c r="D39" s="1129"/>
      <c r="E39" s="1129"/>
      <c r="F39" s="109"/>
      <c r="G39" s="109"/>
      <c r="H39" s="109"/>
      <c r="I39" s="1129"/>
      <c r="J39" s="109"/>
      <c r="K39" s="1129"/>
      <c r="L39" s="1130"/>
      <c r="M39" s="1131"/>
      <c r="N39" s="1131"/>
      <c r="O39" s="1132"/>
      <c r="P39" s="1132"/>
    </row>
    <row r="40" spans="1:16" s="1154" customFormat="1" ht="12.75" hidden="1">
      <c r="A40" s="1146"/>
      <c r="B40" s="1147" t="s">
        <v>1125</v>
      </c>
      <c r="C40" s="1148"/>
      <c r="D40" s="1149">
        <v>4</v>
      </c>
      <c r="E40" s="1149">
        <v>4</v>
      </c>
      <c r="F40" s="1150">
        <v>4</v>
      </c>
      <c r="G40" s="1150"/>
      <c r="H40" s="1150"/>
      <c r="I40" s="1149"/>
      <c r="J40" s="1150"/>
      <c r="K40" s="1149"/>
      <c r="L40" s="1151"/>
      <c r="M40" s="1152"/>
      <c r="N40" s="1152"/>
      <c r="O40" s="1153"/>
      <c r="P40" s="1153"/>
    </row>
    <row r="41" spans="1:16" ht="12.75" hidden="1">
      <c r="A41" s="18" t="s">
        <v>1126</v>
      </c>
      <c r="B41" s="20"/>
      <c r="C41" s="20"/>
      <c r="D41" s="807"/>
      <c r="E41" s="807"/>
      <c r="F41" s="18"/>
      <c r="G41" s="18"/>
      <c r="H41" s="18"/>
      <c r="I41" s="807"/>
      <c r="J41" s="18"/>
      <c r="K41" s="807"/>
      <c r="L41" s="807"/>
      <c r="M41" s="432"/>
      <c r="N41" s="432"/>
      <c r="O41" s="432"/>
      <c r="P41" s="432"/>
    </row>
    <row r="42" spans="1:16" ht="12.75" hidden="1">
      <c r="A42" s="18"/>
      <c r="B42" s="20" t="s">
        <v>1127</v>
      </c>
      <c r="C42" s="20"/>
      <c r="D42" s="807"/>
      <c r="E42" s="807"/>
      <c r="F42" s="18"/>
      <c r="G42" s="18"/>
      <c r="H42" s="18"/>
      <c r="I42" s="807"/>
      <c r="J42" s="18"/>
      <c r="K42" s="807"/>
      <c r="L42" s="807"/>
      <c r="M42" s="432"/>
      <c r="N42" s="432"/>
      <c r="O42" s="432"/>
      <c r="P42" s="432"/>
    </row>
    <row r="43" spans="1:16" ht="12.75" hidden="1">
      <c r="A43" s="18"/>
      <c r="B43" s="20" t="s">
        <v>1128</v>
      </c>
      <c r="C43" s="20"/>
      <c r="D43" s="807"/>
      <c r="E43" s="807"/>
      <c r="F43" s="18"/>
      <c r="G43" s="18"/>
      <c r="H43" s="18"/>
      <c r="I43" s="807"/>
      <c r="J43" s="18"/>
      <c r="K43" s="807"/>
      <c r="L43" s="807"/>
      <c r="M43" s="432"/>
      <c r="N43" s="432"/>
      <c r="O43" s="432"/>
      <c r="P43" s="432"/>
    </row>
    <row r="44" spans="1:16" ht="12.75" hidden="1">
      <c r="A44" s="18"/>
      <c r="B44" s="20" t="s">
        <v>1129</v>
      </c>
      <c r="C44" s="20"/>
      <c r="D44" s="807"/>
      <c r="E44" s="807"/>
      <c r="F44" s="18"/>
      <c r="G44" s="18"/>
      <c r="H44" s="18"/>
      <c r="I44" s="807"/>
      <c r="J44" s="18"/>
      <c r="K44" s="807"/>
      <c r="L44" s="807"/>
      <c r="M44" s="432"/>
      <c r="N44" s="432"/>
      <c r="O44" s="432"/>
      <c r="P44" s="432"/>
    </row>
    <row r="45" spans="1:16" ht="12.75" hidden="1">
      <c r="A45" s="18"/>
      <c r="B45" s="20" t="s">
        <v>1130</v>
      </c>
      <c r="C45" s="20"/>
      <c r="D45" s="807"/>
      <c r="E45" s="807"/>
      <c r="F45" s="18"/>
      <c r="G45" s="18"/>
      <c r="H45" s="18"/>
      <c r="I45" s="807"/>
      <c r="J45" s="18"/>
      <c r="K45" s="807"/>
      <c r="L45" s="807"/>
      <c r="M45" s="432"/>
      <c r="N45" s="432"/>
      <c r="O45" s="432"/>
      <c r="P45" s="432"/>
    </row>
    <row r="46" spans="1:16" ht="12.75" hidden="1">
      <c r="A46" s="18"/>
      <c r="B46" s="20"/>
      <c r="C46" s="20"/>
      <c r="D46" s="807"/>
      <c r="E46" s="807"/>
      <c r="F46" s="18"/>
      <c r="G46" s="18"/>
      <c r="H46" s="18"/>
      <c r="I46" s="807"/>
      <c r="J46" s="18"/>
      <c r="K46" s="807"/>
      <c r="L46" s="807"/>
      <c r="M46" s="432"/>
      <c r="N46" s="432"/>
      <c r="O46" s="432"/>
      <c r="P46" s="432"/>
    </row>
    <row r="47" spans="1:16" ht="12.75" hidden="1">
      <c r="A47" s="18" t="s">
        <v>1131</v>
      </c>
      <c r="B47" s="20" t="s">
        <v>1132</v>
      </c>
      <c r="C47" s="20"/>
      <c r="D47" s="807"/>
      <c r="E47" s="807"/>
      <c r="F47" s="18"/>
      <c r="G47" s="18"/>
      <c r="H47" s="18"/>
      <c r="I47" s="807"/>
      <c r="J47" s="18"/>
      <c r="K47" s="807"/>
      <c r="L47" s="807"/>
      <c r="M47" s="432"/>
      <c r="N47" s="432"/>
      <c r="O47" s="432"/>
      <c r="P47" s="432"/>
    </row>
    <row r="48" spans="1:16" ht="12.75" hidden="1">
      <c r="A48" s="18"/>
      <c r="B48" s="20"/>
      <c r="C48" s="20" t="s">
        <v>1088</v>
      </c>
      <c r="D48" s="807"/>
      <c r="E48" s="807"/>
      <c r="F48" s="18"/>
      <c r="G48" s="18"/>
      <c r="H48" s="18"/>
      <c r="I48" s="807"/>
      <c r="J48" s="18"/>
      <c r="K48" s="807"/>
      <c r="L48" s="807"/>
      <c r="M48" s="432"/>
      <c r="N48" s="432"/>
      <c r="O48" s="432"/>
      <c r="P48" s="432"/>
    </row>
    <row r="49" spans="1:16" ht="12.75" hidden="1">
      <c r="A49" s="18"/>
      <c r="B49" s="20"/>
      <c r="C49" s="20" t="s">
        <v>1092</v>
      </c>
      <c r="D49" s="807"/>
      <c r="E49" s="807"/>
      <c r="F49" s="18"/>
      <c r="G49" s="18"/>
      <c r="H49" s="18"/>
      <c r="I49" s="807"/>
      <c r="J49" s="18"/>
      <c r="K49" s="807"/>
      <c r="L49" s="807"/>
      <c r="M49" s="432"/>
      <c r="N49" s="432"/>
      <c r="O49" s="432"/>
      <c r="P49" s="432"/>
    </row>
    <row r="50" spans="1:16" ht="12.75" hidden="1">
      <c r="A50" s="18"/>
      <c r="B50" s="20"/>
      <c r="C50" s="1155" t="s">
        <v>1096</v>
      </c>
      <c r="D50" s="807"/>
      <c r="E50" s="807"/>
      <c r="F50" s="18"/>
      <c r="G50" s="18"/>
      <c r="H50" s="18"/>
      <c r="I50" s="807"/>
      <c r="J50" s="18"/>
      <c r="K50" s="807"/>
      <c r="L50" s="807"/>
      <c r="M50" s="432"/>
      <c r="N50" s="432"/>
      <c r="O50" s="432"/>
      <c r="P50" s="432"/>
    </row>
    <row r="51" spans="1:16" ht="12.75" hidden="1">
      <c r="A51" s="18"/>
      <c r="B51" s="20"/>
      <c r="C51" s="1155" t="s">
        <v>1099</v>
      </c>
      <c r="D51" s="807"/>
      <c r="E51" s="807"/>
      <c r="F51" s="18"/>
      <c r="G51" s="18"/>
      <c r="H51" s="18"/>
      <c r="I51" s="807"/>
      <c r="J51" s="18"/>
      <c r="K51" s="807"/>
      <c r="L51" s="807"/>
      <c r="M51" s="432"/>
      <c r="N51" s="432"/>
      <c r="O51" s="432"/>
      <c r="P51" s="432"/>
    </row>
    <row r="52" spans="1:16" ht="12.75" hidden="1">
      <c r="A52" s="18"/>
      <c r="B52" s="20"/>
      <c r="C52" s="1155" t="s">
        <v>1101</v>
      </c>
      <c r="D52" s="807"/>
      <c r="E52" s="807"/>
      <c r="F52" s="18"/>
      <c r="G52" s="18"/>
      <c r="H52" s="18"/>
      <c r="I52" s="807"/>
      <c r="J52" s="18"/>
      <c r="K52" s="807"/>
      <c r="L52" s="807"/>
      <c r="M52" s="432"/>
      <c r="N52" s="432"/>
      <c r="O52" s="432"/>
      <c r="P52" s="432"/>
    </row>
    <row r="53" spans="1:16" ht="12.75" hidden="1">
      <c r="A53" s="18"/>
      <c r="B53" s="20"/>
      <c r="C53" s="1155" t="s">
        <v>1133</v>
      </c>
      <c r="D53" s="807"/>
      <c r="E53" s="807"/>
      <c r="F53" s="18"/>
      <c r="G53" s="18"/>
      <c r="H53" s="18"/>
      <c r="I53" s="807"/>
      <c r="J53" s="18"/>
      <c r="K53" s="807"/>
      <c r="L53" s="807"/>
      <c r="M53" s="432"/>
      <c r="N53" s="432"/>
      <c r="O53" s="432"/>
      <c r="P53" s="432"/>
    </row>
    <row r="54" spans="1:16" ht="12.75" hidden="1">
      <c r="A54" s="18"/>
      <c r="B54" s="20"/>
      <c r="C54" s="1155" t="s">
        <v>1134</v>
      </c>
      <c r="D54" s="807"/>
      <c r="E54" s="807"/>
      <c r="F54" s="18"/>
      <c r="G54" s="18"/>
      <c r="H54" s="18"/>
      <c r="I54" s="807"/>
      <c r="J54" s="18"/>
      <c r="K54" s="807"/>
      <c r="L54" s="807"/>
      <c r="M54" s="432"/>
      <c r="N54" s="432"/>
      <c r="O54" s="432"/>
      <c r="P54" s="432"/>
    </row>
    <row r="55" spans="1:16" ht="12.75" hidden="1">
      <c r="A55" s="18"/>
      <c r="B55" s="20"/>
      <c r="C55" s="1155" t="s">
        <v>1135</v>
      </c>
      <c r="D55" s="807"/>
      <c r="E55" s="807"/>
      <c r="F55" s="18"/>
      <c r="G55" s="18"/>
      <c r="H55" s="18"/>
      <c r="I55" s="807"/>
      <c r="J55" s="18"/>
      <c r="K55" s="807"/>
      <c r="L55" s="807"/>
      <c r="M55" s="432"/>
      <c r="N55" s="432"/>
      <c r="O55" s="432"/>
      <c r="P55" s="432"/>
    </row>
    <row r="56" spans="1:16" ht="12.75" hidden="1">
      <c r="A56" s="18"/>
      <c r="B56" s="20"/>
      <c r="C56" s="1155" t="s">
        <v>1136</v>
      </c>
      <c r="D56" s="807"/>
      <c r="E56" s="807"/>
      <c r="F56" s="18"/>
      <c r="G56" s="18"/>
      <c r="H56" s="18"/>
      <c r="I56" s="807"/>
      <c r="J56" s="18"/>
      <c r="K56" s="807"/>
      <c r="L56" s="807"/>
      <c r="M56" s="432"/>
      <c r="N56" s="432"/>
      <c r="O56" s="432"/>
      <c r="P56" s="432"/>
    </row>
    <row r="57" spans="1:16" ht="12.75" hidden="1">
      <c r="A57" s="18"/>
      <c r="B57" s="20"/>
      <c r="C57" s="20" t="s">
        <v>1109</v>
      </c>
      <c r="D57" s="807"/>
      <c r="E57" s="807"/>
      <c r="F57" s="18"/>
      <c r="G57" s="18"/>
      <c r="H57" s="18"/>
      <c r="I57" s="807"/>
      <c r="J57" s="18"/>
      <c r="K57" s="807"/>
      <c r="L57" s="807"/>
      <c r="M57" s="432"/>
      <c r="N57" s="432"/>
      <c r="O57" s="432"/>
      <c r="P57" s="432"/>
    </row>
    <row r="58" spans="1:16" ht="12.75" hidden="1">
      <c r="A58" s="18"/>
      <c r="B58" s="20"/>
      <c r="C58" s="20" t="s">
        <v>1110</v>
      </c>
      <c r="D58" s="807"/>
      <c r="E58" s="807"/>
      <c r="F58" s="18"/>
      <c r="G58" s="18"/>
      <c r="H58" s="18"/>
      <c r="I58" s="807"/>
      <c r="J58" s="18"/>
      <c r="K58" s="807"/>
      <c r="L58" s="807"/>
      <c r="M58" s="432"/>
      <c r="N58" s="432"/>
      <c r="O58" s="432"/>
      <c r="P58" s="432"/>
    </row>
    <row r="59" spans="1:16" ht="12.75" hidden="1">
      <c r="A59" s="18"/>
      <c r="B59" s="20"/>
      <c r="C59" s="34" t="s">
        <v>1137</v>
      </c>
      <c r="D59" s="807"/>
      <c r="E59" s="807"/>
      <c r="F59" s="18"/>
      <c r="G59" s="18"/>
      <c r="H59" s="18"/>
      <c r="I59" s="807"/>
      <c r="J59" s="18"/>
      <c r="K59" s="807"/>
      <c r="L59" s="807"/>
      <c r="M59" s="432"/>
      <c r="N59" s="432"/>
      <c r="O59" s="432"/>
      <c r="P59" s="432"/>
    </row>
    <row r="60" spans="1:16" ht="12.75" hidden="1">
      <c r="A60" s="18"/>
      <c r="B60" s="20"/>
      <c r="C60" s="34" t="s">
        <v>1138</v>
      </c>
      <c r="D60" s="807"/>
      <c r="E60" s="807"/>
      <c r="F60" s="18"/>
      <c r="G60" s="18"/>
      <c r="H60" s="18"/>
      <c r="I60" s="807"/>
      <c r="J60" s="18"/>
      <c r="K60" s="807"/>
      <c r="L60" s="807"/>
      <c r="M60" s="432"/>
      <c r="N60" s="432"/>
      <c r="O60" s="432"/>
      <c r="P60" s="432"/>
    </row>
    <row r="61" spans="1:16" ht="12.75" hidden="1">
      <c r="A61" s="18"/>
      <c r="B61" s="20"/>
      <c r="C61" s="107" t="s">
        <v>1118</v>
      </c>
      <c r="D61" s="807"/>
      <c r="E61" s="807"/>
      <c r="F61" s="18"/>
      <c r="G61" s="18"/>
      <c r="H61" s="18"/>
      <c r="I61" s="807"/>
      <c r="J61" s="18"/>
      <c r="K61" s="807"/>
      <c r="L61" s="807"/>
      <c r="M61" s="432"/>
      <c r="N61" s="432"/>
      <c r="O61" s="432"/>
      <c r="P61" s="432"/>
    </row>
    <row r="62" spans="1:16" ht="12.75" hidden="1">
      <c r="A62" s="18"/>
      <c r="B62" s="20"/>
      <c r="C62" s="107"/>
      <c r="D62" s="807"/>
      <c r="E62" s="807"/>
      <c r="F62" s="18"/>
      <c r="G62" s="18"/>
      <c r="H62" s="18"/>
      <c r="I62" s="807"/>
      <c r="J62" s="18"/>
      <c r="K62" s="807"/>
      <c r="L62" s="807"/>
      <c r="M62" s="432"/>
      <c r="N62" s="432"/>
      <c r="O62" s="432"/>
      <c r="P62" s="432"/>
    </row>
    <row r="63" spans="1:16" ht="12.75" hidden="1">
      <c r="A63" s="106" t="s">
        <v>1139</v>
      </c>
      <c r="B63" s="20"/>
      <c r="C63" s="20"/>
      <c r="D63" s="807"/>
      <c r="E63" s="807"/>
      <c r="F63" s="18"/>
      <c r="G63" s="18"/>
      <c r="H63" s="18"/>
      <c r="I63" s="807"/>
      <c r="J63" s="18"/>
      <c r="K63" s="807"/>
      <c r="L63" s="807"/>
      <c r="M63" s="432"/>
      <c r="N63" s="432"/>
      <c r="O63" s="432"/>
      <c r="P63" s="432"/>
    </row>
    <row r="64" spans="1:16" ht="12.75" hidden="1">
      <c r="A64" s="106" t="s">
        <v>1140</v>
      </c>
      <c r="B64" s="20"/>
      <c r="C64" s="20"/>
      <c r="D64" s="807"/>
      <c r="E64" s="807"/>
      <c r="F64" s="18"/>
      <c r="G64" s="18"/>
      <c r="H64" s="18"/>
      <c r="I64" s="807"/>
      <c r="J64" s="18"/>
      <c r="K64" s="807"/>
      <c r="L64" s="807"/>
      <c r="M64" s="432"/>
      <c r="N64" s="432"/>
      <c r="O64" s="432"/>
      <c r="P64" s="432"/>
    </row>
    <row r="65" spans="2:3" ht="12.75" hidden="1">
      <c r="B65" s="1156"/>
      <c r="C65" s="1156"/>
    </row>
    <row r="66" spans="1:21" s="969" customFormat="1" ht="12.75">
      <c r="A66" s="1673" t="s">
        <v>661</v>
      </c>
      <c r="B66" s="1673"/>
      <c r="C66" s="1673"/>
      <c r="D66" s="1673"/>
      <c r="E66" s="1673"/>
      <c r="F66" s="1673"/>
      <c r="G66" s="1673"/>
      <c r="H66" s="1673"/>
      <c r="I66" s="1673"/>
      <c r="J66" s="1673"/>
      <c r="K66" s="1673"/>
      <c r="L66" s="1673"/>
      <c r="M66" s="1673"/>
      <c r="N66" s="1673"/>
      <c r="O66" s="1673"/>
      <c r="P66" s="1673"/>
      <c r="Q66" s="1673"/>
      <c r="R66" s="1673"/>
      <c r="S66" s="1673"/>
      <c r="T66" s="1673"/>
      <c r="U66" s="1673"/>
    </row>
    <row r="67" spans="1:19" ht="18.75">
      <c r="A67" s="1690" t="s">
        <v>1063</v>
      </c>
      <c r="B67" s="1690"/>
      <c r="C67" s="1690"/>
      <c r="D67" s="1690"/>
      <c r="E67" s="1690"/>
      <c r="F67" s="1690"/>
      <c r="G67" s="1690"/>
      <c r="H67" s="1690"/>
      <c r="I67" s="1690"/>
      <c r="J67" s="1690"/>
      <c r="K67" s="1690"/>
      <c r="L67" s="1690"/>
      <c r="M67" s="1690"/>
      <c r="N67" s="1690"/>
      <c r="O67" s="1690"/>
      <c r="P67" s="1690"/>
      <c r="Q67" s="1690"/>
      <c r="R67" s="1690"/>
      <c r="S67" s="1690"/>
    </row>
    <row r="68" spans="1:19" ht="12.75">
      <c r="A68" s="1650" t="s">
        <v>1141</v>
      </c>
      <c r="B68" s="1650"/>
      <c r="C68" s="1650"/>
      <c r="D68" s="1650"/>
      <c r="E68" s="1650"/>
      <c r="F68" s="1650"/>
      <c r="G68" s="1650"/>
      <c r="H68" s="1650"/>
      <c r="I68" s="1650"/>
      <c r="J68" s="1650"/>
      <c r="K68" s="1650"/>
      <c r="L68" s="1650"/>
      <c r="M68" s="1650"/>
      <c r="N68" s="1650"/>
      <c r="O68" s="1650"/>
      <c r="P68" s="1650"/>
      <c r="Q68" s="1650"/>
      <c r="R68" s="1650"/>
      <c r="S68" s="1650"/>
    </row>
    <row r="69" spans="1:21" ht="13.5" thickBot="1">
      <c r="A69" s="18"/>
      <c r="B69" s="18"/>
      <c r="C69" s="18"/>
      <c r="D69" s="807"/>
      <c r="E69" s="807"/>
      <c r="F69" s="18"/>
      <c r="G69" s="18"/>
      <c r="H69" s="18"/>
      <c r="I69" s="807"/>
      <c r="J69" s="18"/>
      <c r="K69" s="807"/>
      <c r="L69" s="807"/>
      <c r="M69" s="432"/>
      <c r="N69" s="432"/>
      <c r="O69" s="432"/>
      <c r="P69" s="432"/>
      <c r="U69" s="1521"/>
    </row>
    <row r="70" spans="1:21" ht="12.75">
      <c r="A70" s="1701" t="s">
        <v>1065</v>
      </c>
      <c r="B70" s="1702"/>
      <c r="C70" s="1703"/>
      <c r="D70" s="1157">
        <v>2003</v>
      </c>
      <c r="E70" s="1157">
        <v>2004</v>
      </c>
      <c r="F70" s="1157">
        <v>2005</v>
      </c>
      <c r="G70" s="1157">
        <v>2005</v>
      </c>
      <c r="H70" s="1157">
        <v>2006</v>
      </c>
      <c r="I70" s="1157">
        <v>2006</v>
      </c>
      <c r="J70" s="1157">
        <v>2006</v>
      </c>
      <c r="K70" s="1157">
        <v>2006</v>
      </c>
      <c r="L70" s="1157">
        <v>2007</v>
      </c>
      <c r="M70" s="1157">
        <v>2007</v>
      </c>
      <c r="N70" s="1157">
        <v>2007</v>
      </c>
      <c r="O70" s="1157">
        <v>2007</v>
      </c>
      <c r="P70" s="1157">
        <v>2008</v>
      </c>
      <c r="Q70" s="1157">
        <v>2008</v>
      </c>
      <c r="R70" s="1157">
        <v>2008</v>
      </c>
      <c r="S70" s="1157">
        <v>2008</v>
      </c>
      <c r="T70" s="1157">
        <v>2008</v>
      </c>
      <c r="U70" s="1520">
        <v>2008</v>
      </c>
    </row>
    <row r="71" spans="1:21" ht="12.75">
      <c r="A71" s="1704" t="s">
        <v>1142</v>
      </c>
      <c r="B71" s="1705"/>
      <c r="C71" s="1706"/>
      <c r="D71" s="549" t="s">
        <v>693</v>
      </c>
      <c r="E71" s="549" t="s">
        <v>693</v>
      </c>
      <c r="F71" s="549" t="s">
        <v>693</v>
      </c>
      <c r="G71" s="549" t="s">
        <v>594</v>
      </c>
      <c r="H71" s="549" t="s">
        <v>597</v>
      </c>
      <c r="I71" s="549" t="s">
        <v>600</v>
      </c>
      <c r="J71" s="549" t="s">
        <v>693</v>
      </c>
      <c r="K71" s="549" t="s">
        <v>594</v>
      </c>
      <c r="L71" s="549" t="s">
        <v>597</v>
      </c>
      <c r="M71" s="549" t="s">
        <v>600</v>
      </c>
      <c r="N71" s="549" t="s">
        <v>693</v>
      </c>
      <c r="O71" s="549" t="s">
        <v>594</v>
      </c>
      <c r="P71" s="549" t="s">
        <v>597</v>
      </c>
      <c r="Q71" s="549" t="s">
        <v>598</v>
      </c>
      <c r="R71" s="549" t="s">
        <v>1032</v>
      </c>
      <c r="S71" s="549" t="s">
        <v>1033</v>
      </c>
      <c r="T71" s="549" t="s">
        <v>601</v>
      </c>
      <c r="U71" s="549" t="s">
        <v>602</v>
      </c>
    </row>
    <row r="72" spans="1:21" ht="12.75">
      <c r="A72" s="647" t="s">
        <v>1143</v>
      </c>
      <c r="B72" s="20"/>
      <c r="C72" s="943"/>
      <c r="D72" s="1131"/>
      <c r="E72" s="1131"/>
      <c r="F72" s="1158"/>
      <c r="G72" s="1158"/>
      <c r="H72" s="1158"/>
      <c r="I72" s="1131"/>
      <c r="J72" s="1131"/>
      <c r="K72" s="1131"/>
      <c r="L72" s="1131"/>
      <c r="M72" s="1131"/>
      <c r="N72" s="1110"/>
      <c r="O72" s="1110"/>
      <c r="P72" s="1110"/>
      <c r="Q72" s="1110"/>
      <c r="R72" s="1110"/>
      <c r="S72" s="1110"/>
      <c r="T72" s="1110"/>
      <c r="U72" s="1156"/>
    </row>
    <row r="73" spans="1:21" ht="12.75">
      <c r="A73" s="647"/>
      <c r="B73" s="20" t="s">
        <v>1082</v>
      </c>
      <c r="C73" s="943"/>
      <c r="D73" s="1136">
        <v>6</v>
      </c>
      <c r="E73" s="1136">
        <v>6</v>
      </c>
      <c r="F73" s="552">
        <v>5</v>
      </c>
      <c r="G73" s="552">
        <v>5</v>
      </c>
      <c r="H73" s="552">
        <v>5</v>
      </c>
      <c r="I73" s="1136">
        <v>5</v>
      </c>
      <c r="J73" s="1136">
        <v>5</v>
      </c>
      <c r="K73" s="1136">
        <v>5</v>
      </c>
      <c r="L73" s="1136">
        <v>5</v>
      </c>
      <c r="M73" s="1136">
        <v>5</v>
      </c>
      <c r="N73" s="1136">
        <v>5</v>
      </c>
      <c r="O73" s="1136">
        <v>5</v>
      </c>
      <c r="P73" s="1136">
        <v>5</v>
      </c>
      <c r="Q73" s="1136">
        <v>5</v>
      </c>
      <c r="R73" s="1136">
        <v>5</v>
      </c>
      <c r="S73" s="1136">
        <v>5</v>
      </c>
      <c r="T73" s="1136">
        <v>5</v>
      </c>
      <c r="U73" s="1136">
        <v>5</v>
      </c>
    </row>
    <row r="74" spans="1:21" ht="12.75">
      <c r="A74" s="57"/>
      <c r="B74" s="20" t="s">
        <v>1144</v>
      </c>
      <c r="C74" s="943"/>
      <c r="D74" s="1131">
        <v>5.5</v>
      </c>
      <c r="E74" s="1131">
        <v>5.5</v>
      </c>
      <c r="F74" s="1158">
        <v>5.5</v>
      </c>
      <c r="G74" s="552">
        <v>6</v>
      </c>
      <c r="H74" s="552">
        <v>6</v>
      </c>
      <c r="I74" s="1131">
        <v>6.25</v>
      </c>
      <c r="J74" s="1131">
        <v>6.25</v>
      </c>
      <c r="K74" s="1131">
        <v>6.25</v>
      </c>
      <c r="L74" s="1131">
        <v>6.25</v>
      </c>
      <c r="M74" s="1131">
        <v>6.25</v>
      </c>
      <c r="N74" s="1131">
        <v>6.25</v>
      </c>
      <c r="O74" s="1131">
        <v>6.25</v>
      </c>
      <c r="P74" s="1131">
        <v>6.25</v>
      </c>
      <c r="Q74" s="1131">
        <v>6.25</v>
      </c>
      <c r="R74" s="1131">
        <v>6.25</v>
      </c>
      <c r="S74" s="1131">
        <v>6.25</v>
      </c>
      <c r="T74" s="1131">
        <v>6.25</v>
      </c>
      <c r="U74" s="1131">
        <v>6.25</v>
      </c>
    </row>
    <row r="75" spans="1:21" ht="12.75" hidden="1">
      <c r="A75" s="434"/>
      <c r="B75" s="1145" t="s">
        <v>1085</v>
      </c>
      <c r="C75" s="954"/>
      <c r="D75" s="1116"/>
      <c r="E75" s="1116"/>
      <c r="F75" s="965"/>
      <c r="G75" s="965"/>
      <c r="H75" s="965"/>
      <c r="I75" s="1116"/>
      <c r="J75" s="1116"/>
      <c r="K75" s="1116"/>
      <c r="L75" s="1116"/>
      <c r="M75" s="1116"/>
      <c r="N75" s="1116"/>
      <c r="O75" s="1116"/>
      <c r="P75" s="1116"/>
      <c r="Q75" s="1116"/>
      <c r="R75" s="1116"/>
      <c r="S75" s="1116"/>
      <c r="T75" s="1116"/>
      <c r="U75" s="1156"/>
    </row>
    <row r="76" spans="1:20" s="1156" customFormat="1" ht="12.75">
      <c r="A76" s="57"/>
      <c r="B76" s="20" t="s">
        <v>1145</v>
      </c>
      <c r="C76" s="943"/>
      <c r="D76" s="1130"/>
      <c r="E76" s="1131"/>
      <c r="F76" s="1158"/>
      <c r="G76" s="1158"/>
      <c r="H76" s="1158"/>
      <c r="I76" s="1158"/>
      <c r="J76" s="1158"/>
      <c r="K76" s="1158"/>
      <c r="L76" s="1158"/>
      <c r="M76" s="1158"/>
      <c r="N76" s="1131"/>
      <c r="O76" s="1131"/>
      <c r="P76" s="1131"/>
      <c r="Q76" s="1131"/>
      <c r="R76" s="1131"/>
      <c r="S76" s="1131"/>
      <c r="T76" s="1131"/>
    </row>
    <row r="77" spans="1:21" s="1156" customFormat="1" ht="12.75">
      <c r="A77" s="57"/>
      <c r="B77" s="20"/>
      <c r="C77" s="943" t="s">
        <v>1146</v>
      </c>
      <c r="D77" s="1136">
        <v>3</v>
      </c>
      <c r="E77" s="1136">
        <v>2</v>
      </c>
      <c r="F77" s="1158">
        <v>1.5</v>
      </c>
      <c r="G77" s="1158">
        <v>1.5</v>
      </c>
      <c r="H77" s="1158">
        <v>1.5</v>
      </c>
      <c r="I77" s="1158">
        <v>1.5</v>
      </c>
      <c r="J77" s="1158">
        <v>1.5</v>
      </c>
      <c r="K77" s="1158">
        <v>1.5</v>
      </c>
      <c r="L77" s="1158">
        <v>1.5</v>
      </c>
      <c r="M77" s="1158">
        <v>1.5</v>
      </c>
      <c r="N77" s="1158">
        <v>1.5</v>
      </c>
      <c r="O77" s="1131">
        <v>1.5</v>
      </c>
      <c r="P77" s="1131">
        <v>1.5</v>
      </c>
      <c r="Q77" s="1131">
        <v>1.5</v>
      </c>
      <c r="R77" s="1131">
        <v>1.5</v>
      </c>
      <c r="S77" s="1131">
        <v>1.5</v>
      </c>
      <c r="T77" s="1131">
        <v>1.5</v>
      </c>
      <c r="U77" s="1131">
        <v>1.5</v>
      </c>
    </row>
    <row r="78" spans="1:21" s="1156" customFormat="1" ht="12.75">
      <c r="A78" s="57"/>
      <c r="B78" s="20"/>
      <c r="C78" s="943" t="s">
        <v>1147</v>
      </c>
      <c r="D78" s="1159">
        <v>4.5</v>
      </c>
      <c r="E78" s="1159">
        <v>4.5</v>
      </c>
      <c r="F78" s="1160">
        <v>3</v>
      </c>
      <c r="G78" s="1161">
        <v>3.5</v>
      </c>
      <c r="H78" s="1161">
        <v>3.5</v>
      </c>
      <c r="I78" s="1161">
        <v>3.5</v>
      </c>
      <c r="J78" s="1161">
        <v>3.5</v>
      </c>
      <c r="K78" s="1161">
        <v>3.5</v>
      </c>
      <c r="L78" s="1161">
        <v>3.5</v>
      </c>
      <c r="M78" s="1161">
        <v>3.5</v>
      </c>
      <c r="N78" s="1161">
        <v>3.5</v>
      </c>
      <c r="O78" s="1131">
        <v>3.5</v>
      </c>
      <c r="P78" s="1131">
        <v>3.5</v>
      </c>
      <c r="Q78" s="1131">
        <v>2.5</v>
      </c>
      <c r="R78" s="1131">
        <v>2.5</v>
      </c>
      <c r="S78" s="1131">
        <v>2.5</v>
      </c>
      <c r="T78" s="1131">
        <v>2.5</v>
      </c>
      <c r="U78" s="1131">
        <v>2.5</v>
      </c>
    </row>
    <row r="79" spans="1:21" s="1156" customFormat="1" ht="12.75">
      <c r="A79" s="57"/>
      <c r="B79" s="20"/>
      <c r="C79" s="943" t="s">
        <v>1148</v>
      </c>
      <c r="D79" s="1131">
        <v>4.5</v>
      </c>
      <c r="E79" s="1131">
        <v>4.5</v>
      </c>
      <c r="F79" s="552">
        <v>3</v>
      </c>
      <c r="G79" s="1158">
        <v>3.5</v>
      </c>
      <c r="H79" s="1158">
        <v>3.5</v>
      </c>
      <c r="I79" s="1158">
        <v>3.5</v>
      </c>
      <c r="J79" s="1158">
        <v>3.5</v>
      </c>
      <c r="K79" s="1158">
        <v>3.5</v>
      </c>
      <c r="L79" s="1158">
        <v>3.5</v>
      </c>
      <c r="M79" s="1158">
        <v>3.5</v>
      </c>
      <c r="N79" s="1158">
        <v>3.5</v>
      </c>
      <c r="O79" s="1159">
        <v>2.5</v>
      </c>
      <c r="P79" s="1131">
        <v>2.5</v>
      </c>
      <c r="Q79" s="1131">
        <v>3.5</v>
      </c>
      <c r="R79" s="1131">
        <v>3.5</v>
      </c>
      <c r="S79" s="1131">
        <v>3.5</v>
      </c>
      <c r="T79" s="1131">
        <v>3.5</v>
      </c>
      <c r="U79" s="1131">
        <v>3.5</v>
      </c>
    </row>
    <row r="80" spans="1:21" s="1156" customFormat="1" ht="12.75">
      <c r="A80" s="57"/>
      <c r="B80" s="20"/>
      <c r="C80" s="943" t="s">
        <v>1149</v>
      </c>
      <c r="D80" s="1136">
        <v>2</v>
      </c>
      <c r="E80" s="1136">
        <v>2</v>
      </c>
      <c r="F80" s="552">
        <v>2</v>
      </c>
      <c r="G80" s="1158">
        <v>3.25</v>
      </c>
      <c r="H80" s="1158">
        <v>3.25</v>
      </c>
      <c r="I80" s="1158">
        <v>3.25</v>
      </c>
      <c r="J80" s="1158">
        <v>3.25</v>
      </c>
      <c r="K80" s="1158">
        <v>3.25</v>
      </c>
      <c r="L80" s="1158">
        <v>3.25</v>
      </c>
      <c r="M80" s="1158">
        <v>3.25</v>
      </c>
      <c r="N80" s="1158">
        <v>3.25</v>
      </c>
      <c r="O80" s="1131">
        <v>3.25</v>
      </c>
      <c r="P80" s="1131">
        <v>3.25</v>
      </c>
      <c r="Q80" s="1131">
        <v>3.25</v>
      </c>
      <c r="R80" s="1131">
        <v>3.25</v>
      </c>
      <c r="S80" s="1131">
        <v>3.25</v>
      </c>
      <c r="T80" s="1131">
        <v>3.25</v>
      </c>
      <c r="U80" s="1131">
        <v>3.25</v>
      </c>
    </row>
    <row r="81" spans="1:21" ht="15.75">
      <c r="A81" s="434"/>
      <c r="B81" s="164" t="s">
        <v>1150</v>
      </c>
      <c r="C81" s="954"/>
      <c r="D81" s="1162">
        <v>0</v>
      </c>
      <c r="E81" s="1162">
        <v>0</v>
      </c>
      <c r="F81" s="965">
        <v>1.5</v>
      </c>
      <c r="G81" s="965">
        <v>1.5</v>
      </c>
      <c r="H81" s="965">
        <v>1.5</v>
      </c>
      <c r="I81" s="965">
        <v>1.5</v>
      </c>
      <c r="J81" s="965">
        <v>1.5</v>
      </c>
      <c r="K81" s="965">
        <v>1.5</v>
      </c>
      <c r="L81" s="965">
        <v>1.5</v>
      </c>
      <c r="M81" s="965">
        <v>1.5</v>
      </c>
      <c r="N81" s="965">
        <v>1.5</v>
      </c>
      <c r="O81" s="1163">
        <v>2</v>
      </c>
      <c r="P81" s="1278">
        <v>2</v>
      </c>
      <c r="Q81" s="1278">
        <v>2</v>
      </c>
      <c r="R81" s="1278">
        <v>2</v>
      </c>
      <c r="S81" s="1278">
        <v>2</v>
      </c>
      <c r="T81" s="1278">
        <v>2</v>
      </c>
      <c r="U81" s="1278">
        <v>2</v>
      </c>
    </row>
    <row r="82" spans="1:21" ht="12.75">
      <c r="A82" s="647" t="s">
        <v>1151</v>
      </c>
      <c r="B82" s="20"/>
      <c r="C82" s="943"/>
      <c r="D82" s="432"/>
      <c r="E82" s="432"/>
      <c r="F82" s="20"/>
      <c r="G82" s="20"/>
      <c r="H82" s="20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1156"/>
    </row>
    <row r="83" spans="1:21" ht="12.75">
      <c r="A83" s="647"/>
      <c r="B83" s="107" t="s">
        <v>1152</v>
      </c>
      <c r="C83" s="943"/>
      <c r="D83" s="282" t="s">
        <v>890</v>
      </c>
      <c r="E83" s="282">
        <v>1.820083870967742</v>
      </c>
      <c r="F83" s="282" t="s">
        <v>890</v>
      </c>
      <c r="G83" s="282">
        <v>2.62</v>
      </c>
      <c r="H83" s="282">
        <v>1.5925</v>
      </c>
      <c r="I83" s="282">
        <v>2.54</v>
      </c>
      <c r="J83" s="282">
        <v>2.3997</v>
      </c>
      <c r="K83" s="282">
        <v>2.01</v>
      </c>
      <c r="L83" s="282">
        <v>2.3749</v>
      </c>
      <c r="M83" s="282">
        <v>1.5013</v>
      </c>
      <c r="N83" s="282">
        <v>2.1337</v>
      </c>
      <c r="O83" s="282">
        <v>2.9733</v>
      </c>
      <c r="P83" s="282">
        <v>4.3458</v>
      </c>
      <c r="Q83" s="282">
        <v>6.2997</v>
      </c>
      <c r="R83" s="282">
        <v>5.7927</v>
      </c>
      <c r="S83" s="282">
        <v>3.17</v>
      </c>
      <c r="T83" s="282">
        <v>3.17</v>
      </c>
      <c r="U83" s="1131">
        <v>5.75</v>
      </c>
    </row>
    <row r="84" spans="1:21" ht="12.75">
      <c r="A84" s="57"/>
      <c r="B84" s="107" t="s">
        <v>1153</v>
      </c>
      <c r="C84" s="943"/>
      <c r="D84" s="1164">
        <v>2.9805422437758247</v>
      </c>
      <c r="E84" s="1164">
        <v>1.4706548192771083</v>
      </c>
      <c r="F84" s="1164">
        <v>3.9398</v>
      </c>
      <c r="G84" s="282">
        <v>3.1</v>
      </c>
      <c r="H84" s="282">
        <v>2.4648049469964666</v>
      </c>
      <c r="I84" s="282">
        <v>2.89</v>
      </c>
      <c r="J84" s="282">
        <v>3.2485</v>
      </c>
      <c r="K84" s="282">
        <v>2.54</v>
      </c>
      <c r="L84" s="282">
        <v>2.6702572438162546</v>
      </c>
      <c r="M84" s="282">
        <v>1.8496</v>
      </c>
      <c r="N84" s="282">
        <v>2.7651</v>
      </c>
      <c r="O84" s="282">
        <v>2.3486</v>
      </c>
      <c r="P84" s="282">
        <v>3.8637</v>
      </c>
      <c r="Q84" s="282">
        <v>5.7924</v>
      </c>
      <c r="R84" s="282">
        <v>5.5404</v>
      </c>
      <c r="S84" s="282">
        <v>4.0699</v>
      </c>
      <c r="T84" s="282">
        <v>5.32</v>
      </c>
      <c r="U84" s="1131">
        <v>5.41</v>
      </c>
    </row>
    <row r="85" spans="1:21" ht="12.75">
      <c r="A85" s="57"/>
      <c r="B85" s="107" t="s">
        <v>1154</v>
      </c>
      <c r="C85" s="943"/>
      <c r="D85" s="282" t="s">
        <v>890</v>
      </c>
      <c r="E85" s="282" t="s">
        <v>890</v>
      </c>
      <c r="F85" s="1165">
        <v>4.420184745762712</v>
      </c>
      <c r="G85" s="1166">
        <v>3.7</v>
      </c>
      <c r="H85" s="282">
        <v>2.5683</v>
      </c>
      <c r="I85" s="282">
        <v>3.77</v>
      </c>
      <c r="J85" s="282">
        <v>3.8641</v>
      </c>
      <c r="K85" s="282">
        <v>2.7782</v>
      </c>
      <c r="L85" s="1167">
        <v>3.2519</v>
      </c>
      <c r="M85" s="1167">
        <v>2.6727</v>
      </c>
      <c r="N85" s="1167">
        <v>3.51395</v>
      </c>
      <c r="O85" s="282">
        <v>2.6605</v>
      </c>
      <c r="P85" s="282">
        <v>4.325</v>
      </c>
      <c r="Q85" s="1307">
        <v>0</v>
      </c>
      <c r="R85" s="1307">
        <v>0</v>
      </c>
      <c r="S85" s="1307">
        <v>4.39</v>
      </c>
      <c r="T85" s="1307">
        <v>4.98</v>
      </c>
      <c r="U85" s="1131">
        <v>4.5</v>
      </c>
    </row>
    <row r="86" spans="1:21" ht="12.75">
      <c r="A86" s="57"/>
      <c r="B86" s="107" t="s">
        <v>1155</v>
      </c>
      <c r="C86" s="943"/>
      <c r="D86" s="282">
        <v>4.928079080914116</v>
      </c>
      <c r="E86" s="282">
        <v>3.8123749843660346</v>
      </c>
      <c r="F86" s="1168">
        <v>4.78535242830253</v>
      </c>
      <c r="G86" s="282">
        <v>3.8745670329670325</v>
      </c>
      <c r="H86" s="282">
        <v>3.4186746835443036</v>
      </c>
      <c r="I86" s="282">
        <v>4.31</v>
      </c>
      <c r="J86" s="282">
        <v>4.04</v>
      </c>
      <c r="K86" s="282">
        <v>3.78</v>
      </c>
      <c r="L86" s="282">
        <v>3.1393493670886072</v>
      </c>
      <c r="M86" s="282">
        <v>3.0861</v>
      </c>
      <c r="N86" s="282">
        <v>3.9996456840042054</v>
      </c>
      <c r="O86" s="282">
        <v>3.0448</v>
      </c>
      <c r="P86" s="282">
        <v>4.6724</v>
      </c>
      <c r="Q86" s="282">
        <v>6.4471</v>
      </c>
      <c r="R86" s="282">
        <v>5.9542</v>
      </c>
      <c r="S86" s="282">
        <v>4.8222</v>
      </c>
      <c r="T86" s="282">
        <v>5.3</v>
      </c>
      <c r="U86" s="1131">
        <v>5.66</v>
      </c>
    </row>
    <row r="87" spans="1:21" s="1156" customFormat="1" ht="12.75">
      <c r="A87" s="57"/>
      <c r="B87" s="20" t="s">
        <v>1079</v>
      </c>
      <c r="C87" s="943"/>
      <c r="D87" s="1131" t="s">
        <v>1080</v>
      </c>
      <c r="E87" s="1131" t="s">
        <v>1080</v>
      </c>
      <c r="F87" s="1158" t="s">
        <v>1080</v>
      </c>
      <c r="G87" s="1158" t="s">
        <v>1080</v>
      </c>
      <c r="H87" s="1158" t="s">
        <v>1080</v>
      </c>
      <c r="I87" s="1131" t="s">
        <v>1156</v>
      </c>
      <c r="J87" s="1131" t="s">
        <v>1156</v>
      </c>
      <c r="K87" s="1131" t="s">
        <v>1156</v>
      </c>
      <c r="L87" s="1131" t="s">
        <v>1156</v>
      </c>
      <c r="M87" s="1131" t="s">
        <v>1156</v>
      </c>
      <c r="N87" s="1131" t="s">
        <v>1156</v>
      </c>
      <c r="O87" s="1131" t="s">
        <v>1156</v>
      </c>
      <c r="P87" s="1131" t="s">
        <v>1157</v>
      </c>
      <c r="Q87" s="1131" t="s">
        <v>1157</v>
      </c>
      <c r="R87" s="1131" t="s">
        <v>1157</v>
      </c>
      <c r="S87" s="1131" t="s">
        <v>1157</v>
      </c>
      <c r="T87" s="1131" t="s">
        <v>1529</v>
      </c>
      <c r="U87" s="1131" t="s">
        <v>1529</v>
      </c>
    </row>
    <row r="88" spans="1:21" ht="12.75">
      <c r="A88" s="434"/>
      <c r="B88" s="164" t="s">
        <v>1158</v>
      </c>
      <c r="C88" s="954"/>
      <c r="D88" s="1116" t="s">
        <v>1159</v>
      </c>
      <c r="E88" s="1116" t="s">
        <v>1078</v>
      </c>
      <c r="F88" s="965" t="s">
        <v>1078</v>
      </c>
      <c r="G88" s="965" t="s">
        <v>1078</v>
      </c>
      <c r="H88" s="965" t="s">
        <v>1078</v>
      </c>
      <c r="I88" s="1116" t="s">
        <v>1160</v>
      </c>
      <c r="J88" s="1116" t="s">
        <v>1161</v>
      </c>
      <c r="K88" s="1116" t="s">
        <v>1161</v>
      </c>
      <c r="L88" s="1116" t="s">
        <v>1161</v>
      </c>
      <c r="M88" s="1116" t="s">
        <v>1161</v>
      </c>
      <c r="N88" s="1116" t="s">
        <v>1161</v>
      </c>
      <c r="O88" s="1116" t="s">
        <v>1162</v>
      </c>
      <c r="P88" s="1116" t="s">
        <v>1163</v>
      </c>
      <c r="Q88" s="1116" t="s">
        <v>1163</v>
      </c>
      <c r="R88" s="1116" t="s">
        <v>1163</v>
      </c>
      <c r="S88" s="1116" t="s">
        <v>1163</v>
      </c>
      <c r="T88" s="1116" t="s">
        <v>1530</v>
      </c>
      <c r="U88" s="1131" t="s">
        <v>1530</v>
      </c>
    </row>
    <row r="89" spans="1:21" s="1174" customFormat="1" ht="12.75">
      <c r="A89" s="1169" t="s">
        <v>1164</v>
      </c>
      <c r="B89" s="1170"/>
      <c r="C89" s="1171"/>
      <c r="D89" s="1172">
        <v>4.5</v>
      </c>
      <c r="E89" s="1172">
        <v>0.711</v>
      </c>
      <c r="F89" s="1172">
        <v>4.712</v>
      </c>
      <c r="G89" s="1172">
        <v>3.177</v>
      </c>
      <c r="H89" s="1172">
        <v>1.222</v>
      </c>
      <c r="I89" s="1172">
        <v>1.965</v>
      </c>
      <c r="J89" s="1172">
        <v>2.133</v>
      </c>
      <c r="K89" s="1172">
        <v>2.111</v>
      </c>
      <c r="L89" s="1172">
        <v>3.029</v>
      </c>
      <c r="M89" s="1172">
        <v>1.688</v>
      </c>
      <c r="N89" s="1172">
        <v>3.0342345624701954</v>
      </c>
      <c r="O89" s="1173">
        <v>3.3517</v>
      </c>
      <c r="P89" s="1173">
        <v>4.9267</v>
      </c>
      <c r="Q89" s="1173">
        <v>7.5521</v>
      </c>
      <c r="R89" s="1173">
        <v>5.0667</v>
      </c>
      <c r="S89" s="1173">
        <v>2.69</v>
      </c>
      <c r="T89" s="1173">
        <v>6.48</v>
      </c>
      <c r="U89" s="1173">
        <v>4.64</v>
      </c>
    </row>
    <row r="90" spans="1:21" ht="12.75">
      <c r="A90" s="647" t="s">
        <v>1087</v>
      </c>
      <c r="B90" s="20"/>
      <c r="C90" s="943"/>
      <c r="D90" s="1131"/>
      <c r="E90" s="1131"/>
      <c r="F90" s="1158"/>
      <c r="G90" s="1158"/>
      <c r="H90" s="1158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56"/>
    </row>
    <row r="91" spans="1:21" ht="12.75">
      <c r="A91" s="57"/>
      <c r="B91" s="383" t="s">
        <v>1088</v>
      </c>
      <c r="C91" s="943"/>
      <c r="D91" s="1131"/>
      <c r="E91" s="1131"/>
      <c r="F91" s="1158"/>
      <c r="G91" s="1158"/>
      <c r="H91" s="1158"/>
      <c r="I91" s="1131"/>
      <c r="J91" s="1131"/>
      <c r="K91" s="1131"/>
      <c r="L91" s="1131"/>
      <c r="M91" s="1131"/>
      <c r="N91" s="1131"/>
      <c r="O91" s="1131"/>
      <c r="P91" s="1131"/>
      <c r="Q91" s="1131"/>
      <c r="R91" s="1131"/>
      <c r="S91" s="1131"/>
      <c r="T91" s="1131"/>
      <c r="U91" s="1156"/>
    </row>
    <row r="92" spans="1:21" ht="12.75">
      <c r="A92" s="57"/>
      <c r="B92" s="20" t="s">
        <v>1089</v>
      </c>
      <c r="C92" s="943"/>
      <c r="D92" s="1131" t="s">
        <v>1165</v>
      </c>
      <c r="E92" s="1131" t="s">
        <v>1090</v>
      </c>
      <c r="F92" s="1158" t="s">
        <v>1166</v>
      </c>
      <c r="G92" s="1158" t="s">
        <v>1090</v>
      </c>
      <c r="H92" s="1158" t="s">
        <v>1090</v>
      </c>
      <c r="I92" s="1131" t="s">
        <v>1090</v>
      </c>
      <c r="J92" s="1131" t="s">
        <v>1090</v>
      </c>
      <c r="K92" s="1131" t="s">
        <v>1090</v>
      </c>
      <c r="L92" s="1131" t="s">
        <v>1090</v>
      </c>
      <c r="M92" s="1131" t="s">
        <v>1090</v>
      </c>
      <c r="N92" s="1131" t="s">
        <v>1090</v>
      </c>
      <c r="O92" s="1131" t="s">
        <v>1090</v>
      </c>
      <c r="P92" s="1131" t="s">
        <v>1090</v>
      </c>
      <c r="Q92" s="1131" t="s">
        <v>1231</v>
      </c>
      <c r="R92" s="1131" t="s">
        <v>1526</v>
      </c>
      <c r="S92" s="1131" t="s">
        <v>1292</v>
      </c>
      <c r="T92" s="1131" t="s">
        <v>1292</v>
      </c>
      <c r="U92" s="1131" t="s">
        <v>1292</v>
      </c>
    </row>
    <row r="93" spans="1:21" ht="12.75">
      <c r="A93" s="57"/>
      <c r="B93" s="20" t="s">
        <v>1092</v>
      </c>
      <c r="C93" s="943"/>
      <c r="D93" s="1131"/>
      <c r="E93" s="1131"/>
      <c r="F93" s="1158"/>
      <c r="G93" s="1158"/>
      <c r="H93" s="1158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56"/>
    </row>
    <row r="94" spans="1:21" ht="12.75">
      <c r="A94" s="57"/>
      <c r="B94" s="20"/>
      <c r="C94" s="943" t="s">
        <v>1093</v>
      </c>
      <c r="D94" s="1175">
        <v>0</v>
      </c>
      <c r="E94" s="1131" t="s">
        <v>1094</v>
      </c>
      <c r="F94" s="1158" t="s">
        <v>1167</v>
      </c>
      <c r="G94" s="1158" t="s">
        <v>1095</v>
      </c>
      <c r="H94" s="1158" t="s">
        <v>1095</v>
      </c>
      <c r="I94" s="1131" t="s">
        <v>1095</v>
      </c>
      <c r="J94" s="1131" t="s">
        <v>1095</v>
      </c>
      <c r="K94" s="1131" t="s">
        <v>1095</v>
      </c>
      <c r="L94" s="1131" t="s">
        <v>1095</v>
      </c>
      <c r="M94" s="1131" t="s">
        <v>1095</v>
      </c>
      <c r="N94" s="1131" t="s">
        <v>1095</v>
      </c>
      <c r="O94" s="1131" t="s">
        <v>1095</v>
      </c>
      <c r="P94" s="1131" t="s">
        <v>1095</v>
      </c>
      <c r="Q94" s="1131" t="s">
        <v>1527</v>
      </c>
      <c r="R94" s="1131" t="s">
        <v>1273</v>
      </c>
      <c r="S94" s="1131" t="s">
        <v>1273</v>
      </c>
      <c r="T94" s="1131" t="s">
        <v>1273</v>
      </c>
      <c r="U94" s="1131" t="s">
        <v>1273</v>
      </c>
    </row>
    <row r="95" spans="1:21" ht="12.75">
      <c r="A95" s="57"/>
      <c r="B95" s="20"/>
      <c r="C95" s="943" t="s">
        <v>1096</v>
      </c>
      <c r="D95" s="1131" t="s">
        <v>1090</v>
      </c>
      <c r="E95" s="1131" t="s">
        <v>1097</v>
      </c>
      <c r="F95" s="1131" t="s">
        <v>1098</v>
      </c>
      <c r="G95" s="1131" t="s">
        <v>1095</v>
      </c>
      <c r="H95" s="1131" t="s">
        <v>1098</v>
      </c>
      <c r="I95" s="1131" t="s">
        <v>1098</v>
      </c>
      <c r="J95" s="1131" t="s">
        <v>1098</v>
      </c>
      <c r="K95" s="1131" t="s">
        <v>1098</v>
      </c>
      <c r="L95" s="1131" t="s">
        <v>1168</v>
      </c>
      <c r="M95" s="1131" t="s">
        <v>1168</v>
      </c>
      <c r="N95" s="1131" t="s">
        <v>1168</v>
      </c>
      <c r="O95" s="1131" t="s">
        <v>1168</v>
      </c>
      <c r="P95" s="1131" t="s">
        <v>1168</v>
      </c>
      <c r="Q95" s="1131" t="s">
        <v>1232</v>
      </c>
      <c r="R95" s="1131" t="s">
        <v>1232</v>
      </c>
      <c r="S95" s="1131" t="s">
        <v>1232</v>
      </c>
      <c r="T95" s="1131" t="s">
        <v>1232</v>
      </c>
      <c r="U95" s="1131" t="s">
        <v>1232</v>
      </c>
    </row>
    <row r="96" spans="1:21" ht="12.75">
      <c r="A96" s="57"/>
      <c r="B96" s="20"/>
      <c r="C96" s="943" t="s">
        <v>1099</v>
      </c>
      <c r="D96" s="1131" t="s">
        <v>1165</v>
      </c>
      <c r="E96" s="1131" t="s">
        <v>1091</v>
      </c>
      <c r="F96" s="1131" t="s">
        <v>1169</v>
      </c>
      <c r="G96" s="1131" t="s">
        <v>1100</v>
      </c>
      <c r="H96" s="1131" t="s">
        <v>1100</v>
      </c>
      <c r="I96" s="1131" t="s">
        <v>1100</v>
      </c>
      <c r="J96" s="1131" t="s">
        <v>1100</v>
      </c>
      <c r="K96" s="1131" t="s">
        <v>1100</v>
      </c>
      <c r="L96" s="1131" t="s">
        <v>1100</v>
      </c>
      <c r="M96" s="1131" t="s">
        <v>1100</v>
      </c>
      <c r="N96" s="1131" t="s">
        <v>1100</v>
      </c>
      <c r="O96" s="1131" t="s">
        <v>1100</v>
      </c>
      <c r="P96" s="1131" t="s">
        <v>1100</v>
      </c>
      <c r="Q96" s="1131" t="s">
        <v>1233</v>
      </c>
      <c r="R96" s="1131" t="s">
        <v>1233</v>
      </c>
      <c r="S96" s="1131" t="s">
        <v>1233</v>
      </c>
      <c r="T96" s="1131" t="s">
        <v>1233</v>
      </c>
      <c r="U96" s="1131" t="s">
        <v>1233</v>
      </c>
    </row>
    <row r="97" spans="1:21" ht="12.75">
      <c r="A97" s="57"/>
      <c r="B97" s="20"/>
      <c r="C97" s="943" t="s">
        <v>1101</v>
      </c>
      <c r="D97" s="1131" t="s">
        <v>1170</v>
      </c>
      <c r="E97" s="1131" t="s">
        <v>1102</v>
      </c>
      <c r="F97" s="1131" t="s">
        <v>1104</v>
      </c>
      <c r="G97" s="1158" t="s">
        <v>1104</v>
      </c>
      <c r="H97" s="1131" t="s">
        <v>1104</v>
      </c>
      <c r="I97" s="1131" t="s">
        <v>1104</v>
      </c>
      <c r="J97" s="1131" t="s">
        <v>1104</v>
      </c>
      <c r="K97" s="1131" t="s">
        <v>1104</v>
      </c>
      <c r="L97" s="1131" t="s">
        <v>1104</v>
      </c>
      <c r="M97" s="1131" t="s">
        <v>1104</v>
      </c>
      <c r="N97" s="1131" t="s">
        <v>1104</v>
      </c>
      <c r="O97" s="1131" t="s">
        <v>1104</v>
      </c>
      <c r="P97" s="1131" t="s">
        <v>1104</v>
      </c>
      <c r="Q97" s="1131" t="s">
        <v>1234</v>
      </c>
      <c r="R97" s="1131" t="s">
        <v>1528</v>
      </c>
      <c r="S97" s="1131" t="s">
        <v>1293</v>
      </c>
      <c r="T97" s="1131" t="s">
        <v>1165</v>
      </c>
      <c r="U97" s="1131" t="s">
        <v>1165</v>
      </c>
    </row>
    <row r="98" spans="1:21" ht="12.75">
      <c r="A98" s="57"/>
      <c r="B98" s="20"/>
      <c r="C98" s="943" t="s">
        <v>1105</v>
      </c>
      <c r="D98" s="1131" t="s">
        <v>1171</v>
      </c>
      <c r="E98" s="1131" t="s">
        <v>1173</v>
      </c>
      <c r="F98" s="1131" t="s">
        <v>1174</v>
      </c>
      <c r="G98" s="1158" t="s">
        <v>1174</v>
      </c>
      <c r="H98" s="1131" t="s">
        <v>1175</v>
      </c>
      <c r="I98" s="1131" t="s">
        <v>1175</v>
      </c>
      <c r="J98" s="1131" t="s">
        <v>1175</v>
      </c>
      <c r="K98" s="1131" t="s">
        <v>1175</v>
      </c>
      <c r="L98" s="1131" t="s">
        <v>1176</v>
      </c>
      <c r="M98" s="1131" t="s">
        <v>1176</v>
      </c>
      <c r="N98" s="1131" t="s">
        <v>1176</v>
      </c>
      <c r="O98" s="1131" t="s">
        <v>1176</v>
      </c>
      <c r="P98" s="1131" t="s">
        <v>1176</v>
      </c>
      <c r="Q98" s="1131" t="s">
        <v>1235</v>
      </c>
      <c r="R98" s="1131" t="s">
        <v>1235</v>
      </c>
      <c r="S98" s="1131" t="s">
        <v>1235</v>
      </c>
      <c r="T98" s="1131" t="s">
        <v>1235</v>
      </c>
      <c r="U98" s="1131" t="s">
        <v>1235</v>
      </c>
    </row>
    <row r="99" spans="1:21" ht="12.75">
      <c r="A99" s="57"/>
      <c r="B99" s="383" t="s">
        <v>1109</v>
      </c>
      <c r="C99" s="943"/>
      <c r="D99" s="1131"/>
      <c r="E99" s="1131"/>
      <c r="F99" s="1158"/>
      <c r="G99" s="1158"/>
      <c r="H99" s="1158"/>
      <c r="I99" s="1131"/>
      <c r="J99" s="1131"/>
      <c r="K99" s="1131"/>
      <c r="L99" s="1131"/>
      <c r="M99" s="1131"/>
      <c r="N99" s="1131"/>
      <c r="O99" s="1131"/>
      <c r="P99" s="1131"/>
      <c r="Q99" s="1131"/>
      <c r="R99" s="1131"/>
      <c r="S99" s="1131"/>
      <c r="T99" s="1131"/>
      <c r="U99" s="1156"/>
    </row>
    <row r="100" spans="1:21" ht="12.75">
      <c r="A100" s="57"/>
      <c r="B100" s="20" t="s">
        <v>1110</v>
      </c>
      <c r="C100" s="943"/>
      <c r="D100" s="1131" t="s">
        <v>1177</v>
      </c>
      <c r="E100" s="1131" t="s">
        <v>1111</v>
      </c>
      <c r="F100" s="1158" t="s">
        <v>1178</v>
      </c>
      <c r="G100" s="1158" t="s">
        <v>1179</v>
      </c>
      <c r="H100" s="1158" t="s">
        <v>1179</v>
      </c>
      <c r="I100" s="1131" t="s">
        <v>1179</v>
      </c>
      <c r="J100" s="1131" t="s">
        <v>1179</v>
      </c>
      <c r="K100" s="1131" t="s">
        <v>1179</v>
      </c>
      <c r="L100" s="1131" t="s">
        <v>1179</v>
      </c>
      <c r="M100" s="1131" t="s">
        <v>1179</v>
      </c>
      <c r="N100" s="1131" t="s">
        <v>1179</v>
      </c>
      <c r="O100" s="1131" t="s">
        <v>1179</v>
      </c>
      <c r="P100" s="1131" t="s">
        <v>1180</v>
      </c>
      <c r="Q100" s="1131" t="s">
        <v>1180</v>
      </c>
      <c r="R100" s="1131" t="s">
        <v>1159</v>
      </c>
      <c r="S100" s="1131" t="s">
        <v>1159</v>
      </c>
      <c r="T100" s="1131" t="s">
        <v>1159</v>
      </c>
      <c r="U100" s="1131" t="s">
        <v>1159</v>
      </c>
    </row>
    <row r="101" spans="1:21" ht="12.75">
      <c r="A101" s="57"/>
      <c r="B101" s="107" t="s">
        <v>1112</v>
      </c>
      <c r="C101" s="943"/>
      <c r="D101" s="1131" t="s">
        <v>1181</v>
      </c>
      <c r="E101" s="1131" t="s">
        <v>1113</v>
      </c>
      <c r="F101" s="1158" t="s">
        <v>1182</v>
      </c>
      <c r="G101" s="1158" t="s">
        <v>1114</v>
      </c>
      <c r="H101" s="1158" t="s">
        <v>1114</v>
      </c>
      <c r="I101" s="1158" t="s">
        <v>1114</v>
      </c>
      <c r="J101" s="1158" t="s">
        <v>1114</v>
      </c>
      <c r="K101" s="1158" t="s">
        <v>1114</v>
      </c>
      <c r="L101" s="1131" t="s">
        <v>1114</v>
      </c>
      <c r="M101" s="1131" t="s">
        <v>1114</v>
      </c>
      <c r="N101" s="1131" t="s">
        <v>1114</v>
      </c>
      <c r="O101" s="1131" t="s">
        <v>1114</v>
      </c>
      <c r="P101" s="1131" t="s">
        <v>1114</v>
      </c>
      <c r="Q101" s="1131" t="s">
        <v>1114</v>
      </c>
      <c r="R101" s="1131" t="s">
        <v>1275</v>
      </c>
      <c r="S101" s="1131" t="s">
        <v>1275</v>
      </c>
      <c r="T101" s="1131" t="s">
        <v>1275</v>
      </c>
      <c r="U101" s="1131" t="s">
        <v>1275</v>
      </c>
    </row>
    <row r="102" spans="1:21" ht="12.75">
      <c r="A102" s="57"/>
      <c r="B102" s="107" t="s">
        <v>1115</v>
      </c>
      <c r="C102" s="943"/>
      <c r="D102" s="1131" t="s">
        <v>1183</v>
      </c>
      <c r="E102" s="1131" t="s">
        <v>1116</v>
      </c>
      <c r="F102" s="1158" t="s">
        <v>1184</v>
      </c>
      <c r="G102" s="1158" t="s">
        <v>1184</v>
      </c>
      <c r="H102" s="1158" t="s">
        <v>1185</v>
      </c>
      <c r="I102" s="1131" t="s">
        <v>1185</v>
      </c>
      <c r="J102" s="1131" t="s">
        <v>1185</v>
      </c>
      <c r="K102" s="1131" t="s">
        <v>1185</v>
      </c>
      <c r="L102" s="1131" t="s">
        <v>1185</v>
      </c>
      <c r="M102" s="1131" t="s">
        <v>1185</v>
      </c>
      <c r="N102" s="1131" t="s">
        <v>1185</v>
      </c>
      <c r="O102" s="1131" t="s">
        <v>1116</v>
      </c>
      <c r="P102" s="1131" t="s">
        <v>1116</v>
      </c>
      <c r="Q102" s="1131" t="s">
        <v>1185</v>
      </c>
      <c r="R102" s="1131" t="s">
        <v>1185</v>
      </c>
      <c r="S102" s="1131" t="s">
        <v>1185</v>
      </c>
      <c r="T102" s="1131" t="s">
        <v>1185</v>
      </c>
      <c r="U102" s="1131" t="s">
        <v>1185</v>
      </c>
    </row>
    <row r="103" spans="1:21" ht="12.75">
      <c r="A103" s="57"/>
      <c r="B103" s="107" t="s">
        <v>1118</v>
      </c>
      <c r="C103" s="943"/>
      <c r="D103" s="1131" t="s">
        <v>1186</v>
      </c>
      <c r="E103" s="1131" t="s">
        <v>1119</v>
      </c>
      <c r="F103" s="1158" t="s">
        <v>1187</v>
      </c>
      <c r="G103" s="1158" t="s">
        <v>1187</v>
      </c>
      <c r="H103" s="1158" t="s">
        <v>1187</v>
      </c>
      <c r="I103" s="1131" t="s">
        <v>1187</v>
      </c>
      <c r="J103" s="1131" t="s">
        <v>1187</v>
      </c>
      <c r="K103" s="1131" t="s">
        <v>1187</v>
      </c>
      <c r="L103" s="1131" t="s">
        <v>1188</v>
      </c>
      <c r="M103" s="1131" t="s">
        <v>1188</v>
      </c>
      <c r="N103" s="1131" t="s">
        <v>1188</v>
      </c>
      <c r="O103" s="1131" t="s">
        <v>1188</v>
      </c>
      <c r="P103" s="1131" t="s">
        <v>1188</v>
      </c>
      <c r="Q103" s="1131" t="s">
        <v>1188</v>
      </c>
      <c r="R103" s="1131" t="s">
        <v>1179</v>
      </c>
      <c r="S103" s="1131" t="s">
        <v>1179</v>
      </c>
      <c r="T103" s="1131" t="s">
        <v>1179</v>
      </c>
      <c r="U103" s="1131" t="s">
        <v>1179</v>
      </c>
    </row>
    <row r="104" spans="1:21" ht="12.75">
      <c r="A104" s="434"/>
      <c r="B104" s="1145" t="s">
        <v>1121</v>
      </c>
      <c r="C104" s="954"/>
      <c r="D104" s="1116" t="s">
        <v>1189</v>
      </c>
      <c r="E104" s="1116" t="s">
        <v>1122</v>
      </c>
      <c r="F104" s="965" t="s">
        <v>1190</v>
      </c>
      <c r="G104" s="965" t="s">
        <v>1191</v>
      </c>
      <c r="H104" s="965" t="s">
        <v>1191</v>
      </c>
      <c r="I104" s="1116" t="s">
        <v>1191</v>
      </c>
      <c r="J104" s="1116" t="s">
        <v>1191</v>
      </c>
      <c r="K104" s="1116" t="s">
        <v>1191</v>
      </c>
      <c r="L104" s="1116" t="s">
        <v>1192</v>
      </c>
      <c r="M104" s="1116" t="s">
        <v>1192</v>
      </c>
      <c r="N104" s="1116" t="s">
        <v>1192</v>
      </c>
      <c r="O104" s="1116" t="s">
        <v>1192</v>
      </c>
      <c r="P104" s="1116" t="s">
        <v>1192</v>
      </c>
      <c r="Q104" s="1116" t="s">
        <v>1236</v>
      </c>
      <c r="R104" s="1116" t="s">
        <v>1276</v>
      </c>
      <c r="S104" s="1116" t="s">
        <v>1276</v>
      </c>
      <c r="T104" s="1116" t="s">
        <v>1276</v>
      </c>
      <c r="U104" s="1116" t="s">
        <v>1276</v>
      </c>
    </row>
    <row r="105" spans="1:21" s="1183" customFormat="1" ht="14.25" customHeight="1" thickBot="1">
      <c r="A105" s="1176" t="s">
        <v>1125</v>
      </c>
      <c r="B105" s="1177"/>
      <c r="C105" s="1178"/>
      <c r="D105" s="1179">
        <v>4.8</v>
      </c>
      <c r="E105" s="1179">
        <v>4</v>
      </c>
      <c r="F105" s="1179">
        <v>4.5</v>
      </c>
      <c r="G105" s="1180"/>
      <c r="H105" s="1180"/>
      <c r="I105" s="1181"/>
      <c r="J105" s="1182">
        <v>8</v>
      </c>
      <c r="K105" s="1181"/>
      <c r="L105" s="1181"/>
      <c r="M105" s="1181"/>
      <c r="N105" s="1179">
        <v>6.4</v>
      </c>
      <c r="O105" s="1179"/>
      <c r="P105" s="1179"/>
      <c r="Q105" s="1288"/>
      <c r="R105" s="1288"/>
      <c r="S105" s="1288"/>
      <c r="T105" s="1288"/>
      <c r="U105" s="1288"/>
    </row>
    <row r="106" spans="1:16" ht="15.75" customHeight="1" hidden="1">
      <c r="A106" s="106" t="s">
        <v>1139</v>
      </c>
      <c r="B106" s="20"/>
      <c r="C106" s="20"/>
      <c r="D106" s="807"/>
      <c r="E106" s="807"/>
      <c r="F106" s="18"/>
      <c r="G106" s="18"/>
      <c r="H106" s="18"/>
      <c r="I106" s="807"/>
      <c r="J106" s="18"/>
      <c r="K106" s="807"/>
      <c r="L106" s="807"/>
      <c r="M106" s="432"/>
      <c r="N106" s="432"/>
      <c r="O106" s="432"/>
      <c r="P106" s="432"/>
    </row>
    <row r="107" spans="1:16" ht="12.75">
      <c r="A107" s="106" t="s">
        <v>1140</v>
      </c>
      <c r="B107" s="20"/>
      <c r="C107" s="20"/>
      <c r="D107" s="807"/>
      <c r="E107" s="807"/>
      <c r="F107" s="18"/>
      <c r="G107" s="18"/>
      <c r="H107" s="18"/>
      <c r="I107" s="807"/>
      <c r="J107" s="18"/>
      <c r="K107" s="807"/>
      <c r="L107" s="807"/>
      <c r="M107" s="432"/>
      <c r="N107" s="432"/>
      <c r="O107" s="432"/>
      <c r="P107" s="432"/>
    </row>
    <row r="108" spans="1:16" ht="12.75">
      <c r="A108" s="810" t="s">
        <v>1068</v>
      </c>
      <c r="B108" s="20"/>
      <c r="C108" s="20"/>
      <c r="D108" s="807"/>
      <c r="E108" s="807"/>
      <c r="F108" s="18"/>
      <c r="G108" s="18"/>
      <c r="H108" s="18"/>
      <c r="I108" s="807"/>
      <c r="J108" s="18"/>
      <c r="K108" s="807"/>
      <c r="L108" s="807"/>
      <c r="M108" s="432"/>
      <c r="N108" s="432"/>
      <c r="O108" s="432"/>
      <c r="P108" s="432"/>
    </row>
    <row r="109" spans="1:3" ht="12.75">
      <c r="A109" s="19"/>
      <c r="B109" s="1156"/>
      <c r="C109" s="1156"/>
    </row>
    <row r="110" spans="2:3" ht="12.75">
      <c r="B110" s="1156"/>
      <c r="C110" s="1156"/>
    </row>
    <row r="111" spans="2:3" ht="12.75">
      <c r="B111" s="1156"/>
      <c r="C111" s="1156"/>
    </row>
    <row r="112" spans="2:3" ht="12.75">
      <c r="B112" s="1156"/>
      <c r="C112" s="1156"/>
    </row>
    <row r="113" spans="2:3" ht="12.75">
      <c r="B113" s="1156"/>
      <c r="C113" s="1156"/>
    </row>
    <row r="114" spans="2:3" ht="12.75">
      <c r="B114" s="1156"/>
      <c r="C114" s="1156"/>
    </row>
    <row r="115" spans="2:3" ht="12.75">
      <c r="B115" s="1156"/>
      <c r="C115" s="1156"/>
    </row>
    <row r="116" spans="2:3" ht="12.75">
      <c r="B116" s="1156"/>
      <c r="C116" s="1156"/>
    </row>
    <row r="117" spans="2:3" ht="12.75">
      <c r="B117" s="1156"/>
      <c r="C117" s="1156"/>
    </row>
    <row r="118" spans="2:3" ht="12.75">
      <c r="B118" s="1156"/>
      <c r="C118" s="1156"/>
    </row>
    <row r="119" spans="2:3" ht="12.75">
      <c r="B119" s="1156"/>
      <c r="C119" s="1156"/>
    </row>
    <row r="120" spans="2:3" ht="12.75">
      <c r="B120" s="1156"/>
      <c r="C120" s="1156"/>
    </row>
    <row r="121" spans="2:3" ht="12.75">
      <c r="B121" s="1156"/>
      <c r="C121" s="1156"/>
    </row>
    <row r="122" spans="2:3" ht="12.75">
      <c r="B122" s="1156"/>
      <c r="C122" s="1156"/>
    </row>
    <row r="123" spans="2:3" ht="12.75">
      <c r="B123" s="1156"/>
      <c r="C123" s="1156"/>
    </row>
    <row r="124" spans="2:3" ht="12.75">
      <c r="B124" s="1156"/>
      <c r="C124" s="1156"/>
    </row>
    <row r="125" spans="2:3" ht="12.75">
      <c r="B125" s="1156"/>
      <c r="C125" s="1156"/>
    </row>
    <row r="126" spans="2:3" ht="12.75">
      <c r="B126" s="1156"/>
      <c r="C126" s="1156"/>
    </row>
    <row r="127" spans="2:3" ht="12.75">
      <c r="B127" s="1156"/>
      <c r="C127" s="1156"/>
    </row>
    <row r="128" spans="2:3" ht="12.75">
      <c r="B128" s="1156"/>
      <c r="C128" s="1156"/>
    </row>
    <row r="129" spans="2:3" ht="12.75">
      <c r="B129" s="1156"/>
      <c r="C129" s="1156"/>
    </row>
    <row r="130" spans="2:3" ht="12.75">
      <c r="B130" s="1156"/>
      <c r="C130" s="1156"/>
    </row>
    <row r="131" spans="2:3" ht="12.75">
      <c r="B131" s="1156"/>
      <c r="C131" s="1156"/>
    </row>
    <row r="132" spans="2:3" ht="12.75">
      <c r="B132" s="1156"/>
      <c r="C132" s="1156"/>
    </row>
  </sheetData>
  <sheetProtection/>
  <mergeCells count="12">
    <mergeCell ref="A1:I1"/>
    <mergeCell ref="A2:I2"/>
    <mergeCell ref="A3:I3"/>
    <mergeCell ref="A5:I5"/>
    <mergeCell ref="A6:I6"/>
    <mergeCell ref="A8:C8"/>
    <mergeCell ref="A9:C9"/>
    <mergeCell ref="A66:U66"/>
    <mergeCell ref="A70:C70"/>
    <mergeCell ref="A71:C71"/>
    <mergeCell ref="A67:S67"/>
    <mergeCell ref="A68:S68"/>
  </mergeCells>
  <printOptions horizontalCentered="1"/>
  <pageMargins left="0.2" right="0.2" top="1" bottom="1" header="0.5" footer="0.5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N27" sqref="N27"/>
    </sheetView>
  </sheetViews>
  <sheetFormatPr defaultColWidth="9.421875" defaultRowHeight="12.75"/>
  <cols>
    <col min="1" max="1" width="13.140625" style="1188" hidden="1" customWidth="1"/>
    <col min="2" max="2" width="8.00390625" style="1188" customWidth="1"/>
    <col min="3" max="14" width="6.28125" style="1184" customWidth="1"/>
    <col min="15" max="15" width="7.421875" style="1188" bestFit="1" customWidth="1"/>
    <col min="16" max="16384" width="9.421875" style="1184" customWidth="1"/>
  </cols>
  <sheetData>
    <row r="1" spans="1:15" ht="12.75">
      <c r="A1" s="1673" t="s">
        <v>662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</row>
    <row r="2" spans="1:15" ht="18.75">
      <c r="A2" s="1696" t="s">
        <v>1193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</row>
    <row r="3" spans="1:15" ht="12.75" hidden="1">
      <c r="A3" s="149"/>
      <c r="B3" s="149"/>
      <c r="C3" s="1033"/>
      <c r="D3" s="1185"/>
      <c r="E3" s="1185"/>
      <c r="F3" s="1185"/>
      <c r="G3" s="1033"/>
      <c r="H3" s="1033"/>
      <c r="I3" s="1033"/>
      <c r="J3" s="1033"/>
      <c r="K3" s="1033"/>
      <c r="L3" s="1033"/>
      <c r="M3" s="1033"/>
      <c r="N3" s="1033"/>
      <c r="O3" s="149"/>
    </row>
    <row r="4" spans="1:15" ht="13.5" thickBot="1">
      <c r="A4" s="149"/>
      <c r="B4" s="149"/>
      <c r="C4" s="1033"/>
      <c r="D4" s="1033"/>
      <c r="E4" s="1033"/>
      <c r="F4" s="1033"/>
      <c r="G4" s="1033"/>
      <c r="H4" s="1033"/>
      <c r="I4" s="1033"/>
      <c r="J4" s="1033"/>
      <c r="K4" s="1033"/>
      <c r="L4" s="1185"/>
      <c r="M4" s="1033"/>
      <c r="N4" s="1033"/>
      <c r="O4" s="1186" t="s">
        <v>1194</v>
      </c>
    </row>
    <row r="5" spans="1:15" s="1188" customFormat="1" ht="12.75">
      <c r="A5" s="1710" t="s">
        <v>1195</v>
      </c>
      <c r="B5" s="966"/>
      <c r="C5" s="1712" t="s">
        <v>685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3"/>
      <c r="O5" s="1187" t="s">
        <v>967</v>
      </c>
    </row>
    <row r="6" spans="1:15" s="1188" customFormat="1" ht="12.75">
      <c r="A6" s="1711"/>
      <c r="B6" s="963" t="s">
        <v>1195</v>
      </c>
      <c r="C6" s="1189" t="s">
        <v>247</v>
      </c>
      <c r="D6" s="1190" t="s">
        <v>588</v>
      </c>
      <c r="E6" s="1190" t="s">
        <v>594</v>
      </c>
      <c r="F6" s="1190" t="s">
        <v>595</v>
      </c>
      <c r="G6" s="1190" t="s">
        <v>596</v>
      </c>
      <c r="H6" s="1190" t="s">
        <v>597</v>
      </c>
      <c r="I6" s="1190" t="s">
        <v>598</v>
      </c>
      <c r="J6" s="1190" t="s">
        <v>599</v>
      </c>
      <c r="K6" s="1190" t="s">
        <v>600</v>
      </c>
      <c r="L6" s="1190" t="s">
        <v>601</v>
      </c>
      <c r="M6" s="1190" t="s">
        <v>692</v>
      </c>
      <c r="N6" s="252" t="s">
        <v>693</v>
      </c>
      <c r="O6" s="253" t="s">
        <v>449</v>
      </c>
    </row>
    <row r="7" spans="1:15" ht="15" customHeight="1">
      <c r="A7" s="1191" t="s">
        <v>1196</v>
      </c>
      <c r="B7" s="1192" t="s">
        <v>1197</v>
      </c>
      <c r="C7" s="1193">
        <v>8.43</v>
      </c>
      <c r="D7" s="1193">
        <v>8.78</v>
      </c>
      <c r="E7" s="1193">
        <v>8.84</v>
      </c>
      <c r="F7" s="1193">
        <v>8.7</v>
      </c>
      <c r="G7" s="1193">
        <v>8.82</v>
      </c>
      <c r="H7" s="1193">
        <v>8.93</v>
      </c>
      <c r="I7" s="1193">
        <v>9.33</v>
      </c>
      <c r="J7" s="1193">
        <v>9.56</v>
      </c>
      <c r="K7" s="1193">
        <v>9.6</v>
      </c>
      <c r="L7" s="1193">
        <v>9.64</v>
      </c>
      <c r="M7" s="1193">
        <v>9.59</v>
      </c>
      <c r="N7" s="1193">
        <v>9.64</v>
      </c>
      <c r="O7" s="1194">
        <v>9.24</v>
      </c>
    </row>
    <row r="8" spans="1:15" ht="15" customHeight="1">
      <c r="A8" s="1191" t="s">
        <v>1198</v>
      </c>
      <c r="B8" s="1192" t="s">
        <v>1199</v>
      </c>
      <c r="C8" s="1193">
        <v>10.17</v>
      </c>
      <c r="D8" s="1193">
        <v>10.45</v>
      </c>
      <c r="E8" s="1193">
        <v>12.17</v>
      </c>
      <c r="F8" s="1193">
        <v>11.68</v>
      </c>
      <c r="G8" s="1193">
        <v>12.03</v>
      </c>
      <c r="H8" s="1193">
        <v>12.36</v>
      </c>
      <c r="I8" s="1193">
        <v>12.57</v>
      </c>
      <c r="J8" s="1193">
        <v>12.43</v>
      </c>
      <c r="K8" s="1193">
        <v>11.3</v>
      </c>
      <c r="L8" s="1193">
        <v>9.56</v>
      </c>
      <c r="M8" s="1193">
        <v>11.28</v>
      </c>
      <c r="N8" s="1193">
        <v>11.92</v>
      </c>
      <c r="O8" s="1195">
        <v>11.34</v>
      </c>
    </row>
    <row r="9" spans="1:15" ht="15" customHeight="1">
      <c r="A9" s="1191" t="s">
        <v>1200</v>
      </c>
      <c r="B9" s="1192" t="s">
        <v>1201</v>
      </c>
      <c r="C9" s="1193">
        <v>8.49</v>
      </c>
      <c r="D9" s="1193">
        <v>5.94</v>
      </c>
      <c r="E9" s="1193">
        <v>7.24</v>
      </c>
      <c r="F9" s="1193">
        <v>8.74</v>
      </c>
      <c r="G9" s="1193">
        <v>6.05</v>
      </c>
      <c r="H9" s="1193">
        <v>3.93</v>
      </c>
      <c r="I9" s="1193">
        <v>7.57</v>
      </c>
      <c r="J9" s="1193">
        <v>7.56</v>
      </c>
      <c r="K9" s="1193">
        <v>6.38</v>
      </c>
      <c r="L9" s="1193">
        <v>4.93</v>
      </c>
      <c r="M9" s="1193">
        <v>5.31</v>
      </c>
      <c r="N9" s="1193">
        <v>6.01</v>
      </c>
      <c r="O9" s="1195">
        <v>6.5</v>
      </c>
    </row>
    <row r="10" spans="1:15" ht="15" customHeight="1">
      <c r="A10" s="1191" t="s">
        <v>1202</v>
      </c>
      <c r="B10" s="1192" t="s">
        <v>1203</v>
      </c>
      <c r="C10" s="1193">
        <v>6.36</v>
      </c>
      <c r="D10" s="1193">
        <v>6.26</v>
      </c>
      <c r="E10" s="1193">
        <v>6.54</v>
      </c>
      <c r="F10" s="1193">
        <v>7.02</v>
      </c>
      <c r="G10" s="1193">
        <v>6.91</v>
      </c>
      <c r="H10" s="1193">
        <v>6.99</v>
      </c>
      <c r="I10" s="1193">
        <v>7.38</v>
      </c>
      <c r="J10" s="1193">
        <v>7.97</v>
      </c>
      <c r="K10" s="1193">
        <v>8.12</v>
      </c>
      <c r="L10" s="1193">
        <v>7.94</v>
      </c>
      <c r="M10" s="1193">
        <v>7.89</v>
      </c>
      <c r="N10" s="1193">
        <v>8.33</v>
      </c>
      <c r="O10" s="1195">
        <v>7.35</v>
      </c>
    </row>
    <row r="11" spans="1:15" ht="15" customHeight="1">
      <c r="A11" s="1191" t="s">
        <v>1204</v>
      </c>
      <c r="B11" s="1192" t="s">
        <v>1205</v>
      </c>
      <c r="C11" s="1193">
        <v>8.34</v>
      </c>
      <c r="D11" s="1193">
        <v>8.61</v>
      </c>
      <c r="E11" s="1193">
        <v>8.78</v>
      </c>
      <c r="F11" s="1193">
        <v>9.14</v>
      </c>
      <c r="G11" s="1193">
        <v>9.69</v>
      </c>
      <c r="H11" s="1193">
        <v>11.83</v>
      </c>
      <c r="I11" s="1193">
        <v>12.68</v>
      </c>
      <c r="J11" s="1193">
        <v>12.21</v>
      </c>
      <c r="K11" s="1193">
        <v>10.93</v>
      </c>
      <c r="L11" s="1193">
        <v>12.7</v>
      </c>
      <c r="M11" s="1193">
        <v>12.88</v>
      </c>
      <c r="N11" s="1193">
        <v>12.66</v>
      </c>
      <c r="O11" s="1195">
        <v>10.93</v>
      </c>
    </row>
    <row r="12" spans="1:15" ht="15" customHeight="1">
      <c r="A12" s="1191" t="s">
        <v>1206</v>
      </c>
      <c r="B12" s="1192" t="s">
        <v>1207</v>
      </c>
      <c r="C12" s="1193">
        <v>12.180580266567938</v>
      </c>
      <c r="D12" s="1193">
        <v>11.753995135135135</v>
      </c>
      <c r="E12" s="1193">
        <v>11.43</v>
      </c>
      <c r="F12" s="1193">
        <v>11.62647106257875</v>
      </c>
      <c r="G12" s="1193">
        <v>11.507426486486487</v>
      </c>
      <c r="H12" s="1193">
        <v>11.47</v>
      </c>
      <c r="I12" s="1193">
        <v>11.624515713784637</v>
      </c>
      <c r="J12" s="1193">
        <v>10.994226486486486</v>
      </c>
      <c r="K12" s="1193">
        <v>9.76545743647647</v>
      </c>
      <c r="L12" s="1193">
        <v>8.51255915744377</v>
      </c>
      <c r="M12" s="1193">
        <v>6.032429189189189</v>
      </c>
      <c r="N12" s="1193">
        <v>5.6191894558599635</v>
      </c>
      <c r="O12" s="1195">
        <v>10.22055196436712</v>
      </c>
    </row>
    <row r="13" spans="1:15" ht="15" customHeight="1">
      <c r="A13" s="1191" t="s">
        <v>1208</v>
      </c>
      <c r="B13" s="1192" t="s">
        <v>1209</v>
      </c>
      <c r="C13" s="1193">
        <v>4.868429567408652</v>
      </c>
      <c r="D13" s="1193">
        <v>3.3598782967250815</v>
      </c>
      <c r="E13" s="1193">
        <v>3.8128924099661266</v>
      </c>
      <c r="F13" s="1193">
        <v>3.358146871062578</v>
      </c>
      <c r="G13" s="1193">
        <v>2.630800540540541</v>
      </c>
      <c r="H13" s="1193">
        <v>2.7138949166740067</v>
      </c>
      <c r="I13" s="1193">
        <v>3.9024395212095753</v>
      </c>
      <c r="J13" s="1193">
        <v>4.0046837837837845</v>
      </c>
      <c r="K13" s="1193">
        <v>4.168231948270435</v>
      </c>
      <c r="L13" s="1193">
        <v>3.4432686832740216</v>
      </c>
      <c r="M13" s="1193">
        <v>3.2424281081081077</v>
      </c>
      <c r="N13" s="1193">
        <v>2.8717697704892062</v>
      </c>
      <c r="O13" s="1195">
        <v>3.5174291324677225</v>
      </c>
    </row>
    <row r="14" spans="1:15" ht="15" customHeight="1">
      <c r="A14" s="1191" t="s">
        <v>1210</v>
      </c>
      <c r="B14" s="1192" t="s">
        <v>1211</v>
      </c>
      <c r="C14" s="1193">
        <v>1.6129035699286014</v>
      </c>
      <c r="D14" s="1193">
        <v>0.89907419712949</v>
      </c>
      <c r="E14" s="1193">
        <v>0.846207755463706</v>
      </c>
      <c r="F14" s="1193">
        <v>2.879197306069458</v>
      </c>
      <c r="G14" s="1193">
        <v>3.2362716517326144</v>
      </c>
      <c r="H14" s="1193">
        <v>3.288953117353205</v>
      </c>
      <c r="I14" s="1193">
        <v>1.6134097188476224</v>
      </c>
      <c r="J14" s="1193">
        <v>1.2147113333333335</v>
      </c>
      <c r="K14" s="1193">
        <v>2.1575733145895724</v>
      </c>
      <c r="L14" s="1193">
        <v>3.090519992960225</v>
      </c>
      <c r="M14" s="1193">
        <v>3.3535156756756757</v>
      </c>
      <c r="N14" s="1193">
        <v>3.3197895928330032</v>
      </c>
      <c r="O14" s="1195">
        <v>2.3316103563160104</v>
      </c>
    </row>
    <row r="15" spans="1:15" ht="15" customHeight="1">
      <c r="A15" s="1191" t="s">
        <v>1212</v>
      </c>
      <c r="B15" s="1192" t="s">
        <v>1213</v>
      </c>
      <c r="C15" s="1193">
        <v>3.3968185352308224</v>
      </c>
      <c r="D15" s="1193">
        <v>2.895359281579573</v>
      </c>
      <c r="E15" s="1193">
        <v>3.4084731132075468</v>
      </c>
      <c r="F15" s="1193">
        <v>4.093331220329517</v>
      </c>
      <c r="G15" s="1193">
        <v>3.994682751045284</v>
      </c>
      <c r="H15" s="1193">
        <v>4.440908264329805</v>
      </c>
      <c r="I15" s="1193">
        <v>5.164051891704268</v>
      </c>
      <c r="J15" s="1193">
        <v>5.596070322580646</v>
      </c>
      <c r="K15" s="1193">
        <v>5.456351824840063</v>
      </c>
      <c r="L15" s="1193">
        <v>5.726184461067665</v>
      </c>
      <c r="M15" s="1193">
        <v>5.46250458618313</v>
      </c>
      <c r="N15" s="1193">
        <v>5.360435168115558</v>
      </c>
      <c r="O15" s="1195">
        <v>4.662800140488818</v>
      </c>
    </row>
    <row r="16" spans="1:15" ht="15" customHeight="1">
      <c r="A16" s="1191" t="s">
        <v>1214</v>
      </c>
      <c r="B16" s="1192" t="s">
        <v>1215</v>
      </c>
      <c r="C16" s="1193">
        <v>5.425047309961818</v>
      </c>
      <c r="D16" s="1193">
        <v>5.222550591166958</v>
      </c>
      <c r="E16" s="1193">
        <v>4.872020754716981</v>
      </c>
      <c r="F16" s="1193">
        <v>5.242749264705882</v>
      </c>
      <c r="G16" s="1193">
        <v>5.304209852404553</v>
      </c>
      <c r="H16" s="1193">
        <v>5.26434765889847</v>
      </c>
      <c r="I16" s="1193">
        <v>5.170746858729607</v>
      </c>
      <c r="J16" s="1193">
        <v>4.551349535702849</v>
      </c>
      <c r="K16" s="1193">
        <v>3.871767249497724</v>
      </c>
      <c r="L16" s="1193">
        <v>4.674502013189865</v>
      </c>
      <c r="M16" s="1193">
        <v>4.940809824561403</v>
      </c>
      <c r="N16" s="1193">
        <v>4.9510305534645385</v>
      </c>
      <c r="O16" s="1195">
        <v>4.9643167763801666</v>
      </c>
    </row>
    <row r="17" spans="1:15" ht="15" customHeight="1">
      <c r="A17" s="1191" t="s">
        <v>1216</v>
      </c>
      <c r="B17" s="1192" t="s">
        <v>1217</v>
      </c>
      <c r="C17" s="1193">
        <v>4.775216950572465</v>
      </c>
      <c r="D17" s="1193">
        <v>3.77765162028212</v>
      </c>
      <c r="E17" s="1193">
        <v>4.663893382237086</v>
      </c>
      <c r="F17" s="1193">
        <v>4.9555454448777025</v>
      </c>
      <c r="G17" s="1193">
        <v>4.953859860574043</v>
      </c>
      <c r="H17" s="1193">
        <v>4.846119482616302</v>
      </c>
      <c r="I17" s="1193">
        <v>5.187522395978776</v>
      </c>
      <c r="J17" s="1193">
        <v>5.385691068024617</v>
      </c>
      <c r="K17" s="1193">
        <v>5.052342023311288</v>
      </c>
      <c r="L17" s="1193">
        <v>4.859117983803406</v>
      </c>
      <c r="M17" s="1193">
        <v>4.519417635205055</v>
      </c>
      <c r="N17" s="1193">
        <v>3.780621060673431</v>
      </c>
      <c r="O17" s="1195">
        <v>4.708875790310837</v>
      </c>
    </row>
    <row r="18" spans="1:16" ht="15" customHeight="1">
      <c r="A18" s="1191" t="s">
        <v>1218</v>
      </c>
      <c r="B18" s="1192" t="s">
        <v>1219</v>
      </c>
      <c r="C18" s="1193">
        <v>3.41748440269408</v>
      </c>
      <c r="D18" s="1193">
        <v>3.4932778280050107</v>
      </c>
      <c r="E18" s="1193">
        <v>3.5961985600462625</v>
      </c>
      <c r="F18" s="1193">
        <v>4.02602993577213</v>
      </c>
      <c r="G18" s="1193">
        <v>3.7520925058548005</v>
      </c>
      <c r="H18" s="1193">
        <v>4.10236892545691</v>
      </c>
      <c r="I18" s="1193">
        <v>4.0122495923431405</v>
      </c>
      <c r="J18" s="1193">
        <v>3.906800049016938</v>
      </c>
      <c r="K18" s="1193">
        <v>4.055525032860332</v>
      </c>
      <c r="L18" s="1193">
        <v>2.911661630829377</v>
      </c>
      <c r="M18" s="1193">
        <v>1.6678396383639233</v>
      </c>
      <c r="N18" s="1193">
        <v>2.9805422437758247</v>
      </c>
      <c r="O18" s="1195">
        <v>3.4814174393084554</v>
      </c>
      <c r="P18" s="1196"/>
    </row>
    <row r="19" spans="1:15" ht="15" customHeight="1">
      <c r="A19" s="1197" t="s">
        <v>1220</v>
      </c>
      <c r="B19" s="1198" t="s">
        <v>1045</v>
      </c>
      <c r="C19" s="1193">
        <v>4.027662566465792</v>
      </c>
      <c r="D19" s="1193">
        <v>3.6609049773755653</v>
      </c>
      <c r="E19" s="1193">
        <v>3.701351713395639</v>
      </c>
      <c r="F19" s="1193">
        <v>3.676631343283582</v>
      </c>
      <c r="G19" s="1193">
        <v>3.850785333333333</v>
      </c>
      <c r="H19" s="1193">
        <v>3.9490213213213217</v>
      </c>
      <c r="I19" s="1193">
        <v>3.940556451612903</v>
      </c>
      <c r="J19" s="1193">
        <v>3.8080159420289847</v>
      </c>
      <c r="K19" s="1193">
        <v>1.6973710622710623</v>
      </c>
      <c r="L19" s="1193">
        <v>0.7020408450704225</v>
      </c>
      <c r="M19" s="1193">
        <v>0.8240442028985507</v>
      </c>
      <c r="N19" s="1193">
        <v>1.4706548192771083</v>
      </c>
      <c r="O19" s="1195">
        <v>2.929587760230834</v>
      </c>
    </row>
    <row r="20" spans="1:16" ht="15" customHeight="1">
      <c r="A20" s="1191" t="s">
        <v>1221</v>
      </c>
      <c r="B20" s="1192" t="s">
        <v>1023</v>
      </c>
      <c r="C20" s="1193">
        <v>0.6176727272727273</v>
      </c>
      <c r="D20" s="1193">
        <v>0.629863076923077</v>
      </c>
      <c r="E20" s="1193">
        <v>1.3400342756183745</v>
      </c>
      <c r="F20" s="1193">
        <v>1.9721844155844157</v>
      </c>
      <c r="G20" s="1193">
        <v>2.401290153846154</v>
      </c>
      <c r="H20" s="1193">
        <v>2.080350530035336</v>
      </c>
      <c r="I20" s="1193">
        <v>2.3784652173913043</v>
      </c>
      <c r="J20" s="1193">
        <v>2.9391873188405797</v>
      </c>
      <c r="K20" s="1193">
        <v>3.109814156626506</v>
      </c>
      <c r="L20" s="1193">
        <v>3.6963909090909097</v>
      </c>
      <c r="M20" s="1193">
        <v>3.8208818461538465</v>
      </c>
      <c r="N20" s="1193">
        <v>3.939815901060071</v>
      </c>
      <c r="O20" s="1195">
        <v>2.4576696244599545</v>
      </c>
      <c r="P20" s="1196"/>
    </row>
    <row r="21" spans="1:15" s="1033" customFormat="1" ht="15" customHeight="1">
      <c r="A21" s="1199" t="s">
        <v>1222</v>
      </c>
      <c r="B21" s="1200" t="s">
        <v>244</v>
      </c>
      <c r="C21" s="1193">
        <v>2.2590185714285718</v>
      </c>
      <c r="D21" s="1193">
        <v>3.3845412060301507</v>
      </c>
      <c r="E21" s="1193">
        <v>3.102005803571429</v>
      </c>
      <c r="F21" s="1193">
        <v>2.687988475836431</v>
      </c>
      <c r="G21" s="1193">
        <v>2.1998130653266332</v>
      </c>
      <c r="H21" s="1193">
        <v>2.4648049469964666</v>
      </c>
      <c r="I21" s="1193">
        <v>2.2032</v>
      </c>
      <c r="J21" s="1193">
        <v>2.651</v>
      </c>
      <c r="K21" s="1193">
        <v>2.8861</v>
      </c>
      <c r="L21" s="1193">
        <v>3.6293</v>
      </c>
      <c r="M21" s="1193">
        <v>3.3082</v>
      </c>
      <c r="N21" s="1193">
        <v>3.2485</v>
      </c>
      <c r="O21" s="1195">
        <v>2.8427</v>
      </c>
    </row>
    <row r="22" spans="1:15" s="1206" customFormat="1" ht="15" customHeight="1">
      <c r="A22" s="1201" t="s">
        <v>1222</v>
      </c>
      <c r="B22" s="1202" t="s">
        <v>245</v>
      </c>
      <c r="C22" s="1203">
        <v>2.9887</v>
      </c>
      <c r="D22" s="1193">
        <v>2.7829</v>
      </c>
      <c r="E22" s="1193">
        <v>2.5369</v>
      </c>
      <c r="F22" s="1193">
        <v>2.1101</v>
      </c>
      <c r="G22" s="1193">
        <v>1.9827</v>
      </c>
      <c r="H22" s="1193">
        <v>2.6703</v>
      </c>
      <c r="I22" s="1193">
        <v>2.5963603174603174</v>
      </c>
      <c r="J22" s="1193">
        <v>2.3605678095238094</v>
      </c>
      <c r="K22" s="1193">
        <v>1.8496</v>
      </c>
      <c r="L22" s="1193">
        <v>2.4269</v>
      </c>
      <c r="M22" s="1193">
        <v>2.1681</v>
      </c>
      <c r="N22" s="1204">
        <v>2.7651367875647668</v>
      </c>
      <c r="O22" s="1205">
        <v>2.4216334168057867</v>
      </c>
    </row>
    <row r="23" spans="1:15" s="1214" customFormat="1" ht="15" customHeight="1" thickBot="1">
      <c r="A23" s="1207" t="s">
        <v>1222</v>
      </c>
      <c r="B23" s="1208" t="s">
        <v>710</v>
      </c>
      <c r="C23" s="1209">
        <v>4.2514</v>
      </c>
      <c r="D23" s="1210">
        <v>2.1419</v>
      </c>
      <c r="E23" s="1211">
        <v>2.3486</v>
      </c>
      <c r="F23" s="1211">
        <v>3.0267</v>
      </c>
      <c r="G23" s="1211">
        <v>3.5927</v>
      </c>
      <c r="H23" s="1211">
        <v>3.8637</v>
      </c>
      <c r="I23" s="1210">
        <v>5.7924</v>
      </c>
      <c r="J23" s="1210">
        <v>5.5404</v>
      </c>
      <c r="K23" s="1210">
        <v>4.0699</v>
      </c>
      <c r="L23" s="1210">
        <v>5.32</v>
      </c>
      <c r="M23" s="1210">
        <v>5.41</v>
      </c>
      <c r="N23" s="1212"/>
      <c r="O23" s="1213">
        <v>3.328975</v>
      </c>
    </row>
  </sheetData>
  <sheetProtection/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">
      <selection activeCell="G20" sqref="G20"/>
    </sheetView>
  </sheetViews>
  <sheetFormatPr defaultColWidth="9.421875" defaultRowHeight="12.75"/>
  <cols>
    <col min="1" max="1" width="9.28125" style="1216" hidden="1" customWidth="1"/>
    <col min="2" max="2" width="7.8515625" style="1216" customWidth="1"/>
    <col min="3" max="13" width="5.28125" style="1215" customWidth="1"/>
    <col min="14" max="14" width="6.28125" style="1215" customWidth="1"/>
    <col min="15" max="15" width="8.00390625" style="1216" customWidth="1"/>
    <col min="16" max="16384" width="9.421875" style="1215" customWidth="1"/>
  </cols>
  <sheetData>
    <row r="1" spans="1:15" ht="12.75">
      <c r="A1" s="1673" t="s">
        <v>708</v>
      </c>
      <c r="B1" s="1673"/>
      <c r="C1" s="1673"/>
      <c r="D1" s="1673"/>
      <c r="E1" s="1673"/>
      <c r="F1" s="1673"/>
      <c r="G1" s="1673"/>
      <c r="H1" s="1673"/>
      <c r="I1" s="1673"/>
      <c r="J1" s="1673"/>
      <c r="K1" s="1673"/>
      <c r="L1" s="1673"/>
      <c r="M1" s="1673"/>
      <c r="N1" s="1673"/>
      <c r="O1" s="1673"/>
    </row>
    <row r="2" spans="1:15" ht="18.75">
      <c r="A2" s="1696" t="s">
        <v>1223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</row>
    <row r="3" spans="1:15" ht="12.75" hidden="1">
      <c r="A3" s="149"/>
      <c r="B3" s="149"/>
      <c r="C3" s="1033"/>
      <c r="D3" s="1185"/>
      <c r="E3" s="1185"/>
      <c r="F3" s="1185"/>
      <c r="G3" s="1033"/>
      <c r="H3" s="1033"/>
      <c r="I3" s="1033"/>
      <c r="J3" s="1033"/>
      <c r="K3" s="1033"/>
      <c r="L3" s="1033"/>
      <c r="M3" s="1033"/>
      <c r="N3" s="1033"/>
      <c r="O3" s="149"/>
    </row>
    <row r="4" spans="1:15" ht="13.5" thickBot="1">
      <c r="A4" s="149"/>
      <c r="B4" s="149"/>
      <c r="C4" s="1033"/>
      <c r="D4" s="1033"/>
      <c r="E4" s="1033"/>
      <c r="F4" s="1033"/>
      <c r="G4" s="1033"/>
      <c r="H4" s="1033"/>
      <c r="I4" s="1033"/>
      <c r="J4" s="1033"/>
      <c r="K4" s="1033"/>
      <c r="L4" s="1185"/>
      <c r="M4" s="1033"/>
      <c r="N4" s="1033"/>
      <c r="O4" s="1186" t="s">
        <v>1194</v>
      </c>
    </row>
    <row r="5" spans="1:15" s="1216" customFormat="1" ht="12.75">
      <c r="A5" s="1714" t="s">
        <v>1195</v>
      </c>
      <c r="B5" s="1716" t="s">
        <v>1195</v>
      </c>
      <c r="C5" s="1718" t="s">
        <v>685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3"/>
      <c r="O5" s="1187" t="s">
        <v>967</v>
      </c>
    </row>
    <row r="6" spans="1:15" s="1216" customFormat="1" ht="12.75">
      <c r="A6" s="1715"/>
      <c r="B6" s="1717"/>
      <c r="C6" s="1217" t="s">
        <v>247</v>
      </c>
      <c r="D6" s="1190" t="s">
        <v>588</v>
      </c>
      <c r="E6" s="1190" t="s">
        <v>594</v>
      </c>
      <c r="F6" s="1190" t="s">
        <v>595</v>
      </c>
      <c r="G6" s="1190" t="s">
        <v>596</v>
      </c>
      <c r="H6" s="1190" t="s">
        <v>597</v>
      </c>
      <c r="I6" s="1190" t="s">
        <v>598</v>
      </c>
      <c r="J6" s="1190" t="s">
        <v>599</v>
      </c>
      <c r="K6" s="1190" t="s">
        <v>600</v>
      </c>
      <c r="L6" s="1190" t="s">
        <v>601</v>
      </c>
      <c r="M6" s="1190" t="s">
        <v>692</v>
      </c>
      <c r="N6" s="252" t="s">
        <v>693</v>
      </c>
      <c r="O6" s="253" t="s">
        <v>449</v>
      </c>
    </row>
    <row r="7" spans="1:15" ht="15.75" customHeight="1">
      <c r="A7" s="1218" t="s">
        <v>1206</v>
      </c>
      <c r="B7" s="1192" t="s">
        <v>1207</v>
      </c>
      <c r="C7" s="1219" t="s">
        <v>890</v>
      </c>
      <c r="D7" s="1220" t="s">
        <v>890</v>
      </c>
      <c r="E7" s="1220" t="s">
        <v>890</v>
      </c>
      <c r="F7" s="1220" t="s">
        <v>890</v>
      </c>
      <c r="G7" s="1220" t="s">
        <v>890</v>
      </c>
      <c r="H7" s="1193">
        <v>11.9631</v>
      </c>
      <c r="I7" s="1220" t="s">
        <v>890</v>
      </c>
      <c r="J7" s="1220" t="s">
        <v>890</v>
      </c>
      <c r="K7" s="1193">
        <v>10.5283</v>
      </c>
      <c r="L7" s="1220" t="s">
        <v>890</v>
      </c>
      <c r="M7" s="1193">
        <v>8.9766</v>
      </c>
      <c r="N7" s="1221" t="s">
        <v>890</v>
      </c>
      <c r="O7" s="1331">
        <v>10.344</v>
      </c>
    </row>
    <row r="8" spans="1:15" ht="15.75" customHeight="1">
      <c r="A8" s="1218" t="s">
        <v>1208</v>
      </c>
      <c r="B8" s="1192" t="s">
        <v>1209</v>
      </c>
      <c r="C8" s="1219" t="s">
        <v>890</v>
      </c>
      <c r="D8" s="1220" t="s">
        <v>890</v>
      </c>
      <c r="E8" s="1220" t="s">
        <v>890</v>
      </c>
      <c r="F8" s="1220" t="s">
        <v>890</v>
      </c>
      <c r="G8" s="1220" t="s">
        <v>890</v>
      </c>
      <c r="H8" s="1193">
        <v>6.3049</v>
      </c>
      <c r="I8" s="1220" t="s">
        <v>890</v>
      </c>
      <c r="J8" s="1220" t="s">
        <v>890</v>
      </c>
      <c r="K8" s="1193">
        <v>7.2517</v>
      </c>
      <c r="L8" s="1220" t="s">
        <v>890</v>
      </c>
      <c r="M8" s="1193">
        <v>6.9928</v>
      </c>
      <c r="N8" s="1221" t="s">
        <v>890</v>
      </c>
      <c r="O8" s="1331">
        <v>6.8624</v>
      </c>
    </row>
    <row r="9" spans="1:15" ht="15.75" customHeight="1">
      <c r="A9" s="1218" t="s">
        <v>1210</v>
      </c>
      <c r="B9" s="1192" t="s">
        <v>1211</v>
      </c>
      <c r="C9" s="1219" t="s">
        <v>890</v>
      </c>
      <c r="D9" s="1220" t="s">
        <v>890</v>
      </c>
      <c r="E9" s="1220" t="s">
        <v>890</v>
      </c>
      <c r="F9" s="1220" t="s">
        <v>890</v>
      </c>
      <c r="G9" s="1220" t="s">
        <v>890</v>
      </c>
      <c r="H9" s="1220" t="s">
        <v>890</v>
      </c>
      <c r="I9" s="1220" t="s">
        <v>890</v>
      </c>
      <c r="J9" s="1220" t="s">
        <v>890</v>
      </c>
      <c r="K9" s="1193">
        <v>4.9129</v>
      </c>
      <c r="L9" s="1193">
        <v>5.424</v>
      </c>
      <c r="M9" s="1193">
        <v>5.3116</v>
      </c>
      <c r="N9" s="1221" t="s">
        <v>890</v>
      </c>
      <c r="O9" s="1331">
        <v>5.1282</v>
      </c>
    </row>
    <row r="10" spans="1:15" ht="15.75" customHeight="1">
      <c r="A10" s="1218" t="s">
        <v>1212</v>
      </c>
      <c r="B10" s="1192" t="s">
        <v>1213</v>
      </c>
      <c r="C10" s="1219" t="s">
        <v>890</v>
      </c>
      <c r="D10" s="1220" t="s">
        <v>890</v>
      </c>
      <c r="E10" s="1220" t="s">
        <v>890</v>
      </c>
      <c r="F10" s="1220" t="s">
        <v>890</v>
      </c>
      <c r="G10" s="1193">
        <v>5.6721</v>
      </c>
      <c r="H10" s="1193">
        <v>5.5712</v>
      </c>
      <c r="I10" s="1193">
        <v>6.0824</v>
      </c>
      <c r="J10" s="1193">
        <v>7.2849</v>
      </c>
      <c r="K10" s="1193">
        <v>6.142</v>
      </c>
      <c r="L10" s="1220" t="s">
        <v>890</v>
      </c>
      <c r="M10" s="1220" t="s">
        <v>890</v>
      </c>
      <c r="N10" s="1221" t="s">
        <v>890</v>
      </c>
      <c r="O10" s="1331">
        <v>6.1565</v>
      </c>
    </row>
    <row r="11" spans="1:15" ht="15.75" customHeight="1">
      <c r="A11" s="1218" t="s">
        <v>1214</v>
      </c>
      <c r="B11" s="1192" t="s">
        <v>1215</v>
      </c>
      <c r="C11" s="1219" t="s">
        <v>890</v>
      </c>
      <c r="D11" s="1220" t="s">
        <v>890</v>
      </c>
      <c r="E11" s="1220" t="s">
        <v>890</v>
      </c>
      <c r="F11" s="1220" t="s">
        <v>890</v>
      </c>
      <c r="G11" s="1193">
        <v>5.731</v>
      </c>
      <c r="H11" s="1193">
        <v>5.4412</v>
      </c>
      <c r="I11" s="1193">
        <v>5.4568</v>
      </c>
      <c r="J11" s="1193">
        <v>5.113</v>
      </c>
      <c r="K11" s="1193">
        <v>4.921</v>
      </c>
      <c r="L11" s="1193">
        <v>5.2675</v>
      </c>
      <c r="M11" s="1193">
        <v>5.5204</v>
      </c>
      <c r="N11" s="1222">
        <v>5.6215</v>
      </c>
      <c r="O11" s="1331">
        <v>5.2623</v>
      </c>
    </row>
    <row r="12" spans="1:15" ht="15.75" customHeight="1">
      <c r="A12" s="1218" t="s">
        <v>1216</v>
      </c>
      <c r="B12" s="1192" t="s">
        <v>1217</v>
      </c>
      <c r="C12" s="1219" t="s">
        <v>890</v>
      </c>
      <c r="D12" s="1220" t="s">
        <v>890</v>
      </c>
      <c r="E12" s="1220" t="s">
        <v>890</v>
      </c>
      <c r="F12" s="1220" t="s">
        <v>890</v>
      </c>
      <c r="G12" s="1193">
        <v>5.5134</v>
      </c>
      <c r="H12" s="1193">
        <v>5.1547</v>
      </c>
      <c r="I12" s="1193">
        <v>5.6571</v>
      </c>
      <c r="J12" s="1193">
        <v>5.5606</v>
      </c>
      <c r="K12" s="1193">
        <v>5.1416</v>
      </c>
      <c r="L12" s="1193">
        <v>5.04</v>
      </c>
      <c r="M12" s="1193">
        <v>4.9911</v>
      </c>
      <c r="N12" s="1222">
        <v>4.4332</v>
      </c>
      <c r="O12" s="1331">
        <v>5.2011</v>
      </c>
    </row>
    <row r="13" spans="1:15" ht="15.75" customHeight="1">
      <c r="A13" s="1218" t="s">
        <v>1218</v>
      </c>
      <c r="B13" s="1192" t="s">
        <v>1219</v>
      </c>
      <c r="C13" s="1219" t="s">
        <v>890</v>
      </c>
      <c r="D13" s="1220" t="s">
        <v>890</v>
      </c>
      <c r="E13" s="1220" t="s">
        <v>890</v>
      </c>
      <c r="F13" s="1220" t="s">
        <v>890</v>
      </c>
      <c r="G13" s="1193">
        <v>4.0799</v>
      </c>
      <c r="H13" s="1193">
        <v>4.4582</v>
      </c>
      <c r="I13" s="1193">
        <v>4.2217</v>
      </c>
      <c r="J13" s="1193">
        <v>4.940833333333333</v>
      </c>
      <c r="K13" s="1193">
        <v>5.125140609689712</v>
      </c>
      <c r="L13" s="1193">
        <v>4.6283</v>
      </c>
      <c r="M13" s="1193">
        <v>3.313868815443266</v>
      </c>
      <c r="N13" s="1222">
        <v>4.928079080914116</v>
      </c>
      <c r="O13" s="1331">
        <v>4.7107238804707094</v>
      </c>
    </row>
    <row r="14" spans="1:15" ht="15.75" customHeight="1">
      <c r="A14" s="1218" t="s">
        <v>1220</v>
      </c>
      <c r="B14" s="1198" t="s">
        <v>1045</v>
      </c>
      <c r="C14" s="1203">
        <v>5.313810591133005</v>
      </c>
      <c r="D14" s="1193">
        <v>5.181625</v>
      </c>
      <c r="E14" s="1193">
        <v>5.297252284263959</v>
      </c>
      <c r="F14" s="1193">
        <v>5.152060401853295</v>
      </c>
      <c r="G14" s="1193">
        <v>5.120841242937853</v>
      </c>
      <c r="H14" s="1193">
        <v>4.954478199052133</v>
      </c>
      <c r="I14" s="1193">
        <v>4.7035</v>
      </c>
      <c r="J14" s="1193">
        <v>4.042</v>
      </c>
      <c r="K14" s="1193">
        <v>3.018677865612648</v>
      </c>
      <c r="L14" s="1193">
        <v>2.652016149068323</v>
      </c>
      <c r="M14" s="1193">
        <v>2.5699083938892775</v>
      </c>
      <c r="N14" s="1222">
        <v>3.8123749843660346</v>
      </c>
      <c r="O14" s="1331">
        <v>4.1462783631415165</v>
      </c>
    </row>
    <row r="15" spans="1:15" ht="15.75" customHeight="1">
      <c r="A15" s="1218" t="s">
        <v>1221</v>
      </c>
      <c r="B15" s="1192" t="s">
        <v>1023</v>
      </c>
      <c r="C15" s="1219" t="s">
        <v>890</v>
      </c>
      <c r="D15" s="1220" t="s">
        <v>890</v>
      </c>
      <c r="E15" s="1193">
        <v>3.5281</v>
      </c>
      <c r="F15" s="1193" t="s">
        <v>890</v>
      </c>
      <c r="G15" s="1193">
        <v>3.0617128712871287</v>
      </c>
      <c r="H15" s="1193">
        <v>2.494175</v>
      </c>
      <c r="I15" s="1193">
        <v>2.7779</v>
      </c>
      <c r="J15" s="1193">
        <v>3.536573184786784</v>
      </c>
      <c r="K15" s="1193">
        <v>3.9791776119402984</v>
      </c>
      <c r="L15" s="1193">
        <v>4.841109933774834</v>
      </c>
      <c r="M15" s="1193">
        <v>4.865694115697157</v>
      </c>
      <c r="N15" s="1222">
        <v>4.78535242830253</v>
      </c>
      <c r="O15" s="1331">
        <v>4.32219165363855</v>
      </c>
    </row>
    <row r="16" spans="1:15" ht="15.75" customHeight="1">
      <c r="A16" s="1223" t="s">
        <v>1222</v>
      </c>
      <c r="B16" s="1200" t="s">
        <v>244</v>
      </c>
      <c r="C16" s="1224" t="s">
        <v>890</v>
      </c>
      <c r="D16" s="1225" t="s">
        <v>890</v>
      </c>
      <c r="E16" s="1226">
        <v>3.8745670329670325</v>
      </c>
      <c r="F16" s="1226">
        <v>3.9333</v>
      </c>
      <c r="G16" s="1226">
        <v>3.0897297029702973</v>
      </c>
      <c r="H16" s="1226">
        <v>3.4186746835443036</v>
      </c>
      <c r="I16" s="1226">
        <v>3.5002</v>
      </c>
      <c r="J16" s="1226">
        <v>3.7999</v>
      </c>
      <c r="K16" s="1226">
        <v>4.3114</v>
      </c>
      <c r="L16" s="1226">
        <v>4.2023</v>
      </c>
      <c r="M16" s="1226">
        <v>3.7381</v>
      </c>
      <c r="N16" s="1227">
        <v>4.04</v>
      </c>
      <c r="O16" s="1332">
        <v>3.9504</v>
      </c>
    </row>
    <row r="17" spans="1:15" s="1229" customFormat="1" ht="15.75" customHeight="1">
      <c r="A17" s="1223" t="s">
        <v>1222</v>
      </c>
      <c r="B17" s="1200" t="s">
        <v>245</v>
      </c>
      <c r="C17" s="1224" t="s">
        <v>890</v>
      </c>
      <c r="D17" s="1225" t="s">
        <v>890</v>
      </c>
      <c r="E17" s="1226">
        <v>3.7822</v>
      </c>
      <c r="F17" s="1226">
        <v>3.3252</v>
      </c>
      <c r="G17" s="1226">
        <v>3.0398</v>
      </c>
      <c r="H17" s="1226">
        <v>3.1393</v>
      </c>
      <c r="I17" s="1228">
        <v>3.2068</v>
      </c>
      <c r="J17" s="1228">
        <v>3.0105</v>
      </c>
      <c r="K17" s="1226">
        <v>3.0861</v>
      </c>
      <c r="L17" s="1226">
        <v>3.546</v>
      </c>
      <c r="M17" s="1228">
        <v>3.187</v>
      </c>
      <c r="N17" s="1227">
        <v>3.9996456840042054</v>
      </c>
      <c r="O17" s="1332">
        <v>3.504522439769843</v>
      </c>
    </row>
    <row r="18" spans="1:15" s="1229" customFormat="1" ht="15.75" customHeight="1" thickBot="1">
      <c r="A18" s="1230" t="s">
        <v>1222</v>
      </c>
      <c r="B18" s="1231" t="s">
        <v>710</v>
      </c>
      <c r="C18" s="1232" t="s">
        <v>890</v>
      </c>
      <c r="D18" s="1233">
        <v>3.0449</v>
      </c>
      <c r="E18" s="1234">
        <v>3.0448</v>
      </c>
      <c r="F18" s="1235">
        <v>3.2809</v>
      </c>
      <c r="G18" s="1235">
        <v>3.3989</v>
      </c>
      <c r="H18" s="1235">
        <v>4.6724</v>
      </c>
      <c r="I18" s="1235">
        <v>6.44</v>
      </c>
      <c r="J18" s="1235">
        <v>5.9542</v>
      </c>
      <c r="K18" s="1234">
        <v>4.822</v>
      </c>
      <c r="L18" s="1234">
        <v>5.3</v>
      </c>
      <c r="M18" s="1235">
        <v>5.66</v>
      </c>
      <c r="N18" s="1236"/>
      <c r="O18" s="1333">
        <v>3.3298416666666664</v>
      </c>
    </row>
    <row r="19" spans="3:15" ht="12">
      <c r="C19" s="1237"/>
      <c r="D19" s="1237"/>
      <c r="E19" s="1237"/>
      <c r="F19" s="1237"/>
      <c r="G19" s="1237"/>
      <c r="H19" s="1237"/>
      <c r="I19" s="1237"/>
      <c r="J19" s="1237"/>
      <c r="K19" s="1237"/>
      <c r="L19" s="1237"/>
      <c r="M19" s="1237"/>
      <c r="N19" s="1237"/>
      <c r="O19" s="1238"/>
    </row>
    <row r="20" spans="3:15" ht="12">
      <c r="C20" s="1237"/>
      <c r="D20" s="1237"/>
      <c r="E20" s="1237"/>
      <c r="F20" s="1237"/>
      <c r="G20" s="1237"/>
      <c r="H20" s="1237"/>
      <c r="I20" s="1237"/>
      <c r="J20" s="1237"/>
      <c r="K20" s="1237"/>
      <c r="L20" s="1237"/>
      <c r="M20" s="1239"/>
      <c r="N20" s="1237"/>
      <c r="O20" s="1238"/>
    </row>
    <row r="21" spans="3:15" ht="12">
      <c r="C21" s="1237"/>
      <c r="D21" s="1237"/>
      <c r="E21" s="1237"/>
      <c r="F21" s="1237"/>
      <c r="G21" s="1237"/>
      <c r="H21" s="1237"/>
      <c r="I21" s="1237"/>
      <c r="J21" s="1237"/>
      <c r="K21" s="1237"/>
      <c r="L21" s="1237"/>
      <c r="M21" s="1239"/>
      <c r="N21" s="1237"/>
      <c r="O21" s="1238"/>
    </row>
    <row r="22" spans="3:15" ht="12"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9"/>
      <c r="N22" s="1237"/>
      <c r="O22" s="1238"/>
    </row>
    <row r="23" spans="3:15" ht="12"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40"/>
      <c r="N23" s="1237"/>
      <c r="O23" s="1238"/>
    </row>
    <row r="24" spans="3:15" ht="12">
      <c r="C24" s="1237"/>
      <c r="D24" s="1237"/>
      <c r="E24" s="1237"/>
      <c r="F24" s="1237"/>
      <c r="G24" s="1237"/>
      <c r="H24" s="1237"/>
      <c r="I24" s="1237"/>
      <c r="J24" s="1237"/>
      <c r="K24" s="1237"/>
      <c r="L24" s="1237"/>
      <c r="M24" s="1237"/>
      <c r="N24" s="1237"/>
      <c r="O24" s="1238"/>
    </row>
    <row r="25" spans="3:15" ht="12">
      <c r="C25" s="1237"/>
      <c r="D25" s="1237"/>
      <c r="E25" s="1237"/>
      <c r="F25" s="1237"/>
      <c r="G25" s="1237"/>
      <c r="H25" s="1237"/>
      <c r="I25" s="1237"/>
      <c r="J25" s="1237"/>
      <c r="K25" s="1237"/>
      <c r="L25" s="1237"/>
      <c r="M25" s="1237"/>
      <c r="N25" s="1237"/>
      <c r="O25" s="1238"/>
    </row>
    <row r="26" spans="3:15" ht="12">
      <c r="C26" s="1237"/>
      <c r="D26" s="1237"/>
      <c r="E26" s="1237"/>
      <c r="F26" s="1237"/>
      <c r="G26" s="1237"/>
      <c r="H26" s="1237"/>
      <c r="I26" s="1237"/>
      <c r="J26" s="1237"/>
      <c r="K26" s="1237"/>
      <c r="L26" s="1237"/>
      <c r="M26" s="1237"/>
      <c r="N26" s="1237"/>
      <c r="O26" s="1238"/>
    </row>
    <row r="27" spans="3:15" ht="12">
      <c r="C27" s="1237"/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38"/>
    </row>
    <row r="28" spans="3:15" ht="12">
      <c r="C28" s="1237"/>
      <c r="D28" s="1237"/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8"/>
    </row>
  </sheetData>
  <sheetProtection/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B1" sqref="B1:G1"/>
    </sheetView>
  </sheetViews>
  <sheetFormatPr defaultColWidth="11.00390625" defaultRowHeight="12.75"/>
  <cols>
    <col min="1" max="1" width="5.00390625" style="1174" customWidth="1"/>
    <col min="2" max="2" width="15.8515625" style="1174" customWidth="1"/>
    <col min="3" max="6" width="7.8515625" style="1174" customWidth="1"/>
    <col min="7" max="8" width="7.8515625" style="1241" customWidth="1"/>
    <col min="9" max="9" width="8.140625" style="1241" customWidth="1"/>
    <col min="10" max="16384" width="11.00390625" style="1174" customWidth="1"/>
  </cols>
  <sheetData>
    <row r="1" spans="2:8" ht="12.75">
      <c r="B1" s="1673" t="s">
        <v>682</v>
      </c>
      <c r="C1" s="1673"/>
      <c r="D1" s="1673"/>
      <c r="E1" s="1673"/>
      <c r="F1" s="1673"/>
      <c r="G1" s="1673"/>
      <c r="H1" s="149"/>
    </row>
    <row r="2" spans="2:8" ht="18.75">
      <c r="B2" s="1719" t="s">
        <v>1224</v>
      </c>
      <c r="C2" s="1719"/>
      <c r="D2" s="1719"/>
      <c r="E2" s="1719"/>
      <c r="F2" s="1719"/>
      <c r="G2" s="1719"/>
      <c r="H2" s="964"/>
    </row>
    <row r="3" spans="2:8" ht="18.75">
      <c r="B3" s="1719" t="s">
        <v>1225</v>
      </c>
      <c r="C3" s="1719"/>
      <c r="D3" s="1719"/>
      <c r="E3" s="1719"/>
      <c r="F3" s="1719"/>
      <c r="G3" s="1719"/>
      <c r="H3" s="964"/>
    </row>
    <row r="4" spans="2:7" ht="13.5" thickBot="1">
      <c r="B4" s="1033"/>
      <c r="C4" s="254"/>
      <c r="D4" s="254"/>
      <c r="E4" s="254"/>
      <c r="G4" s="1186" t="s">
        <v>1194</v>
      </c>
    </row>
    <row r="5" spans="2:9" ht="12.75">
      <c r="B5" s="1242" t="s">
        <v>1226</v>
      </c>
      <c r="C5" s="1243" t="s">
        <v>1045</v>
      </c>
      <c r="D5" s="1243" t="s">
        <v>1023</v>
      </c>
      <c r="E5" s="1244" t="s">
        <v>244</v>
      </c>
      <c r="F5" s="1244" t="s">
        <v>245</v>
      </c>
      <c r="G5" s="1245" t="s">
        <v>710</v>
      </c>
      <c r="I5" s="1174"/>
    </row>
    <row r="6" spans="2:9" ht="15.75" customHeight="1">
      <c r="B6" s="1246" t="s">
        <v>1025</v>
      </c>
      <c r="C6" s="1226">
        <v>4.151581108829569</v>
      </c>
      <c r="D6" s="1226">
        <v>1.0163611046646555</v>
      </c>
      <c r="E6" s="1226">
        <v>2.4683254436238493</v>
      </c>
      <c r="F6" s="1226">
        <v>2.0735</v>
      </c>
      <c r="G6" s="1247">
        <v>4.0988</v>
      </c>
      <c r="I6" s="1174"/>
    </row>
    <row r="7" spans="2:9" ht="15.75" customHeight="1">
      <c r="B7" s="1246" t="s">
        <v>1026</v>
      </c>
      <c r="C7" s="1226">
        <v>2.6650996015936252</v>
      </c>
      <c r="D7" s="1226">
        <v>0.38693505507026205</v>
      </c>
      <c r="E7" s="1226">
        <v>3.8682395168318435</v>
      </c>
      <c r="F7" s="1226">
        <v>1.8315</v>
      </c>
      <c r="G7" s="1247">
        <v>2.1819</v>
      </c>
      <c r="I7" s="1174"/>
    </row>
    <row r="8" spans="2:9" ht="15.75" customHeight="1">
      <c r="B8" s="1246" t="s">
        <v>1027</v>
      </c>
      <c r="C8" s="1226">
        <v>3.597813121272366</v>
      </c>
      <c r="D8" s="1228">
        <v>0.8257719226018938</v>
      </c>
      <c r="E8" s="1226">
        <v>3.1771517899231903</v>
      </c>
      <c r="F8" s="1226">
        <v>2.1114</v>
      </c>
      <c r="G8" s="1247">
        <v>3.3517</v>
      </c>
      <c r="I8" s="1174"/>
    </row>
    <row r="9" spans="2:9" ht="15.75" customHeight="1">
      <c r="B9" s="1246" t="s">
        <v>1028</v>
      </c>
      <c r="C9" s="1226">
        <v>4.207682092282675</v>
      </c>
      <c r="D9" s="1226">
        <v>2.2410335689045935</v>
      </c>
      <c r="E9" s="1226">
        <v>2.358943324653615</v>
      </c>
      <c r="F9" s="1226">
        <v>1.2029</v>
      </c>
      <c r="G9" s="1248">
        <v>3.7336</v>
      </c>
      <c r="I9" s="1174"/>
    </row>
    <row r="10" spans="2:9" ht="15.75" customHeight="1">
      <c r="B10" s="1246" t="s">
        <v>1029</v>
      </c>
      <c r="C10" s="1226">
        <v>4.629822784810126</v>
      </c>
      <c r="D10" s="1226">
        <v>3.5449809402795425</v>
      </c>
      <c r="E10" s="1226">
        <v>0.9606522028369707</v>
      </c>
      <c r="F10" s="1226">
        <v>1.34</v>
      </c>
      <c r="G10" s="1248">
        <v>4.7295</v>
      </c>
      <c r="I10" s="1174"/>
    </row>
    <row r="11" spans="2:9" ht="15.75" customHeight="1">
      <c r="B11" s="1246" t="s">
        <v>1030</v>
      </c>
      <c r="C11" s="1226">
        <v>4.680861812778603</v>
      </c>
      <c r="D11" s="1249">
        <v>3.4931097008159564</v>
      </c>
      <c r="E11" s="1249">
        <v>1.222</v>
      </c>
      <c r="F11" s="1250">
        <v>3.0295</v>
      </c>
      <c r="G11" s="1251">
        <v>4.9269</v>
      </c>
      <c r="I11" s="1174"/>
    </row>
    <row r="12" spans="2:9" ht="15.75" customHeight="1">
      <c r="B12" s="1246" t="s">
        <v>1031</v>
      </c>
      <c r="C12" s="1226">
        <v>4.819987623762376</v>
      </c>
      <c r="D12" s="1249">
        <v>3.954523996852872</v>
      </c>
      <c r="E12" s="1250">
        <v>2.483</v>
      </c>
      <c r="F12" s="1250">
        <v>2.01308</v>
      </c>
      <c r="G12" s="1251">
        <v>7.55</v>
      </c>
      <c r="I12" s="1174"/>
    </row>
    <row r="13" spans="2:9" ht="15.75" customHeight="1">
      <c r="B13" s="1246" t="s">
        <v>1032</v>
      </c>
      <c r="C13" s="1226">
        <v>3.665607142857143</v>
      </c>
      <c r="D13" s="1249">
        <v>4.332315789473684</v>
      </c>
      <c r="E13" s="1250">
        <v>2.837</v>
      </c>
      <c r="F13" s="1250">
        <v>1.3863</v>
      </c>
      <c r="G13" s="1251">
        <v>5.066</v>
      </c>
      <c r="I13" s="1174"/>
    </row>
    <row r="14" spans="2:9" ht="15.75" customHeight="1">
      <c r="B14" s="1246" t="s">
        <v>1033</v>
      </c>
      <c r="C14" s="1226">
        <v>0.8290443686006825</v>
      </c>
      <c r="D14" s="1249">
        <v>4.502812465587491</v>
      </c>
      <c r="E14" s="1250">
        <v>1.965</v>
      </c>
      <c r="F14" s="1250">
        <v>1.6876</v>
      </c>
      <c r="G14" s="1251">
        <v>2.69</v>
      </c>
      <c r="I14" s="1174"/>
    </row>
    <row r="15" spans="2:9" ht="15.75" customHeight="1">
      <c r="B15" s="1246" t="s">
        <v>601</v>
      </c>
      <c r="C15" s="1226">
        <v>1.0105181918412347</v>
      </c>
      <c r="D15" s="1249">
        <v>4.2827892720306515</v>
      </c>
      <c r="E15" s="1250">
        <v>3.516</v>
      </c>
      <c r="F15" s="1250">
        <v>3.3494</v>
      </c>
      <c r="G15" s="1251">
        <v>6.48</v>
      </c>
      <c r="I15" s="1174"/>
    </row>
    <row r="16" spans="2:9" ht="15.75" customHeight="1">
      <c r="B16" s="1246" t="s">
        <v>602</v>
      </c>
      <c r="C16" s="1226">
        <v>0.9897522123893804</v>
      </c>
      <c r="D16" s="1249">
        <v>4.112680775052157</v>
      </c>
      <c r="E16" s="1250">
        <v>1.769</v>
      </c>
      <c r="F16" s="1250">
        <v>2.7218</v>
      </c>
      <c r="G16" s="1251">
        <v>4.64</v>
      </c>
      <c r="I16" s="1174"/>
    </row>
    <row r="17" spans="2:9" ht="15.75" customHeight="1">
      <c r="B17" s="1252" t="s">
        <v>603</v>
      </c>
      <c r="C17" s="1253">
        <v>0.7114005153562226</v>
      </c>
      <c r="D17" s="1254">
        <v>4.71190657464941</v>
      </c>
      <c r="E17" s="1255">
        <v>2.133</v>
      </c>
      <c r="F17" s="1255">
        <v>3.0342345624701954</v>
      </c>
      <c r="G17" s="1256"/>
      <c r="I17" s="1174"/>
    </row>
    <row r="18" spans="2:9" ht="15.75" customHeight="1" thickBot="1">
      <c r="B18" s="1257" t="s">
        <v>1227</v>
      </c>
      <c r="C18" s="1258">
        <v>3.0301222744460543</v>
      </c>
      <c r="D18" s="1259">
        <v>3.3879368644199483</v>
      </c>
      <c r="E18" s="1260">
        <v>2.4746</v>
      </c>
      <c r="F18" s="1260">
        <v>2.2572540566778705</v>
      </c>
      <c r="G18" s="1261">
        <f>SUM(G6:G17)/12</f>
        <v>4.1207</v>
      </c>
      <c r="I18" s="1174"/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650" t="s">
        <v>865</v>
      </c>
      <c r="C1" s="1650"/>
      <c r="D1" s="1650"/>
      <c r="E1" s="1650"/>
      <c r="F1" s="1650"/>
      <c r="G1" s="1650"/>
    </row>
    <row r="2" spans="2:7" ht="15.75">
      <c r="B2" s="1724" t="s">
        <v>721</v>
      </c>
      <c r="C2" s="1724"/>
      <c r="D2" s="1724"/>
      <c r="E2" s="1724"/>
      <c r="F2" s="1724"/>
      <c r="G2" s="1724"/>
    </row>
    <row r="3" spans="2:7" ht="16.5" thickBot="1">
      <c r="B3" s="373"/>
      <c r="C3" s="373"/>
      <c r="D3" s="373"/>
      <c r="E3" s="373"/>
      <c r="F3" s="373"/>
      <c r="G3" s="373"/>
    </row>
    <row r="4" spans="2:7" ht="12.75">
      <c r="B4" s="458"/>
      <c r="C4" s="1725" t="s">
        <v>960</v>
      </c>
      <c r="D4" s="1726"/>
      <c r="E4" s="1727"/>
      <c r="F4" s="1725" t="s">
        <v>605</v>
      </c>
      <c r="G4" s="1728"/>
    </row>
    <row r="5" spans="2:7" ht="12.75">
      <c r="B5" s="459" t="s">
        <v>707</v>
      </c>
      <c r="C5" s="157">
        <v>2006</v>
      </c>
      <c r="D5" s="156">
        <v>2007</v>
      </c>
      <c r="E5" s="157">
        <v>2008</v>
      </c>
      <c r="F5" s="1720" t="s">
        <v>719</v>
      </c>
      <c r="G5" s="1722" t="s">
        <v>713</v>
      </c>
    </row>
    <row r="6" spans="2:7" ht="12.75">
      <c r="B6" s="460"/>
      <c r="C6" s="156">
        <v>1</v>
      </c>
      <c r="D6" s="157">
        <v>2</v>
      </c>
      <c r="E6" s="157">
        <v>3</v>
      </c>
      <c r="F6" s="1721"/>
      <c r="G6" s="1723"/>
    </row>
    <row r="7" spans="2:7" ht="12.75">
      <c r="B7" s="714" t="s">
        <v>714</v>
      </c>
      <c r="C7" s="1286">
        <v>372.01</v>
      </c>
      <c r="D7" s="1286">
        <v>575.04</v>
      </c>
      <c r="E7" s="1286">
        <v>930.65</v>
      </c>
      <c r="F7" s="160">
        <v>54.57648987930432</v>
      </c>
      <c r="G7" s="461">
        <v>61.840915414579854</v>
      </c>
    </row>
    <row r="8" spans="2:7" ht="12.75">
      <c r="B8" s="714" t="s">
        <v>715</v>
      </c>
      <c r="C8" s="1304" t="s">
        <v>890</v>
      </c>
      <c r="D8" s="1286">
        <v>145.58</v>
      </c>
      <c r="E8" s="1286">
        <v>243.48</v>
      </c>
      <c r="F8" s="160" t="s">
        <v>890</v>
      </c>
      <c r="G8" s="462">
        <v>67.24824838576725</v>
      </c>
    </row>
    <row r="9" spans="2:7" ht="12.75">
      <c r="B9" s="714" t="s">
        <v>720</v>
      </c>
      <c r="C9" s="1304">
        <v>419.41</v>
      </c>
      <c r="D9" s="1286">
        <v>637.22</v>
      </c>
      <c r="E9" s="1286">
        <v>951.33</v>
      </c>
      <c r="F9" s="160">
        <v>51.93247657423521</v>
      </c>
      <c r="G9" s="462">
        <v>49.293807476224856</v>
      </c>
    </row>
    <row r="10" spans="2:7" ht="13.5" customHeight="1">
      <c r="B10" s="714" t="s">
        <v>1297</v>
      </c>
      <c r="C10" s="1305">
        <v>92846.82</v>
      </c>
      <c r="D10" s="1305">
        <v>155242.28</v>
      </c>
      <c r="E10" s="1286">
        <v>324506.76</v>
      </c>
      <c r="F10" s="160">
        <v>67.20258162853611</v>
      </c>
      <c r="G10" s="461">
        <v>109.03246203289464</v>
      </c>
    </row>
    <row r="11" spans="2:7" ht="23.25" customHeight="1">
      <c r="B11" s="715" t="s">
        <v>1296</v>
      </c>
      <c r="C11" s="1286">
        <v>19858</v>
      </c>
      <c r="D11" s="1286">
        <v>21456</v>
      </c>
      <c r="E11" s="1286">
        <v>26615</v>
      </c>
      <c r="F11" s="160">
        <v>8.047134656058006</v>
      </c>
      <c r="G11" s="461">
        <v>24.044556301267704</v>
      </c>
    </row>
    <row r="12" spans="2:7" ht="12.75">
      <c r="B12" s="716" t="s">
        <v>716</v>
      </c>
      <c r="C12" s="1306">
        <v>131</v>
      </c>
      <c r="D12" s="1306">
        <v>134</v>
      </c>
      <c r="E12" s="1306">
        <v>148</v>
      </c>
      <c r="F12" s="161" t="s">
        <v>890</v>
      </c>
      <c r="G12" s="462" t="s">
        <v>890</v>
      </c>
    </row>
    <row r="13" spans="2:7" ht="12.75">
      <c r="B13" s="716" t="s">
        <v>871</v>
      </c>
      <c r="C13" s="1306">
        <v>225540</v>
      </c>
      <c r="D13" s="1306">
        <v>240603</v>
      </c>
      <c r="E13" s="1306">
        <v>292586</v>
      </c>
      <c r="F13" s="161">
        <v>6.678637935621168</v>
      </c>
      <c r="G13" s="462">
        <v>21.605300017040506</v>
      </c>
    </row>
    <row r="14" spans="2:7" ht="12.75">
      <c r="B14" s="714" t="s">
        <v>614</v>
      </c>
      <c r="C14" s="1306">
        <v>23</v>
      </c>
      <c r="D14" s="1306">
        <v>22</v>
      </c>
      <c r="E14" s="1306">
        <v>18</v>
      </c>
      <c r="F14" s="161" t="s">
        <v>890</v>
      </c>
      <c r="G14" s="462" t="s">
        <v>890</v>
      </c>
    </row>
    <row r="15" spans="2:7" ht="12.75">
      <c r="B15" s="716" t="s">
        <v>615</v>
      </c>
      <c r="C15" s="1306">
        <v>85</v>
      </c>
      <c r="D15" s="1306">
        <v>95</v>
      </c>
      <c r="E15" s="1306">
        <v>103</v>
      </c>
      <c r="F15" s="161" t="s">
        <v>890</v>
      </c>
      <c r="G15" s="462" t="s">
        <v>890</v>
      </c>
    </row>
    <row r="16" spans="2:7" ht="12.75">
      <c r="B16" s="716" t="s">
        <v>616</v>
      </c>
      <c r="C16" s="1306">
        <v>6340</v>
      </c>
      <c r="D16" s="1306">
        <v>8549</v>
      </c>
      <c r="E16" s="1306">
        <v>20732</v>
      </c>
      <c r="F16" s="160">
        <v>34.842271293375404</v>
      </c>
      <c r="G16" s="461">
        <v>142.50789566031116</v>
      </c>
    </row>
    <row r="17" spans="2:7" ht="14.25" customHeight="1">
      <c r="B17" s="717" t="s">
        <v>809</v>
      </c>
      <c r="C17" s="841"/>
      <c r="D17" s="841"/>
      <c r="E17" s="841"/>
      <c r="F17" s="162"/>
      <c r="G17" s="463"/>
    </row>
    <row r="18" spans="2:7" ht="16.5" customHeight="1">
      <c r="B18" s="718" t="s">
        <v>717</v>
      </c>
      <c r="C18" s="163">
        <v>3881.69</v>
      </c>
      <c r="D18" s="163">
        <v>1863.12</v>
      </c>
      <c r="E18" s="163">
        <v>2593.96</v>
      </c>
      <c r="F18" s="160">
        <v>-52.002349492102674</v>
      </c>
      <c r="G18" s="461">
        <v>39.226673536862904</v>
      </c>
    </row>
    <row r="19" spans="2:7" ht="12" customHeight="1">
      <c r="B19" s="716" t="s">
        <v>1295</v>
      </c>
      <c r="C19" s="163">
        <v>559.1</v>
      </c>
      <c r="D19" s="163">
        <v>824.64</v>
      </c>
      <c r="E19" s="163">
        <v>2227.93</v>
      </c>
      <c r="F19" s="160">
        <v>47.49418708638882</v>
      </c>
      <c r="G19" s="461">
        <v>170.17001358168415</v>
      </c>
    </row>
    <row r="20" spans="2:7" ht="24.75" customHeight="1">
      <c r="B20" s="718" t="s">
        <v>1299</v>
      </c>
      <c r="C20" s="1286">
        <v>0.6021746355987205</v>
      </c>
      <c r="D20" s="1286">
        <v>0.5311954964845916</v>
      </c>
      <c r="E20" s="1286">
        <v>0.6865588870937541</v>
      </c>
      <c r="F20" s="161" t="s">
        <v>890</v>
      </c>
      <c r="G20" s="462" t="s">
        <v>890</v>
      </c>
    </row>
    <row r="21" spans="2:7" ht="23.25" customHeight="1">
      <c r="B21" s="718" t="s">
        <v>1298</v>
      </c>
      <c r="C21" s="163">
        <v>14.195589355007385</v>
      </c>
      <c r="D21" s="163">
        <v>21.35123671412539</v>
      </c>
      <c r="E21" s="163">
        <v>39.534701485718465</v>
      </c>
      <c r="F21" s="161" t="s">
        <v>890</v>
      </c>
      <c r="G21" s="462" t="s">
        <v>890</v>
      </c>
    </row>
    <row r="22" spans="2:7" ht="22.5" customHeight="1">
      <c r="B22" s="719" t="s">
        <v>718</v>
      </c>
      <c r="C22" s="163">
        <v>31.9</v>
      </c>
      <c r="D22" s="163">
        <v>67.4</v>
      </c>
      <c r="E22" s="163">
        <v>109.2</v>
      </c>
      <c r="F22" s="161" t="s">
        <v>890</v>
      </c>
      <c r="G22" s="462" t="s">
        <v>890</v>
      </c>
    </row>
    <row r="23" spans="2:7" ht="18.75" customHeight="1" thickBot="1">
      <c r="B23" s="720" t="s">
        <v>1300</v>
      </c>
      <c r="C23" s="842">
        <v>654054</v>
      </c>
      <c r="D23" s="842">
        <v>727088</v>
      </c>
      <c r="E23" s="842">
        <v>820815</v>
      </c>
      <c r="F23" s="464" t="s">
        <v>890</v>
      </c>
      <c r="G23" s="465" t="s">
        <v>890</v>
      </c>
    </row>
    <row r="24" spans="2:7" ht="9" customHeight="1">
      <c r="B24" s="773"/>
      <c r="C24" s="840"/>
      <c r="D24" s="158"/>
      <c r="E24" s="158"/>
      <c r="F24" s="159"/>
      <c r="G24" s="159"/>
    </row>
    <row r="25" ht="12.75">
      <c r="B25" s="18" t="s">
        <v>492</v>
      </c>
    </row>
    <row r="26" ht="12.75">
      <c r="B26" s="771" t="s">
        <v>755</v>
      </c>
    </row>
    <row r="27" ht="12.75">
      <c r="B27" s="771" t="s">
        <v>756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L29" sqref="L29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634" t="s">
        <v>341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</row>
    <row r="2" spans="1:11" ht="15.75">
      <c r="A2" s="1635" t="s">
        <v>242</v>
      </c>
      <c r="B2" s="1635"/>
      <c r="C2" s="1635"/>
      <c r="D2" s="1635"/>
      <c r="E2" s="1635"/>
      <c r="F2" s="1635"/>
      <c r="G2" s="1635"/>
      <c r="H2" s="1635"/>
      <c r="I2" s="1635"/>
      <c r="J2" s="1635"/>
      <c r="K2" s="1635"/>
    </row>
    <row r="3" spans="1:11" ht="13.5" thickBot="1">
      <c r="A3" s="41" t="s">
        <v>243</v>
      </c>
      <c r="B3" s="41"/>
      <c r="C3" s="41"/>
      <c r="D3" s="41"/>
      <c r="E3" s="41"/>
      <c r="F3" s="41"/>
      <c r="G3" s="41"/>
      <c r="H3" s="41"/>
      <c r="J3" s="41"/>
      <c r="K3" s="126" t="s">
        <v>702</v>
      </c>
    </row>
    <row r="4" spans="1:11" ht="12.75">
      <c r="A4" s="167"/>
      <c r="B4" s="168"/>
      <c r="C4" s="169"/>
      <c r="D4" s="169"/>
      <c r="E4" s="170"/>
      <c r="F4" s="171" t="s">
        <v>959</v>
      </c>
      <c r="G4" s="171"/>
      <c r="H4" s="171"/>
      <c r="I4" s="171"/>
      <c r="J4" s="171"/>
      <c r="K4" s="170"/>
    </row>
    <row r="5" spans="1:11" ht="12.75">
      <c r="A5" s="172" t="s">
        <v>786</v>
      </c>
      <c r="B5" s="173">
        <v>2006</v>
      </c>
      <c r="C5" s="174">
        <v>2007</v>
      </c>
      <c r="D5" s="174">
        <v>2007</v>
      </c>
      <c r="E5" s="175">
        <v>2008</v>
      </c>
      <c r="F5" s="1639" t="s">
        <v>245</v>
      </c>
      <c r="G5" s="1637"/>
      <c r="H5" s="1640"/>
      <c r="I5" s="1636" t="s">
        <v>710</v>
      </c>
      <c r="J5" s="1637"/>
      <c r="K5" s="1638"/>
    </row>
    <row r="6" spans="1:11" ht="13.5" thickBot="1">
      <c r="A6" s="176" t="s">
        <v>243</v>
      </c>
      <c r="B6" s="177" t="s">
        <v>693</v>
      </c>
      <c r="C6" s="178" t="s">
        <v>602</v>
      </c>
      <c r="D6" s="178" t="s">
        <v>248</v>
      </c>
      <c r="E6" s="179" t="s">
        <v>958</v>
      </c>
      <c r="F6" s="178" t="s">
        <v>249</v>
      </c>
      <c r="G6" s="178" t="s">
        <v>243</v>
      </c>
      <c r="H6" s="180" t="s">
        <v>347</v>
      </c>
      <c r="I6" s="178" t="s">
        <v>249</v>
      </c>
      <c r="J6" s="178" t="s">
        <v>243</v>
      </c>
      <c r="K6" s="179" t="s">
        <v>347</v>
      </c>
    </row>
    <row r="7" spans="1:11" ht="19.5" customHeight="1">
      <c r="A7" s="49" t="s">
        <v>250</v>
      </c>
      <c r="B7" s="49">
        <v>139439.16973414057</v>
      </c>
      <c r="C7" s="41">
        <v>132132.04910960098</v>
      </c>
      <c r="D7" s="41">
        <v>131909.47683242918</v>
      </c>
      <c r="E7" s="42">
        <v>165289.33238204796</v>
      </c>
      <c r="F7" s="41">
        <v>6342.569375460413</v>
      </c>
      <c r="G7" s="41" t="s">
        <v>186</v>
      </c>
      <c r="H7" s="4">
        <v>4.54862818500237</v>
      </c>
      <c r="I7" s="41">
        <v>24254.685549618778</v>
      </c>
      <c r="J7" s="41" t="s">
        <v>187</v>
      </c>
      <c r="K7" s="761">
        <v>18.38737150055613</v>
      </c>
    </row>
    <row r="8" spans="1:11" ht="19.5" customHeight="1">
      <c r="A8" s="49" t="s">
        <v>251</v>
      </c>
      <c r="B8" s="49">
        <v>166101.6586141406</v>
      </c>
      <c r="C8" s="41">
        <v>162993.914838601</v>
      </c>
      <c r="D8" s="41">
        <v>165713.5079204292</v>
      </c>
      <c r="E8" s="42">
        <v>207085.20725269796</v>
      </c>
      <c r="F8" s="41">
        <v>-3107.743775539595</v>
      </c>
      <c r="G8" s="41"/>
      <c r="H8" s="4">
        <v>-1.8709890084595615</v>
      </c>
      <c r="I8" s="41">
        <v>41371.69933226876</v>
      </c>
      <c r="J8" s="41"/>
      <c r="K8" s="761">
        <v>24.96579781060108</v>
      </c>
    </row>
    <row r="9" spans="1:11" ht="19.5" customHeight="1">
      <c r="A9" s="49" t="s">
        <v>252</v>
      </c>
      <c r="B9" s="49">
        <v>25088.138</v>
      </c>
      <c r="C9" s="41">
        <v>26486.994</v>
      </c>
      <c r="D9" s="41">
        <v>28247.224000000002</v>
      </c>
      <c r="E9" s="42">
        <v>33048.74941965</v>
      </c>
      <c r="F9" s="41">
        <v>1398.8559999999998</v>
      </c>
      <c r="G9" s="41"/>
      <c r="H9" s="4">
        <v>5.575766523605697</v>
      </c>
      <c r="I9" s="41">
        <v>4801.5254196499955</v>
      </c>
      <c r="J9" s="41"/>
      <c r="K9" s="761">
        <v>16.998220496463635</v>
      </c>
    </row>
    <row r="10" spans="1:11" ht="19.5" customHeight="1">
      <c r="A10" s="50" t="s">
        <v>253</v>
      </c>
      <c r="B10" s="50">
        <v>1574.3508800000002</v>
      </c>
      <c r="C10" s="2">
        <v>4374.8717289999995</v>
      </c>
      <c r="D10" s="2">
        <v>5556.807087999999</v>
      </c>
      <c r="E10" s="43">
        <v>8747.125451</v>
      </c>
      <c r="F10" s="2">
        <v>2800.5208489999995</v>
      </c>
      <c r="G10" s="2"/>
      <c r="H10" s="5">
        <v>177.88416067706578</v>
      </c>
      <c r="I10" s="2">
        <v>3190.318363000001</v>
      </c>
      <c r="J10" s="2"/>
      <c r="K10" s="1324">
        <v>57.41279681797011</v>
      </c>
    </row>
    <row r="11" spans="1:11" ht="19.5" customHeight="1">
      <c r="A11" s="446" t="s">
        <v>254</v>
      </c>
      <c r="B11" s="446">
        <v>207384.84889585932</v>
      </c>
      <c r="C11" s="99">
        <v>251226.26793539894</v>
      </c>
      <c r="D11" s="99">
        <v>263608.6896655708</v>
      </c>
      <c r="E11" s="138">
        <v>309870.36674900196</v>
      </c>
      <c r="F11" s="99">
        <v>30191.729039539598</v>
      </c>
      <c r="G11" s="99" t="s">
        <v>186</v>
      </c>
      <c r="H11" s="3">
        <v>14.558309924897515</v>
      </c>
      <c r="I11" s="99">
        <v>55386.84708343116</v>
      </c>
      <c r="J11" s="99" t="s">
        <v>187</v>
      </c>
      <c r="K11" s="1325">
        <v>21.011009596723884</v>
      </c>
    </row>
    <row r="12" spans="1:11" ht="19.5" customHeight="1">
      <c r="A12" s="49" t="s">
        <v>255</v>
      </c>
      <c r="B12" s="49">
        <v>322683.752</v>
      </c>
      <c r="C12" s="41">
        <v>347678.49993999995</v>
      </c>
      <c r="D12" s="41">
        <v>360558.092833</v>
      </c>
      <c r="E12" s="42">
        <v>424072.29006564</v>
      </c>
      <c r="F12" s="41">
        <v>24994.747939999972</v>
      </c>
      <c r="G12" s="41"/>
      <c r="H12" s="4">
        <v>7.7458960313564145</v>
      </c>
      <c r="I12" s="41">
        <v>63514.19723264</v>
      </c>
      <c r="J12" s="41"/>
      <c r="K12" s="761">
        <v>17.615523959978876</v>
      </c>
    </row>
    <row r="13" spans="1:11" ht="19.5" customHeight="1">
      <c r="A13" s="776" t="s">
        <v>820</v>
      </c>
      <c r="B13" s="49">
        <v>322683.752</v>
      </c>
      <c r="C13" s="41">
        <v>363702.29993999994</v>
      </c>
      <c r="D13" s="41">
        <v>360558.092833</v>
      </c>
      <c r="E13" s="42">
        <v>424072.29006564</v>
      </c>
      <c r="F13" s="41">
        <v>41018.54793999996</v>
      </c>
      <c r="G13" s="41"/>
      <c r="H13" s="4">
        <v>12.711686809690983</v>
      </c>
      <c r="I13" s="41">
        <v>63514.19723264</v>
      </c>
      <c r="J13" s="41"/>
      <c r="K13" s="761">
        <v>17.615523959978876</v>
      </c>
    </row>
    <row r="14" spans="1:11" ht="19.5" customHeight="1">
      <c r="A14" s="49" t="s">
        <v>256</v>
      </c>
      <c r="B14" s="49">
        <v>70970.56507</v>
      </c>
      <c r="C14" s="41">
        <v>67183.02243999999</v>
      </c>
      <c r="D14" s="41">
        <v>78343.61342000001</v>
      </c>
      <c r="E14" s="42">
        <v>76732.92457932001</v>
      </c>
      <c r="F14" s="41">
        <v>-3787.542630000011</v>
      </c>
      <c r="G14" s="41"/>
      <c r="H14" s="4">
        <v>-5.336779587797089</v>
      </c>
      <c r="I14" s="41">
        <v>-1610.688840679999</v>
      </c>
      <c r="J14" s="41"/>
      <c r="K14" s="761">
        <v>-2.055928709906573</v>
      </c>
    </row>
    <row r="15" spans="1:11" ht="19.5" customHeight="1">
      <c r="A15" s="49" t="s">
        <v>257</v>
      </c>
      <c r="B15" s="49">
        <v>70970.56507</v>
      </c>
      <c r="C15" s="41">
        <v>73354.56276999999</v>
      </c>
      <c r="D15" s="41">
        <v>81466.144069</v>
      </c>
      <c r="E15" s="42">
        <v>86504.23820252</v>
      </c>
      <c r="F15" s="41">
        <v>2383.9976999999926</v>
      </c>
      <c r="G15" s="41"/>
      <c r="H15" s="4">
        <v>3.359135858152739</v>
      </c>
      <c r="I15" s="41">
        <v>5038.094133520004</v>
      </c>
      <c r="J15" s="41"/>
      <c r="K15" s="761">
        <v>6.184279606081333</v>
      </c>
    </row>
    <row r="16" spans="1:11" ht="19.5" customHeight="1">
      <c r="A16" s="49" t="s">
        <v>258</v>
      </c>
      <c r="B16" s="49">
        <v>0</v>
      </c>
      <c r="C16" s="41">
        <v>6171.540330000007</v>
      </c>
      <c r="D16" s="41">
        <v>3122.5306490000003</v>
      </c>
      <c r="E16" s="42">
        <v>9771.313623200003</v>
      </c>
      <c r="F16" s="41">
        <v>6171.540330000007</v>
      </c>
      <c r="G16" s="41"/>
      <c r="H16" s="765"/>
      <c r="I16" s="53">
        <v>6648.782974200003</v>
      </c>
      <c r="J16" s="53"/>
      <c r="K16" s="761">
        <v>212.9293102800863</v>
      </c>
    </row>
    <row r="17" spans="1:11" ht="19.5" customHeight="1">
      <c r="A17" s="49" t="s">
        <v>259</v>
      </c>
      <c r="B17" s="49">
        <v>4560.876</v>
      </c>
      <c r="C17" s="41">
        <v>7087.674</v>
      </c>
      <c r="D17" s="41">
        <v>5114.8669</v>
      </c>
      <c r="E17" s="42">
        <v>5298.866</v>
      </c>
      <c r="F17" s="41">
        <v>2526.798</v>
      </c>
      <c r="G17" s="41"/>
      <c r="H17" s="4">
        <v>55.40159390432889</v>
      </c>
      <c r="I17" s="41">
        <v>183.9991</v>
      </c>
      <c r="J17" s="41"/>
      <c r="K17" s="761">
        <v>3.5973389649689618</v>
      </c>
    </row>
    <row r="18" spans="1:11" ht="19.5" customHeight="1">
      <c r="A18" s="49" t="s">
        <v>260</v>
      </c>
      <c r="B18" s="49">
        <v>3581.9285099999997</v>
      </c>
      <c r="C18" s="41">
        <v>4078.4425</v>
      </c>
      <c r="D18" s="41">
        <v>3622.2125</v>
      </c>
      <c r="E18" s="42">
        <v>5751.7670100000005</v>
      </c>
      <c r="F18" s="41">
        <v>496.5139900000004</v>
      </c>
      <c r="G18" s="41"/>
      <c r="H18" s="4">
        <v>13.86163874052306</v>
      </c>
      <c r="I18" s="41">
        <v>2129.5545100000004</v>
      </c>
      <c r="J18" s="41"/>
      <c r="K18" s="761">
        <v>58.79153997729289</v>
      </c>
    </row>
    <row r="19" spans="1:11" ht="19.5" customHeight="1">
      <c r="A19" s="49" t="s">
        <v>261</v>
      </c>
      <c r="B19" s="49">
        <v>1808.29151</v>
      </c>
      <c r="C19" s="41">
        <v>1723.8425000000002</v>
      </c>
      <c r="D19" s="41">
        <v>1712.9665</v>
      </c>
      <c r="E19" s="42">
        <v>1796.7120100000002</v>
      </c>
      <c r="F19" s="41">
        <v>-84.44900999999982</v>
      </c>
      <c r="G19" s="41"/>
      <c r="H19" s="4">
        <v>-4.670099346979725</v>
      </c>
      <c r="I19" s="41">
        <v>83.7455100000002</v>
      </c>
      <c r="J19" s="41"/>
      <c r="K19" s="761">
        <v>4.888916975317392</v>
      </c>
    </row>
    <row r="20" spans="1:11" ht="19.5" customHeight="1">
      <c r="A20" s="49" t="s">
        <v>262</v>
      </c>
      <c r="B20" s="49">
        <v>1773.637</v>
      </c>
      <c r="C20" s="41">
        <v>2354.6</v>
      </c>
      <c r="D20" s="41">
        <v>1909.246</v>
      </c>
      <c r="E20" s="42">
        <v>3955.0550000000003</v>
      </c>
      <c r="F20" s="41">
        <v>580.963</v>
      </c>
      <c r="G20" s="41"/>
      <c r="H20" s="4">
        <v>32.75546236349377</v>
      </c>
      <c r="I20" s="41">
        <v>2045.8090000000002</v>
      </c>
      <c r="J20" s="41"/>
      <c r="K20" s="761">
        <v>107.15271892673863</v>
      </c>
    </row>
    <row r="21" spans="1:11" ht="19.5" customHeight="1">
      <c r="A21" s="49" t="s">
        <v>789</v>
      </c>
      <c r="B21" s="49">
        <v>243570.38242</v>
      </c>
      <c r="C21" s="41">
        <v>269329.361</v>
      </c>
      <c r="D21" s="41">
        <v>273477.400013</v>
      </c>
      <c r="E21" s="42">
        <v>336288.73247632</v>
      </c>
      <c r="F21" s="41">
        <v>25758.978579999966</v>
      </c>
      <c r="G21" s="41"/>
      <c r="H21" s="4">
        <v>10.575579150498902</v>
      </c>
      <c r="I21" s="41">
        <v>62811.332463319995</v>
      </c>
      <c r="J21" s="41"/>
      <c r="K21" s="761">
        <v>22.967650145984347</v>
      </c>
    </row>
    <row r="22" spans="1:11" ht="19.5" customHeight="1">
      <c r="A22" s="774" t="s">
        <v>818</v>
      </c>
      <c r="B22" s="49">
        <v>243570.38242</v>
      </c>
      <c r="C22" s="41">
        <v>285353.16099999996</v>
      </c>
      <c r="D22" s="41">
        <v>273477.400013</v>
      </c>
      <c r="E22" s="42">
        <v>336288.73247632</v>
      </c>
      <c r="F22" s="41">
        <v>41782.778579999955</v>
      </c>
      <c r="G22" s="41"/>
      <c r="H22" s="4">
        <v>17.154293623414326</v>
      </c>
      <c r="I22" s="41">
        <v>62811.332463319995</v>
      </c>
      <c r="J22" s="41"/>
      <c r="K22" s="761">
        <v>22.967650145984347</v>
      </c>
    </row>
    <row r="23" spans="1:11" ht="19.5" customHeight="1">
      <c r="A23" s="50" t="s">
        <v>263</v>
      </c>
      <c r="B23" s="50">
        <v>115298.90310414064</v>
      </c>
      <c r="C23" s="2">
        <v>96452.23200460101</v>
      </c>
      <c r="D23" s="2">
        <v>96949.40316742919</v>
      </c>
      <c r="E23" s="43">
        <v>114201.92331663803</v>
      </c>
      <c r="F23" s="2">
        <v>-5196.981099539627</v>
      </c>
      <c r="G23" s="2" t="s">
        <v>186</v>
      </c>
      <c r="H23" s="5">
        <v>-4.5073985611516125</v>
      </c>
      <c r="I23" s="2">
        <v>8127.350149208838</v>
      </c>
      <c r="J23" s="2" t="s">
        <v>187</v>
      </c>
      <c r="K23" s="1324">
        <v>8.383084251868066</v>
      </c>
    </row>
    <row r="24" spans="1:11" ht="19.5" customHeight="1">
      <c r="A24" s="775" t="s">
        <v>819</v>
      </c>
      <c r="B24" s="49">
        <v>115298.90310414064</v>
      </c>
      <c r="C24" s="41">
        <v>112476.03200460102</v>
      </c>
      <c r="D24" s="41">
        <v>96949.40316742919</v>
      </c>
      <c r="E24" s="42">
        <v>114201.92331663803</v>
      </c>
      <c r="F24" s="41">
        <v>10826.818900460376</v>
      </c>
      <c r="G24" s="41" t="s">
        <v>186</v>
      </c>
      <c r="H24" s="4">
        <v>9.390218474742419</v>
      </c>
      <c r="I24" s="41">
        <v>8127.350149208838</v>
      </c>
      <c r="J24" s="41" t="s">
        <v>187</v>
      </c>
      <c r="K24" s="761">
        <v>8.383084251868066</v>
      </c>
    </row>
    <row r="25" spans="1:11" ht="19.5" customHeight="1">
      <c r="A25" s="446" t="s">
        <v>264</v>
      </c>
      <c r="B25" s="446">
        <v>346824.0186299999</v>
      </c>
      <c r="C25" s="99">
        <v>383358.3170449999</v>
      </c>
      <c r="D25" s="99">
        <v>395518.166498</v>
      </c>
      <c r="E25" s="138">
        <v>475159.6991310499</v>
      </c>
      <c r="F25" s="99">
        <v>36534.29841500003</v>
      </c>
      <c r="G25" s="99"/>
      <c r="H25" s="3">
        <v>10.533958564725497</v>
      </c>
      <c r="I25" s="99">
        <v>79641.53263304994</v>
      </c>
      <c r="J25" s="99"/>
      <c r="K25" s="1325">
        <v>20.135998641532098</v>
      </c>
    </row>
    <row r="26" spans="1:11" ht="19.5" customHeight="1">
      <c r="A26" s="49" t="s">
        <v>265</v>
      </c>
      <c r="B26" s="49">
        <v>113060.69662999992</v>
      </c>
      <c r="C26" s="41">
        <v>120340.27104499991</v>
      </c>
      <c r="D26" s="41">
        <v>126887.93449799997</v>
      </c>
      <c r="E26" s="42">
        <v>147790.10914312984</v>
      </c>
      <c r="F26" s="41">
        <v>7279.5744149999955</v>
      </c>
      <c r="G26" s="41"/>
      <c r="H26" s="4">
        <v>6.438642810439227</v>
      </c>
      <c r="I26" s="41">
        <v>20902.174645129868</v>
      </c>
      <c r="J26" s="41"/>
      <c r="K26" s="761">
        <v>16.472941046620416</v>
      </c>
    </row>
    <row r="27" spans="1:11" ht="19.5" customHeight="1">
      <c r="A27" s="49" t="s">
        <v>266</v>
      </c>
      <c r="B27" s="49">
        <v>77780.428465</v>
      </c>
      <c r="C27" s="41">
        <v>80679.05</v>
      </c>
      <c r="D27" s="41">
        <v>83553.27504500002</v>
      </c>
      <c r="E27" s="42">
        <v>100076.36174219</v>
      </c>
      <c r="F27" s="41">
        <v>2898.6215349999984</v>
      </c>
      <c r="G27" s="41"/>
      <c r="H27" s="4">
        <v>3.726672110458139</v>
      </c>
      <c r="I27" s="41">
        <v>16523.08669718998</v>
      </c>
      <c r="J27" s="41"/>
      <c r="K27" s="761">
        <v>19.77551052103104</v>
      </c>
    </row>
    <row r="28" spans="1:11" ht="19.5" customHeight="1">
      <c r="A28" s="49" t="s">
        <v>267</v>
      </c>
      <c r="B28" s="49">
        <v>35280.344664000004</v>
      </c>
      <c r="C28" s="41">
        <v>39661.229472</v>
      </c>
      <c r="D28" s="41">
        <v>43334.380493000004</v>
      </c>
      <c r="E28" s="42">
        <v>47713.78190868</v>
      </c>
      <c r="F28" s="41">
        <v>4380.884807999995</v>
      </c>
      <c r="G28" s="41"/>
      <c r="H28" s="4">
        <v>12.417352635645427</v>
      </c>
      <c r="I28" s="41">
        <v>4379.401415679997</v>
      </c>
      <c r="J28" s="41"/>
      <c r="K28" s="761">
        <v>10.106066743904234</v>
      </c>
    </row>
    <row r="29" spans="1:11" ht="19.5" customHeight="1">
      <c r="A29" s="50" t="s">
        <v>268</v>
      </c>
      <c r="B29" s="50">
        <v>233763.322</v>
      </c>
      <c r="C29" s="2">
        <v>263018.04600000003</v>
      </c>
      <c r="D29" s="2">
        <v>268630.232</v>
      </c>
      <c r="E29" s="43">
        <v>327369.58998792</v>
      </c>
      <c r="F29" s="2">
        <v>29254.724000000046</v>
      </c>
      <c r="G29" s="2"/>
      <c r="H29" s="5">
        <v>12.514676703644746</v>
      </c>
      <c r="I29" s="2">
        <v>58739.35798792</v>
      </c>
      <c r="J29" s="2"/>
      <c r="K29" s="1324">
        <v>21.8662499565276</v>
      </c>
    </row>
    <row r="30" spans="1:11" ht="19.5" customHeight="1" thickBot="1">
      <c r="A30" s="56" t="s">
        <v>269</v>
      </c>
      <c r="B30" s="56">
        <v>371912.15662999987</v>
      </c>
      <c r="C30" s="54">
        <v>409845.3110449999</v>
      </c>
      <c r="D30" s="54">
        <v>423765.39049799996</v>
      </c>
      <c r="E30" s="55">
        <v>508208.4485506999</v>
      </c>
      <c r="F30" s="54">
        <v>37933.154415000055</v>
      </c>
      <c r="G30" s="54"/>
      <c r="H30" s="125">
        <v>10.199493008973674</v>
      </c>
      <c r="I30" s="54">
        <v>84443.05805269995</v>
      </c>
      <c r="J30" s="54"/>
      <c r="K30" s="1326">
        <v>19.9268415840813</v>
      </c>
    </row>
    <row r="31" spans="1:11" ht="19.5" customHeight="1">
      <c r="A31" s="447"/>
      <c r="B31" s="447">
        <v>-0.07649900007527322</v>
      </c>
      <c r="C31" s="449">
        <v>-0.008427000080700964</v>
      </c>
      <c r="D31" s="449">
        <v>0.2789599999669008</v>
      </c>
      <c r="E31" s="450">
        <v>-0.03450774011434987</v>
      </c>
      <c r="F31" s="447">
        <v>0.06807200000184821</v>
      </c>
      <c r="G31" s="449"/>
      <c r="H31" s="448"/>
      <c r="I31" s="451">
        <v>-0.3134677400375949</v>
      </c>
      <c r="J31" s="449"/>
      <c r="K31" s="1327"/>
    </row>
    <row r="32" spans="1:11" ht="19.5" customHeight="1">
      <c r="A32" s="49" t="s">
        <v>270</v>
      </c>
      <c r="B32" s="49">
        <v>110898.063129</v>
      </c>
      <c r="C32" s="41">
        <v>110354.108472</v>
      </c>
      <c r="D32" s="41">
        <v>119269.29203800001</v>
      </c>
      <c r="E32" s="42">
        <v>137324.16538174</v>
      </c>
      <c r="F32" s="49">
        <v>-543.9546569999948</v>
      </c>
      <c r="G32" s="41"/>
      <c r="H32" s="4">
        <v>-0.4904996910245855</v>
      </c>
      <c r="I32" s="452">
        <v>18054.87334373998</v>
      </c>
      <c r="J32" s="41"/>
      <c r="K32" s="761">
        <v>15.137906023612157</v>
      </c>
    </row>
    <row r="33" spans="1:11" ht="19.5" customHeight="1">
      <c r="A33" s="49" t="s">
        <v>787</v>
      </c>
      <c r="B33" s="1280">
        <v>1.0195010935266224</v>
      </c>
      <c r="C33" s="1281">
        <v>1.0904919872152625</v>
      </c>
      <c r="D33" s="1281">
        <v>1.0638776530808334</v>
      </c>
      <c r="E33" s="1282">
        <v>1.0762134161332504</v>
      </c>
      <c r="F33" s="49">
        <v>0.07099089368864009</v>
      </c>
      <c r="G33" s="41"/>
      <c r="H33" s="4">
        <v>6.963297453960631</v>
      </c>
      <c r="I33" s="452">
        <v>0.012335763052417015</v>
      </c>
      <c r="J33" s="41"/>
      <c r="K33" s="761">
        <v>1.1595095560748416</v>
      </c>
    </row>
    <row r="34" spans="1:11" ht="19.5" customHeight="1" thickBot="1">
      <c r="A34" s="52" t="s">
        <v>788</v>
      </c>
      <c r="B34" s="1283">
        <v>3.127412768485989</v>
      </c>
      <c r="C34" s="1284">
        <v>3.473892565968841</v>
      </c>
      <c r="D34" s="1284">
        <v>3.3161776995539234</v>
      </c>
      <c r="E34" s="1285">
        <v>3.4601317095951702</v>
      </c>
      <c r="F34" s="52">
        <v>0.34647979748285174</v>
      </c>
      <c r="G34" s="45"/>
      <c r="H34" s="46">
        <v>11.07879973421564</v>
      </c>
      <c r="I34" s="453">
        <v>0.14395401004124686</v>
      </c>
      <c r="J34" s="45"/>
      <c r="K34" s="764">
        <v>4.340961886952285</v>
      </c>
    </row>
    <row r="35" spans="1:11" ht="19.5" customHeight="1">
      <c r="A35" s="856" t="s">
        <v>188</v>
      </c>
      <c r="B35" s="1357"/>
      <c r="C35" s="1357"/>
      <c r="D35" s="1357"/>
      <c r="E35" s="1357"/>
      <c r="F35" s="1357"/>
      <c r="G35" s="1357"/>
      <c r="H35" s="1357"/>
      <c r="I35" s="1357"/>
      <c r="J35" s="1357"/>
      <c r="K35" s="1357"/>
    </row>
    <row r="36" spans="1:11" ht="19.5" customHeight="1">
      <c r="A36" s="856" t="s">
        <v>189</v>
      </c>
      <c r="B36" s="1357"/>
      <c r="C36" s="1357"/>
      <c r="D36" s="1357"/>
      <c r="E36" s="1357"/>
      <c r="F36" s="1357"/>
      <c r="G36" s="1357"/>
      <c r="H36" s="1357"/>
      <c r="I36" s="1357"/>
      <c r="J36" s="1357"/>
      <c r="K36" s="1357"/>
    </row>
    <row r="37" spans="1:11" ht="28.5" customHeight="1">
      <c r="A37" s="1633" t="s">
        <v>1066</v>
      </c>
      <c r="B37" s="1633"/>
      <c r="C37" s="1633"/>
      <c r="D37" s="1633"/>
      <c r="E37" s="1633"/>
      <c r="F37" s="1633"/>
      <c r="G37" s="1633"/>
      <c r="H37" s="1633"/>
      <c r="I37" s="1633"/>
      <c r="J37" s="1633"/>
      <c r="K37" s="1633"/>
    </row>
    <row r="38" ht="19.5" customHeight="1">
      <c r="A38" s="1" t="s">
        <v>711</v>
      </c>
    </row>
    <row r="39" spans="1:11" ht="12.75">
      <c r="A39" s="856"/>
      <c r="B39" s="807"/>
      <c r="C39" s="807"/>
      <c r="D39" s="807"/>
      <c r="E39" s="807"/>
      <c r="F39" s="807"/>
      <c r="G39" s="807"/>
      <c r="H39" s="1310"/>
      <c r="I39" s="807"/>
      <c r="J39" s="807"/>
      <c r="K39" s="807"/>
    </row>
    <row r="40" spans="1:11" ht="30.75" customHeight="1">
      <c r="A40" s="1633"/>
      <c r="B40" s="1633"/>
      <c r="C40" s="1633"/>
      <c r="D40" s="1633"/>
      <c r="E40" s="1633"/>
      <c r="F40" s="1633"/>
      <c r="G40" s="1633"/>
      <c r="H40" s="1633"/>
      <c r="I40" s="1633"/>
      <c r="J40" s="1633"/>
      <c r="K40" s="1633"/>
    </row>
    <row r="41" spans="1:11" ht="12.75">
      <c r="A41" s="857"/>
      <c r="B41" s="18"/>
      <c r="C41" s="18"/>
      <c r="D41" s="18"/>
      <c r="E41" s="18"/>
      <c r="F41" s="807"/>
      <c r="G41" s="18"/>
      <c r="H41" s="807"/>
      <c r="I41" s="18"/>
      <c r="J41" s="807"/>
      <c r="K41" s="18"/>
    </row>
    <row r="42" spans="1:11" ht="12.75">
      <c r="A42" s="1633"/>
      <c r="B42" s="1633"/>
      <c r="C42" s="1633"/>
      <c r="D42" s="1633"/>
      <c r="E42" s="1633"/>
      <c r="F42" s="1633"/>
      <c r="G42" s="1633"/>
      <c r="H42" s="1633"/>
      <c r="I42" s="1633"/>
      <c r="J42" s="1633"/>
      <c r="K42" s="1633"/>
    </row>
    <row r="43" ht="12.75">
      <c r="A43" s="858"/>
    </row>
  </sheetData>
  <sheetProtection/>
  <mergeCells count="7">
    <mergeCell ref="A42:K42"/>
    <mergeCell ref="A1:K1"/>
    <mergeCell ref="A2:K2"/>
    <mergeCell ref="I5:K5"/>
    <mergeCell ref="F5:H5"/>
    <mergeCell ref="A40:K40"/>
    <mergeCell ref="A37:K37"/>
  </mergeCells>
  <printOptions horizontalCentered="1"/>
  <pageMargins left="0.63" right="0.22" top="1" bottom="0.5" header="0.5" footer="0.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66">
      <selection activeCell="E89" sqref="E89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9.140625" style="18" customWidth="1"/>
    <col min="4" max="4" width="13.7109375" style="18" customWidth="1"/>
    <col min="5" max="5" width="14.57421875" style="18" customWidth="1"/>
    <col min="6" max="6" width="11.00390625" style="18" customWidth="1"/>
    <col min="7" max="7" width="12.140625" style="18" customWidth="1"/>
    <col min="8" max="16384" width="9.140625" style="18" customWidth="1"/>
  </cols>
  <sheetData>
    <row r="1" spans="2:7" ht="12.75">
      <c r="B1" s="1650" t="s">
        <v>866</v>
      </c>
      <c r="C1" s="1650"/>
      <c r="D1" s="1650"/>
      <c r="E1" s="1650"/>
      <c r="F1" s="1650"/>
      <c r="G1" s="1650"/>
    </row>
    <row r="2" spans="2:7" ht="15.75">
      <c r="B2" s="1724" t="s">
        <v>738</v>
      </c>
      <c r="C2" s="1724"/>
      <c r="D2" s="1724"/>
      <c r="E2" s="1724"/>
      <c r="F2" s="1724"/>
      <c r="G2" s="1724"/>
    </row>
    <row r="3" spans="2:7" ht="16.5" thickBot="1">
      <c r="B3" s="1737" t="s">
        <v>962</v>
      </c>
      <c r="C3" s="1737"/>
      <c r="D3" s="1737"/>
      <c r="E3" s="1737"/>
      <c r="F3" s="1737"/>
      <c r="G3" s="1737"/>
    </row>
    <row r="4" spans="1:7" ht="12.75" customHeight="1">
      <c r="A4" s="1596" t="s">
        <v>504</v>
      </c>
      <c r="B4" s="1729" t="s">
        <v>617</v>
      </c>
      <c r="C4" s="1733" t="s">
        <v>956</v>
      </c>
      <c r="D4" s="918" t="s">
        <v>722</v>
      </c>
      <c r="E4" s="1731" t="s">
        <v>618</v>
      </c>
      <c r="F4" s="1733" t="s">
        <v>891</v>
      </c>
      <c r="G4" s="1735" t="s">
        <v>892</v>
      </c>
    </row>
    <row r="5" spans="1:7" ht="12.75">
      <c r="A5" s="1597"/>
      <c r="B5" s="1730"/>
      <c r="C5" s="1734"/>
      <c r="D5" s="802" t="s">
        <v>619</v>
      </c>
      <c r="E5" s="1732"/>
      <c r="F5" s="1734"/>
      <c r="G5" s="1736"/>
    </row>
    <row r="6" spans="1:7" ht="25.5">
      <c r="A6" s="1597">
        <v>1</v>
      </c>
      <c r="B6" s="1592" t="s">
        <v>823</v>
      </c>
      <c r="C6" s="935" t="s">
        <v>928</v>
      </c>
      <c r="D6" s="1607">
        <v>25</v>
      </c>
      <c r="E6" s="919" t="s">
        <v>723</v>
      </c>
      <c r="F6" s="920" t="s">
        <v>893</v>
      </c>
      <c r="G6" s="1617" t="s">
        <v>894</v>
      </c>
    </row>
    <row r="7" spans="1:7" ht="25.5">
      <c r="A7" s="1598">
        <v>2</v>
      </c>
      <c r="B7" s="1592" t="s">
        <v>724</v>
      </c>
      <c r="C7" s="935" t="s">
        <v>928</v>
      </c>
      <c r="D7" s="1607">
        <v>25</v>
      </c>
      <c r="E7" s="919" t="s">
        <v>725</v>
      </c>
      <c r="F7" s="920" t="s">
        <v>895</v>
      </c>
      <c r="G7" s="1617" t="s">
        <v>894</v>
      </c>
    </row>
    <row r="8" spans="1:7" ht="25.5">
      <c r="A8" s="1598">
        <v>3</v>
      </c>
      <c r="B8" s="1592" t="s">
        <v>824</v>
      </c>
      <c r="C8" s="935" t="s">
        <v>928</v>
      </c>
      <c r="D8" s="1608">
        <v>4.9</v>
      </c>
      <c r="E8" s="919" t="s">
        <v>825</v>
      </c>
      <c r="F8" s="921" t="s">
        <v>896</v>
      </c>
      <c r="G8" s="1617" t="s">
        <v>897</v>
      </c>
    </row>
    <row r="9" spans="1:7" ht="25.5">
      <c r="A9" s="1598">
        <v>4</v>
      </c>
      <c r="B9" s="1592" t="s">
        <v>826</v>
      </c>
      <c r="C9" s="935" t="s">
        <v>928</v>
      </c>
      <c r="D9" s="1608">
        <v>24</v>
      </c>
      <c r="E9" s="922" t="s">
        <v>827</v>
      </c>
      <c r="F9" s="920" t="s">
        <v>898</v>
      </c>
      <c r="G9" s="1617" t="s">
        <v>894</v>
      </c>
    </row>
    <row r="10" spans="1:7" ht="38.25">
      <c r="A10" s="1598">
        <v>5</v>
      </c>
      <c r="B10" s="1592" t="s">
        <v>1338</v>
      </c>
      <c r="C10" s="935" t="s">
        <v>929</v>
      </c>
      <c r="D10" s="1608">
        <v>125</v>
      </c>
      <c r="E10" s="922" t="s">
        <v>828</v>
      </c>
      <c r="F10" s="920" t="s">
        <v>899</v>
      </c>
      <c r="G10" s="1617" t="s">
        <v>900</v>
      </c>
    </row>
    <row r="11" spans="1:7" ht="25.5">
      <c r="A11" s="1598">
        <v>6</v>
      </c>
      <c r="B11" s="1592" t="s">
        <v>829</v>
      </c>
      <c r="C11" s="935" t="s">
        <v>928</v>
      </c>
      <c r="D11" s="1608">
        <v>22.5</v>
      </c>
      <c r="E11" s="922" t="s">
        <v>830</v>
      </c>
      <c r="F11" s="920" t="s">
        <v>901</v>
      </c>
      <c r="G11" s="1617" t="s">
        <v>894</v>
      </c>
    </row>
    <row r="12" spans="1:7" ht="25.5">
      <c r="A12" s="1598">
        <v>7</v>
      </c>
      <c r="B12" s="1592" t="s">
        <v>1301</v>
      </c>
      <c r="C12" s="935" t="s">
        <v>928</v>
      </c>
      <c r="D12" s="1608">
        <v>48</v>
      </c>
      <c r="E12" s="922" t="s">
        <v>831</v>
      </c>
      <c r="F12" s="920" t="s">
        <v>902</v>
      </c>
      <c r="G12" s="1617" t="s">
        <v>894</v>
      </c>
    </row>
    <row r="13" spans="1:7" ht="25.5">
      <c r="A13" s="1598">
        <v>8</v>
      </c>
      <c r="B13" s="1592" t="s">
        <v>926</v>
      </c>
      <c r="C13" s="935" t="s">
        <v>928</v>
      </c>
      <c r="D13" s="1607">
        <v>128</v>
      </c>
      <c r="E13" s="924" t="s">
        <v>927</v>
      </c>
      <c r="F13" s="920" t="s">
        <v>1270</v>
      </c>
      <c r="G13" s="1617" t="s">
        <v>900</v>
      </c>
    </row>
    <row r="14" spans="1:7" ht="25.5">
      <c r="A14" s="1598">
        <v>9</v>
      </c>
      <c r="B14" s="1593" t="s">
        <v>1531</v>
      </c>
      <c r="C14" s="1570" t="s">
        <v>1532</v>
      </c>
      <c r="D14" s="1568">
        <v>20</v>
      </c>
      <c r="E14" s="1615" t="s">
        <v>1533</v>
      </c>
      <c r="F14" s="1615" t="s">
        <v>1534</v>
      </c>
      <c r="G14" s="1618" t="s">
        <v>894</v>
      </c>
    </row>
    <row r="15" spans="1:7" ht="25.5">
      <c r="A15" s="1598">
        <v>10</v>
      </c>
      <c r="B15" s="1593" t="s">
        <v>1535</v>
      </c>
      <c r="C15" s="1570" t="s">
        <v>1532</v>
      </c>
      <c r="D15" s="1568">
        <v>20</v>
      </c>
      <c r="E15" s="1615" t="s">
        <v>1533</v>
      </c>
      <c r="F15" s="1615" t="s">
        <v>1536</v>
      </c>
      <c r="G15" s="1618" t="s">
        <v>1537</v>
      </c>
    </row>
    <row r="16" spans="1:7" ht="25.5">
      <c r="A16" s="1598">
        <v>11</v>
      </c>
      <c r="B16" s="1593" t="s">
        <v>1538</v>
      </c>
      <c r="C16" s="1570" t="s">
        <v>1532</v>
      </c>
      <c r="D16" s="1568">
        <v>96</v>
      </c>
      <c r="E16" s="1615" t="s">
        <v>1539</v>
      </c>
      <c r="F16" s="1615" t="s">
        <v>1540</v>
      </c>
      <c r="G16" s="1618" t="s">
        <v>894</v>
      </c>
    </row>
    <row r="17" spans="1:7" ht="25.5">
      <c r="A17" s="1598">
        <v>12</v>
      </c>
      <c r="B17" s="1593" t="s">
        <v>1541</v>
      </c>
      <c r="C17" s="1570" t="s">
        <v>1532</v>
      </c>
      <c r="D17" s="1568">
        <v>24.75</v>
      </c>
      <c r="E17" s="1615" t="s">
        <v>1319</v>
      </c>
      <c r="F17" s="1615" t="s">
        <v>1542</v>
      </c>
      <c r="G17" s="1618" t="s">
        <v>1543</v>
      </c>
    </row>
    <row r="18" spans="1:7" ht="25.5">
      <c r="A18" s="1598">
        <v>13</v>
      </c>
      <c r="B18" s="1593" t="s">
        <v>1544</v>
      </c>
      <c r="C18" s="1570" t="s">
        <v>1532</v>
      </c>
      <c r="D18" s="1568">
        <v>22.5</v>
      </c>
      <c r="E18" s="1615" t="s">
        <v>1319</v>
      </c>
      <c r="F18" s="1615" t="s">
        <v>1545</v>
      </c>
      <c r="G18" s="1618" t="s">
        <v>900</v>
      </c>
    </row>
    <row r="19" spans="1:7" ht="25.5">
      <c r="A19" s="1598">
        <v>14</v>
      </c>
      <c r="B19" s="1593" t="s">
        <v>1546</v>
      </c>
      <c r="C19" s="1570" t="s">
        <v>1532</v>
      </c>
      <c r="D19" s="1568">
        <v>12</v>
      </c>
      <c r="E19" s="1615" t="s">
        <v>0</v>
      </c>
      <c r="F19" s="1615" t="s">
        <v>1</v>
      </c>
      <c r="G19" s="1618" t="s">
        <v>900</v>
      </c>
    </row>
    <row r="20" spans="1:7" ht="25.5">
      <c r="A20" s="1598">
        <v>15</v>
      </c>
      <c r="B20" s="1593" t="s">
        <v>2</v>
      </c>
      <c r="C20" s="1570" t="s">
        <v>1532</v>
      </c>
      <c r="D20" s="1568">
        <v>20</v>
      </c>
      <c r="E20" s="1615" t="s">
        <v>0</v>
      </c>
      <c r="F20" s="1615" t="s">
        <v>3</v>
      </c>
      <c r="G20" s="1618" t="s">
        <v>906</v>
      </c>
    </row>
    <row r="21" spans="1:7" ht="25.5">
      <c r="A21" s="1598">
        <v>16</v>
      </c>
      <c r="B21" s="1593" t="s">
        <v>4</v>
      </c>
      <c r="C21" s="1570" t="s">
        <v>1532</v>
      </c>
      <c r="D21" s="1568">
        <v>15</v>
      </c>
      <c r="E21" s="1615" t="s">
        <v>1333</v>
      </c>
      <c r="F21" s="1615" t="s">
        <v>5</v>
      </c>
      <c r="G21" s="1618" t="s">
        <v>900</v>
      </c>
    </row>
    <row r="22" spans="1:7" ht="12.75">
      <c r="A22" s="1598"/>
      <c r="B22" s="930" t="s">
        <v>731</v>
      </c>
      <c r="C22" s="1603"/>
      <c r="D22" s="1609">
        <f>SUM(D6:D21)</f>
        <v>632.65</v>
      </c>
      <c r="E22" s="923"/>
      <c r="F22" s="921"/>
      <c r="G22" s="1617"/>
    </row>
    <row r="23" spans="1:7" ht="12.75">
      <c r="A23" s="1598"/>
      <c r="B23" s="931" t="s">
        <v>726</v>
      </c>
      <c r="C23" s="931"/>
      <c r="D23" s="1610"/>
      <c r="E23" s="923"/>
      <c r="F23" s="921"/>
      <c r="G23" s="1617"/>
    </row>
    <row r="24" spans="1:7" ht="25.5">
      <c r="A24" s="1598">
        <v>1</v>
      </c>
      <c r="B24" s="1592" t="s">
        <v>727</v>
      </c>
      <c r="C24" s="935" t="s">
        <v>930</v>
      </c>
      <c r="D24" s="1607">
        <v>24</v>
      </c>
      <c r="E24" s="919" t="s">
        <v>728</v>
      </c>
      <c r="F24" s="920" t="s">
        <v>903</v>
      </c>
      <c r="G24" s="1617" t="s">
        <v>897</v>
      </c>
    </row>
    <row r="25" spans="1:7" ht="25.5">
      <c r="A25" s="1598">
        <v>2</v>
      </c>
      <c r="B25" s="1592" t="s">
        <v>832</v>
      </c>
      <c r="C25" s="935" t="s">
        <v>931</v>
      </c>
      <c r="D25" s="1607">
        <v>39.52</v>
      </c>
      <c r="E25" s="924" t="s">
        <v>833</v>
      </c>
      <c r="F25" s="920" t="s">
        <v>904</v>
      </c>
      <c r="G25" s="1617" t="s">
        <v>897</v>
      </c>
    </row>
    <row r="26" spans="1:7" ht="25.5">
      <c r="A26" s="1598">
        <v>3</v>
      </c>
      <c r="B26" s="1592" t="s">
        <v>834</v>
      </c>
      <c r="C26" s="935" t="s">
        <v>932</v>
      </c>
      <c r="D26" s="1607">
        <v>240</v>
      </c>
      <c r="E26" s="924" t="s">
        <v>835</v>
      </c>
      <c r="F26" s="920" t="s">
        <v>905</v>
      </c>
      <c r="G26" s="1617" t="s">
        <v>906</v>
      </c>
    </row>
    <row r="27" spans="1:7" ht="25.5">
      <c r="A27" s="1598">
        <v>4</v>
      </c>
      <c r="B27" s="1592" t="s">
        <v>856</v>
      </c>
      <c r="C27" s="935" t="s">
        <v>933</v>
      </c>
      <c r="D27" s="1607">
        <v>50</v>
      </c>
      <c r="E27" s="924" t="s">
        <v>857</v>
      </c>
      <c r="F27" s="920" t="s">
        <v>907</v>
      </c>
      <c r="G27" s="1617" t="s">
        <v>894</v>
      </c>
    </row>
    <row r="28" spans="1:7" ht="25.5">
      <c r="A28" s="1598">
        <v>5</v>
      </c>
      <c r="B28" s="1592" t="s">
        <v>858</v>
      </c>
      <c r="C28" s="935" t="s">
        <v>934</v>
      </c>
      <c r="D28" s="1607">
        <v>47.5</v>
      </c>
      <c r="E28" s="924" t="s">
        <v>859</v>
      </c>
      <c r="F28" s="920" t="s">
        <v>908</v>
      </c>
      <c r="G28" s="1617" t="s">
        <v>900</v>
      </c>
    </row>
    <row r="29" spans="1:7" ht="25.5">
      <c r="A29" s="1598">
        <v>6</v>
      </c>
      <c r="B29" s="1592" t="s">
        <v>860</v>
      </c>
      <c r="C29" s="935" t="s">
        <v>935</v>
      </c>
      <c r="D29" s="1607">
        <v>30.03</v>
      </c>
      <c r="E29" s="924" t="s">
        <v>861</v>
      </c>
      <c r="F29" s="920" t="s">
        <v>909</v>
      </c>
      <c r="G29" s="1617" t="s">
        <v>897</v>
      </c>
    </row>
    <row r="30" spans="1:7" ht="25.5">
      <c r="A30" s="1598">
        <v>7</v>
      </c>
      <c r="B30" s="1592" t="s">
        <v>862</v>
      </c>
      <c r="C30" s="935" t="s">
        <v>933</v>
      </c>
      <c r="D30" s="1607">
        <v>161</v>
      </c>
      <c r="E30" s="925" t="s">
        <v>861</v>
      </c>
      <c r="F30" s="920" t="s">
        <v>910</v>
      </c>
      <c r="G30" s="1617" t="s">
        <v>900</v>
      </c>
    </row>
    <row r="31" spans="1:7" ht="26.25" customHeight="1">
      <c r="A31" s="1598">
        <v>8</v>
      </c>
      <c r="B31" s="1594" t="s">
        <v>872</v>
      </c>
      <c r="C31" s="935" t="s">
        <v>936</v>
      </c>
      <c r="D31" s="1607">
        <v>14.4</v>
      </c>
      <c r="E31" s="919" t="s">
        <v>873</v>
      </c>
      <c r="F31" s="920" t="s">
        <v>911</v>
      </c>
      <c r="G31" s="1617" t="s">
        <v>897</v>
      </c>
    </row>
    <row r="32" spans="1:7" ht="26.25" customHeight="1">
      <c r="A32" s="1598">
        <v>9</v>
      </c>
      <c r="B32" s="1594" t="s">
        <v>874</v>
      </c>
      <c r="C32" s="935" t="s">
        <v>937</v>
      </c>
      <c r="D32" s="1607">
        <v>806.4</v>
      </c>
      <c r="E32" s="919" t="s">
        <v>875</v>
      </c>
      <c r="F32" s="920" t="s">
        <v>912</v>
      </c>
      <c r="G32" s="1619" t="s">
        <v>894</v>
      </c>
    </row>
    <row r="33" spans="1:7" ht="26.25" customHeight="1">
      <c r="A33" s="1598">
        <v>10</v>
      </c>
      <c r="B33" s="1594" t="s">
        <v>876</v>
      </c>
      <c r="C33" s="935" t="s">
        <v>938</v>
      </c>
      <c r="D33" s="1607">
        <v>800</v>
      </c>
      <c r="E33" s="919" t="s">
        <v>875</v>
      </c>
      <c r="F33" s="920" t="s">
        <v>913</v>
      </c>
      <c r="G33" s="1619" t="s">
        <v>914</v>
      </c>
    </row>
    <row r="34" spans="1:7" ht="27.75" customHeight="1">
      <c r="A34" s="1598">
        <v>11</v>
      </c>
      <c r="B34" s="1594" t="s">
        <v>915</v>
      </c>
      <c r="C34" s="935" t="s">
        <v>939</v>
      </c>
      <c r="D34" s="1607">
        <v>201.28</v>
      </c>
      <c r="E34" s="922" t="s">
        <v>916</v>
      </c>
      <c r="F34" s="920" t="s">
        <v>917</v>
      </c>
      <c r="G34" s="1619" t="s">
        <v>900</v>
      </c>
    </row>
    <row r="35" spans="1:7" ht="26.25" customHeight="1">
      <c r="A35" s="1598">
        <v>12</v>
      </c>
      <c r="B35" s="1594" t="s">
        <v>918</v>
      </c>
      <c r="C35" s="935" t="s">
        <v>940</v>
      </c>
      <c r="D35" s="1607">
        <v>23.56</v>
      </c>
      <c r="E35" s="922" t="s">
        <v>919</v>
      </c>
      <c r="F35" s="920" t="s">
        <v>1269</v>
      </c>
      <c r="G35" s="1619" t="s">
        <v>900</v>
      </c>
    </row>
    <row r="36" spans="1:7" ht="26.25" customHeight="1">
      <c r="A36" s="1598">
        <v>13</v>
      </c>
      <c r="B36" s="932" t="s">
        <v>941</v>
      </c>
      <c r="C36" s="1604" t="s">
        <v>933</v>
      </c>
      <c r="D36" s="1607">
        <v>50</v>
      </c>
      <c r="E36" s="922" t="s">
        <v>942</v>
      </c>
      <c r="F36" s="920" t="s">
        <v>945</v>
      </c>
      <c r="G36" s="1619" t="s">
        <v>900</v>
      </c>
    </row>
    <row r="37" spans="1:7" ht="26.25" customHeight="1">
      <c r="A37" s="1598">
        <v>14</v>
      </c>
      <c r="B37" s="932" t="s">
        <v>946</v>
      </c>
      <c r="C37" s="1604" t="s">
        <v>933</v>
      </c>
      <c r="D37" s="1607">
        <v>50</v>
      </c>
      <c r="E37" s="922" t="s">
        <v>942</v>
      </c>
      <c r="F37" s="920" t="s">
        <v>947</v>
      </c>
      <c r="G37" s="1619" t="s">
        <v>900</v>
      </c>
    </row>
    <row r="38" spans="1:7" ht="26.25" customHeight="1">
      <c r="A38" s="1598">
        <v>15</v>
      </c>
      <c r="B38" s="932" t="s">
        <v>948</v>
      </c>
      <c r="C38" s="1604" t="s">
        <v>949</v>
      </c>
      <c r="D38" s="1607">
        <v>138</v>
      </c>
      <c r="E38" s="922" t="s">
        <v>950</v>
      </c>
      <c r="F38" s="920" t="s">
        <v>951</v>
      </c>
      <c r="G38" s="1619" t="s">
        <v>894</v>
      </c>
    </row>
    <row r="39" spans="1:7" ht="26.25" customHeight="1">
      <c r="A39" s="1598">
        <v>16</v>
      </c>
      <c r="B39" s="932" t="s">
        <v>1263</v>
      </c>
      <c r="C39" s="1604" t="s">
        <v>949</v>
      </c>
      <c r="D39" s="1607">
        <v>158.4</v>
      </c>
      <c r="E39" s="922" t="s">
        <v>1264</v>
      </c>
      <c r="F39" s="920" t="s">
        <v>1265</v>
      </c>
      <c r="G39" s="1619" t="s">
        <v>897</v>
      </c>
    </row>
    <row r="40" spans="1:7" ht="26.25" customHeight="1">
      <c r="A40" s="1598">
        <v>17</v>
      </c>
      <c r="B40" s="932" t="s">
        <v>1266</v>
      </c>
      <c r="C40" s="1604" t="s">
        <v>1267</v>
      </c>
      <c r="D40" s="1607">
        <v>250</v>
      </c>
      <c r="E40" s="922" t="s">
        <v>1268</v>
      </c>
      <c r="F40" s="920"/>
      <c r="G40" s="1619" t="s">
        <v>900</v>
      </c>
    </row>
    <row r="41" spans="1:7" ht="26.25" customHeight="1">
      <c r="A41" s="1598">
        <v>18</v>
      </c>
      <c r="B41" s="932" t="s">
        <v>1277</v>
      </c>
      <c r="C41" s="1604" t="s">
        <v>1278</v>
      </c>
      <c r="D41" s="1607">
        <v>180</v>
      </c>
      <c r="E41" s="922" t="s">
        <v>1279</v>
      </c>
      <c r="F41" s="920" t="s">
        <v>1280</v>
      </c>
      <c r="G41" s="1619" t="s">
        <v>897</v>
      </c>
    </row>
    <row r="42" spans="1:7" ht="26.25" customHeight="1">
      <c r="A42" s="1598">
        <v>19</v>
      </c>
      <c r="B42" s="932" t="s">
        <v>1281</v>
      </c>
      <c r="C42" s="1604" t="s">
        <v>1282</v>
      </c>
      <c r="D42" s="1607">
        <v>183</v>
      </c>
      <c r="E42" s="922" t="s">
        <v>1283</v>
      </c>
      <c r="F42" s="920" t="s">
        <v>1284</v>
      </c>
      <c r="G42" s="1619" t="s">
        <v>894</v>
      </c>
    </row>
    <row r="43" spans="1:7" ht="26.25" customHeight="1">
      <c r="A43" s="1598">
        <v>20</v>
      </c>
      <c r="B43" s="932" t="s">
        <v>1285</v>
      </c>
      <c r="C43" s="1604" t="s">
        <v>1278</v>
      </c>
      <c r="D43" s="1607">
        <v>64</v>
      </c>
      <c r="E43" s="922" t="s">
        <v>1283</v>
      </c>
      <c r="F43" s="920" t="s">
        <v>1286</v>
      </c>
      <c r="G43" s="1619" t="s">
        <v>897</v>
      </c>
    </row>
    <row r="44" spans="1:7" ht="26.25" customHeight="1">
      <c r="A44" s="1598">
        <v>21</v>
      </c>
      <c r="B44" s="932" t="s">
        <v>1287</v>
      </c>
      <c r="C44" s="1604" t="s">
        <v>1288</v>
      </c>
      <c r="D44" s="1607">
        <v>27.83</v>
      </c>
      <c r="E44" s="922" t="s">
        <v>1289</v>
      </c>
      <c r="F44" s="920" t="s">
        <v>1290</v>
      </c>
      <c r="G44" s="1619" t="s">
        <v>914</v>
      </c>
    </row>
    <row r="45" spans="1:7" ht="26.25" customHeight="1">
      <c r="A45" s="1598">
        <v>22</v>
      </c>
      <c r="B45" s="932" t="s">
        <v>1305</v>
      </c>
      <c r="C45" s="1604" t="s">
        <v>1306</v>
      </c>
      <c r="D45" s="1607">
        <v>600</v>
      </c>
      <c r="E45" s="922" t="s">
        <v>1307</v>
      </c>
      <c r="F45" s="920" t="s">
        <v>1308</v>
      </c>
      <c r="G45" s="1619" t="s">
        <v>900</v>
      </c>
    </row>
    <row r="46" spans="1:7" ht="26.25" customHeight="1">
      <c r="A46" s="1598">
        <v>23</v>
      </c>
      <c r="B46" s="932" t="s">
        <v>1309</v>
      </c>
      <c r="C46" s="1604" t="s">
        <v>1310</v>
      </c>
      <c r="D46" s="1607">
        <v>96</v>
      </c>
      <c r="E46" s="922" t="s">
        <v>1311</v>
      </c>
      <c r="F46" s="920" t="s">
        <v>1312</v>
      </c>
      <c r="G46" s="1619" t="s">
        <v>897</v>
      </c>
    </row>
    <row r="47" spans="1:7" ht="26.25" customHeight="1">
      <c r="A47" s="1598">
        <v>24</v>
      </c>
      <c r="B47" s="932" t="s">
        <v>1313</v>
      </c>
      <c r="C47" s="1604" t="s">
        <v>1314</v>
      </c>
      <c r="D47" s="1607">
        <v>50</v>
      </c>
      <c r="E47" s="922" t="s">
        <v>1315</v>
      </c>
      <c r="F47" s="920" t="s">
        <v>1316</v>
      </c>
      <c r="G47" s="1619" t="s">
        <v>900</v>
      </c>
    </row>
    <row r="48" spans="1:7" ht="26.25" customHeight="1">
      <c r="A48" s="1598">
        <v>25</v>
      </c>
      <c r="B48" s="932" t="s">
        <v>1317</v>
      </c>
      <c r="C48" s="1604" t="s">
        <v>1288</v>
      </c>
      <c r="D48" s="1607">
        <v>160</v>
      </c>
      <c r="E48" s="922" t="s">
        <v>1318</v>
      </c>
      <c r="F48" s="920" t="s">
        <v>1319</v>
      </c>
      <c r="G48" s="1619" t="s">
        <v>906</v>
      </c>
    </row>
    <row r="49" spans="1:7" ht="26.25" customHeight="1">
      <c r="A49" s="1598">
        <v>26</v>
      </c>
      <c r="B49" s="932" t="s">
        <v>1320</v>
      </c>
      <c r="C49" s="1604" t="s">
        <v>1321</v>
      </c>
      <c r="D49" s="1607">
        <v>150</v>
      </c>
      <c r="E49" s="922" t="s">
        <v>1322</v>
      </c>
      <c r="F49" s="920" t="s">
        <v>1323</v>
      </c>
      <c r="G49" s="1619" t="s">
        <v>900</v>
      </c>
    </row>
    <row r="50" spans="1:7" ht="26.25" customHeight="1">
      <c r="A50" s="1598">
        <v>27</v>
      </c>
      <c r="B50" s="932" t="s">
        <v>1324</v>
      </c>
      <c r="C50" s="1604" t="s">
        <v>1325</v>
      </c>
      <c r="D50" s="1607">
        <v>60</v>
      </c>
      <c r="E50" s="922" t="s">
        <v>1322</v>
      </c>
      <c r="F50" s="920" t="s">
        <v>1326</v>
      </c>
      <c r="G50" s="1619" t="s">
        <v>897</v>
      </c>
    </row>
    <row r="51" spans="1:7" ht="26.25" customHeight="1">
      <c r="A51" s="1598">
        <v>28</v>
      </c>
      <c r="B51" s="932" t="s">
        <v>1327</v>
      </c>
      <c r="C51" s="1604" t="s">
        <v>1314</v>
      </c>
      <c r="D51" s="1607">
        <v>75</v>
      </c>
      <c r="E51" s="922" t="s">
        <v>1322</v>
      </c>
      <c r="F51" s="920" t="s">
        <v>1326</v>
      </c>
      <c r="G51" s="1619" t="s">
        <v>897</v>
      </c>
    </row>
    <row r="52" spans="1:7" ht="26.25" customHeight="1">
      <c r="A52" s="1598">
        <v>29</v>
      </c>
      <c r="B52" s="932" t="s">
        <v>1328</v>
      </c>
      <c r="C52" s="1604" t="s">
        <v>1329</v>
      </c>
      <c r="D52" s="1607">
        <v>30</v>
      </c>
      <c r="E52" s="922" t="s">
        <v>1330</v>
      </c>
      <c r="F52" s="920" t="s">
        <v>1331</v>
      </c>
      <c r="G52" s="1619" t="s">
        <v>897</v>
      </c>
    </row>
    <row r="53" spans="1:7" ht="26.25" customHeight="1">
      <c r="A53" s="1598">
        <v>30</v>
      </c>
      <c r="B53" s="932" t="s">
        <v>1332</v>
      </c>
      <c r="C53" s="1604" t="s">
        <v>1314</v>
      </c>
      <c r="D53" s="1607">
        <v>60.14</v>
      </c>
      <c r="E53" s="922" t="s">
        <v>1330</v>
      </c>
      <c r="F53" s="920" t="s">
        <v>1333</v>
      </c>
      <c r="G53" s="1619" t="s">
        <v>900</v>
      </c>
    </row>
    <row r="54" spans="1:7" ht="26.25" customHeight="1">
      <c r="A54" s="1598">
        <v>31</v>
      </c>
      <c r="B54" s="932" t="s">
        <v>1334</v>
      </c>
      <c r="C54" s="1604" t="s">
        <v>1306</v>
      </c>
      <c r="D54" s="1607">
        <v>224.81</v>
      </c>
      <c r="E54" s="922" t="s">
        <v>1335</v>
      </c>
      <c r="F54" s="920" t="s">
        <v>1336</v>
      </c>
      <c r="G54" s="1619" t="s">
        <v>894</v>
      </c>
    </row>
    <row r="55" spans="1:7" ht="26.25" customHeight="1">
      <c r="A55" s="1598">
        <v>32</v>
      </c>
      <c r="B55" s="1593" t="s">
        <v>6</v>
      </c>
      <c r="C55" s="1570" t="s">
        <v>7</v>
      </c>
      <c r="D55" s="1568">
        <v>504</v>
      </c>
      <c r="E55" s="1615" t="s">
        <v>1533</v>
      </c>
      <c r="F55" s="1615" t="s">
        <v>8</v>
      </c>
      <c r="G55" s="1618" t="s">
        <v>897</v>
      </c>
    </row>
    <row r="56" spans="1:7" ht="26.25" customHeight="1">
      <c r="A56" s="1598">
        <v>33</v>
      </c>
      <c r="B56" s="1593" t="s">
        <v>9</v>
      </c>
      <c r="C56" s="1570" t="s">
        <v>10</v>
      </c>
      <c r="D56" s="1568">
        <v>150</v>
      </c>
      <c r="E56" s="1615" t="s">
        <v>1533</v>
      </c>
      <c r="F56" s="1615" t="s">
        <v>1336</v>
      </c>
      <c r="G56" s="1618" t="s">
        <v>1537</v>
      </c>
    </row>
    <row r="57" spans="1:7" ht="26.25" customHeight="1">
      <c r="A57" s="1598">
        <v>34</v>
      </c>
      <c r="B57" s="1593" t="s">
        <v>11</v>
      </c>
      <c r="C57" s="1570" t="s">
        <v>933</v>
      </c>
      <c r="D57" s="1568">
        <v>80.44</v>
      </c>
      <c r="E57" s="1615" t="s">
        <v>1319</v>
      </c>
      <c r="F57" s="1615" t="s">
        <v>1</v>
      </c>
      <c r="G57" s="1618" t="s">
        <v>900</v>
      </c>
    </row>
    <row r="58" spans="1:7" ht="26.25" customHeight="1">
      <c r="A58" s="1598">
        <v>35</v>
      </c>
      <c r="B58" s="1593" t="s">
        <v>12</v>
      </c>
      <c r="C58" s="1570" t="s">
        <v>930</v>
      </c>
      <c r="D58" s="1568">
        <v>10</v>
      </c>
      <c r="E58" s="1615" t="s">
        <v>1319</v>
      </c>
      <c r="F58" s="1615" t="s">
        <v>13</v>
      </c>
      <c r="G58" s="1618" t="s">
        <v>897</v>
      </c>
    </row>
    <row r="59" spans="1:7" ht="26.25" customHeight="1">
      <c r="A59" s="1598">
        <v>36</v>
      </c>
      <c r="B59" s="1593" t="s">
        <v>14</v>
      </c>
      <c r="C59" s="1570" t="s">
        <v>15</v>
      </c>
      <c r="D59" s="1568">
        <v>16.8</v>
      </c>
      <c r="E59" s="1615" t="s">
        <v>1333</v>
      </c>
      <c r="F59" s="1615" t="s">
        <v>16</v>
      </c>
      <c r="G59" s="1618" t="s">
        <v>894</v>
      </c>
    </row>
    <row r="60" spans="1:7" ht="26.25" customHeight="1">
      <c r="A60" s="1598">
        <v>37</v>
      </c>
      <c r="B60" s="1593" t="s">
        <v>17</v>
      </c>
      <c r="C60" s="1570" t="s">
        <v>18</v>
      </c>
      <c r="D60" s="1568">
        <v>39</v>
      </c>
      <c r="E60" s="1615" t="s">
        <v>1333</v>
      </c>
      <c r="F60" s="1615" t="s">
        <v>19</v>
      </c>
      <c r="G60" s="1618" t="s">
        <v>900</v>
      </c>
    </row>
    <row r="61" spans="1:7" ht="26.25" customHeight="1">
      <c r="A61" s="1598">
        <v>38</v>
      </c>
      <c r="B61" s="1593" t="s">
        <v>20</v>
      </c>
      <c r="C61" s="1570" t="s">
        <v>933</v>
      </c>
      <c r="D61" s="1568">
        <v>72.6</v>
      </c>
      <c r="E61" s="1615" t="s">
        <v>21</v>
      </c>
      <c r="F61" s="1615" t="s">
        <v>22</v>
      </c>
      <c r="G61" s="1618" t="s">
        <v>897</v>
      </c>
    </row>
    <row r="62" spans="1:7" ht="26.25" customHeight="1">
      <c r="A62" s="1598">
        <v>39</v>
      </c>
      <c r="B62" s="1593" t="s">
        <v>23</v>
      </c>
      <c r="C62" s="1570" t="s">
        <v>24</v>
      </c>
      <c r="D62" s="1568">
        <v>37.01</v>
      </c>
      <c r="E62" s="1615" t="s">
        <v>25</v>
      </c>
      <c r="F62" s="1615" t="s">
        <v>26</v>
      </c>
      <c r="G62" s="1618" t="s">
        <v>897</v>
      </c>
    </row>
    <row r="63" spans="1:7" ht="26.25" customHeight="1">
      <c r="A63" s="1598">
        <v>40</v>
      </c>
      <c r="B63" s="1593" t="s">
        <v>27</v>
      </c>
      <c r="C63" s="1570" t="s">
        <v>28</v>
      </c>
      <c r="D63" s="1568">
        <v>150.07</v>
      </c>
      <c r="E63" s="1615" t="s">
        <v>25</v>
      </c>
      <c r="F63" s="1615" t="s">
        <v>29</v>
      </c>
      <c r="G63" s="1618" t="s">
        <v>894</v>
      </c>
    </row>
    <row r="64" spans="1:7" ht="26.25" customHeight="1">
      <c r="A64" s="1596">
        <v>41</v>
      </c>
      <c r="B64" s="1593" t="s">
        <v>30</v>
      </c>
      <c r="C64" s="1570" t="s">
        <v>24</v>
      </c>
      <c r="D64" s="1568">
        <v>37.8</v>
      </c>
      <c r="E64" s="1615" t="s">
        <v>31</v>
      </c>
      <c r="F64" s="1615" t="s">
        <v>1542</v>
      </c>
      <c r="G64" s="1618" t="s">
        <v>900</v>
      </c>
    </row>
    <row r="65" spans="1:7" ht="12.75">
      <c r="A65" s="1596"/>
      <c r="B65" s="933" t="s">
        <v>729</v>
      </c>
      <c r="C65" s="1605"/>
      <c r="D65" s="539">
        <f>SUM(D24:D64)</f>
        <v>6142.590000000001</v>
      </c>
      <c r="E65" s="922"/>
      <c r="F65" s="921"/>
      <c r="G65" s="1619"/>
    </row>
    <row r="66" spans="1:7" ht="12.75">
      <c r="A66" s="1597"/>
      <c r="B66" s="1595" t="s">
        <v>953</v>
      </c>
      <c r="C66" s="1606"/>
      <c r="D66" s="1583"/>
      <c r="E66" s="922"/>
      <c r="F66" s="1616"/>
      <c r="G66" s="1620"/>
    </row>
    <row r="67" spans="1:7" ht="25.5">
      <c r="A67" s="1602">
        <v>1</v>
      </c>
      <c r="B67" s="1291" t="s">
        <v>952</v>
      </c>
      <c r="C67" s="1291" t="s">
        <v>953</v>
      </c>
      <c r="D67" s="1289">
        <v>1500</v>
      </c>
      <c r="E67" s="920" t="s">
        <v>954</v>
      </c>
      <c r="F67" s="1616" t="s">
        <v>955</v>
      </c>
      <c r="G67" s="1620" t="s">
        <v>894</v>
      </c>
    </row>
    <row r="68" spans="1:7" ht="25.5">
      <c r="A68" s="1599">
        <v>2</v>
      </c>
      <c r="B68" s="1291" t="s">
        <v>1277</v>
      </c>
      <c r="C68" s="1291" t="s">
        <v>953</v>
      </c>
      <c r="D68" s="1289">
        <v>400</v>
      </c>
      <c r="E68" s="1360" t="s">
        <v>1307</v>
      </c>
      <c r="F68" s="1616" t="s">
        <v>1337</v>
      </c>
      <c r="G68" s="1620" t="s">
        <v>894</v>
      </c>
    </row>
    <row r="69" spans="1:7" ht="25.5">
      <c r="A69" s="1599">
        <v>3</v>
      </c>
      <c r="B69" s="1593" t="s">
        <v>32</v>
      </c>
      <c r="C69" s="1570" t="s">
        <v>953</v>
      </c>
      <c r="D69" s="1568">
        <v>500</v>
      </c>
      <c r="E69" s="1615" t="s">
        <v>1333</v>
      </c>
      <c r="F69" s="1615" t="s">
        <v>33</v>
      </c>
      <c r="G69" s="1618" t="s">
        <v>900</v>
      </c>
    </row>
    <row r="70" spans="1:7" ht="12.75">
      <c r="A70" s="1596"/>
      <c r="B70" s="1572" t="s">
        <v>34</v>
      </c>
      <c r="C70" s="1571"/>
      <c r="D70" s="1574">
        <f>SUM(D67:D69)</f>
        <v>2400</v>
      </c>
      <c r="E70" s="1584"/>
      <c r="F70" s="1585"/>
      <c r="G70" s="1568"/>
    </row>
    <row r="71" spans="1:7" ht="13.5" thickBot="1">
      <c r="A71" s="1597"/>
      <c r="B71" s="934" t="s">
        <v>730</v>
      </c>
      <c r="C71" s="934"/>
      <c r="D71" s="1290">
        <f>D22+D65+D70</f>
        <v>9175.240000000002</v>
      </c>
      <c r="E71" s="1361"/>
      <c r="F71" s="926"/>
      <c r="G71" s="927"/>
    </row>
    <row r="72" spans="1:7" ht="12.75">
      <c r="A72" s="1600"/>
      <c r="B72" s="1586"/>
      <c r="C72" s="1586"/>
      <c r="D72" s="1587"/>
      <c r="E72" s="1588"/>
      <c r="F72" s="31"/>
      <c r="G72" s="1589"/>
    </row>
    <row r="73" spans="1:7" ht="12.75">
      <c r="A73" s="1600"/>
      <c r="B73" s="1586"/>
      <c r="C73" s="1586"/>
      <c r="D73" s="1587"/>
      <c r="E73" s="1588"/>
      <c r="F73" s="31"/>
      <c r="G73" s="1589"/>
    </row>
    <row r="74" spans="1:7" ht="12.75">
      <c r="A74" s="1572"/>
      <c r="B74" s="1572" t="s">
        <v>35</v>
      </c>
      <c r="C74" s="1572"/>
      <c r="D74" s="1611"/>
      <c r="E74" s="1573"/>
      <c r="F74" s="31"/>
      <c r="G74" s="1589"/>
    </row>
    <row r="75" spans="1:7" ht="25.5">
      <c r="A75" s="1601">
        <v>1</v>
      </c>
      <c r="B75" s="1575" t="s">
        <v>36</v>
      </c>
      <c r="C75" s="1576" t="s">
        <v>37</v>
      </c>
      <c r="D75" s="1612">
        <v>7.57</v>
      </c>
      <c r="E75" s="1577" t="s">
        <v>38</v>
      </c>
      <c r="F75" s="31"/>
      <c r="G75" s="1589"/>
    </row>
    <row r="76" spans="1:7" ht="25.5">
      <c r="A76" s="1569">
        <v>2</v>
      </c>
      <c r="B76" s="1578" t="s">
        <v>39</v>
      </c>
      <c r="C76" s="1579" t="s">
        <v>37</v>
      </c>
      <c r="D76" s="1613">
        <v>32</v>
      </c>
      <c r="E76" s="1577" t="s">
        <v>40</v>
      </c>
      <c r="F76" s="31"/>
      <c r="G76" s="1589"/>
    </row>
    <row r="77" spans="1:7" ht="25.5">
      <c r="A77" s="1569">
        <v>3</v>
      </c>
      <c r="B77" s="1578" t="s">
        <v>41</v>
      </c>
      <c r="C77" s="1579" t="s">
        <v>37</v>
      </c>
      <c r="D77" s="1613">
        <v>225.67</v>
      </c>
      <c r="E77" s="1577" t="s">
        <v>42</v>
      </c>
      <c r="F77" s="31"/>
      <c r="G77" s="1589"/>
    </row>
    <row r="78" spans="1:7" ht="25.5">
      <c r="A78" s="1569">
        <v>4</v>
      </c>
      <c r="B78" s="1578" t="s">
        <v>43</v>
      </c>
      <c r="C78" s="1579" t="s">
        <v>37</v>
      </c>
      <c r="D78" s="1613">
        <v>26.25</v>
      </c>
      <c r="E78" s="1577" t="s">
        <v>42</v>
      </c>
      <c r="F78" s="31"/>
      <c r="G78" s="1589"/>
    </row>
    <row r="79" spans="1:7" ht="12.75">
      <c r="A79" s="1567"/>
      <c r="B79" s="1580" t="s">
        <v>44</v>
      </c>
      <c r="C79" s="1581"/>
      <c r="D79" s="1614">
        <f>SUM(D75:D78)</f>
        <v>291.49</v>
      </c>
      <c r="E79" s="1582"/>
      <c r="F79" s="31"/>
      <c r="G79" s="1589"/>
    </row>
    <row r="80" spans="1:7" ht="11.25" customHeight="1">
      <c r="A80" s="8"/>
      <c r="B80" s="1586"/>
      <c r="C80" s="1586"/>
      <c r="D80" s="1587"/>
      <c r="E80" s="1588"/>
      <c r="F80" s="31"/>
      <c r="G80" s="1589"/>
    </row>
    <row r="81" spans="1:7" ht="12.75">
      <c r="A81" s="18" t="s">
        <v>492</v>
      </c>
      <c r="C81" s="1586"/>
      <c r="D81" s="1587"/>
      <c r="E81" s="1588"/>
      <c r="F81" s="31"/>
      <c r="G81" s="1589"/>
    </row>
    <row r="82" spans="1:8" ht="12.75">
      <c r="A82" s="1591" t="s">
        <v>920</v>
      </c>
      <c r="B82" s="862"/>
      <c r="C82" s="862"/>
      <c r="D82" s="862"/>
      <c r="E82" s="862"/>
      <c r="F82" s="862"/>
      <c r="G82" s="862"/>
      <c r="H82" s="862"/>
    </row>
    <row r="83" spans="1:8" ht="14.25" customHeight="1">
      <c r="A83" s="1590" t="s">
        <v>894</v>
      </c>
      <c r="B83" s="928" t="s">
        <v>921</v>
      </c>
      <c r="C83" s="928"/>
      <c r="D83" s="929"/>
      <c r="E83" s="929"/>
      <c r="F83" s="929"/>
      <c r="G83" s="929"/>
      <c r="H83" s="929"/>
    </row>
    <row r="84" spans="1:8" ht="15" customHeight="1">
      <c r="A84" s="1590" t="s">
        <v>897</v>
      </c>
      <c r="B84" s="928" t="s">
        <v>922</v>
      </c>
      <c r="C84" s="928"/>
      <c r="D84" s="929"/>
      <c r="E84" s="929"/>
      <c r="F84" s="929"/>
      <c r="G84" s="929"/>
      <c r="H84" s="929"/>
    </row>
    <row r="85" spans="1:8" ht="12.75">
      <c r="A85" s="1590" t="s">
        <v>906</v>
      </c>
      <c r="B85" s="928" t="s">
        <v>923</v>
      </c>
      <c r="C85" s="928"/>
      <c r="D85" s="929"/>
      <c r="E85" s="929"/>
      <c r="F85" s="929"/>
      <c r="G85" s="929"/>
      <c r="H85" s="929"/>
    </row>
    <row r="86" spans="1:8" ht="12.75">
      <c r="A86" s="1590" t="s">
        <v>900</v>
      </c>
      <c r="B86" s="928" t="s">
        <v>924</v>
      </c>
      <c r="C86" s="928"/>
      <c r="D86" s="929"/>
      <c r="E86" s="929"/>
      <c r="F86" s="929"/>
      <c r="G86" s="929"/>
      <c r="H86" s="929"/>
    </row>
    <row r="87" spans="1:8" ht="16.5" customHeight="1">
      <c r="A87" s="1590" t="s">
        <v>914</v>
      </c>
      <c r="B87" s="928" t="s">
        <v>925</v>
      </c>
      <c r="C87" s="928"/>
      <c r="D87" s="929"/>
      <c r="E87" s="929"/>
      <c r="F87" s="929"/>
      <c r="G87" s="929"/>
      <c r="H87" s="929"/>
    </row>
    <row r="88" ht="12.75">
      <c r="A88" s="1308"/>
    </row>
    <row r="89" ht="12.75">
      <c r="A89" s="1308"/>
    </row>
    <row r="90" ht="12.75">
      <c r="A90" s="1308"/>
    </row>
    <row r="91" ht="12.75">
      <c r="A91" s="1308"/>
    </row>
    <row r="92" ht="12.75">
      <c r="A92" s="1308"/>
    </row>
  </sheetData>
  <sheetProtection/>
  <mergeCells count="8">
    <mergeCell ref="B4:B5"/>
    <mergeCell ref="E4:E5"/>
    <mergeCell ref="B1:G1"/>
    <mergeCell ref="B2:G2"/>
    <mergeCell ref="F4:F5"/>
    <mergeCell ref="G4:G5"/>
    <mergeCell ref="C4:C5"/>
    <mergeCell ref="B3:G3"/>
  </mergeCells>
  <printOptions horizontalCentered="1"/>
  <pageMargins left="0.75" right="0.75" top="0.25" bottom="0.25" header="0.5" footer="0.5"/>
  <pageSetup fitToHeight="1" fitToWidth="1" horizontalDpi="300" verticalDpi="3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2.75">
      <c r="A1" s="1747" t="s">
        <v>867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</row>
    <row r="2" spans="1:11" ht="15.75">
      <c r="A2" s="1750" t="s">
        <v>732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</row>
    <row r="3" spans="1:12" ht="13.5" thickBot="1">
      <c r="A3" s="1751"/>
      <c r="B3" s="1751"/>
      <c r="C3" s="1751"/>
      <c r="D3" s="1751"/>
      <c r="E3" s="1751"/>
      <c r="F3" s="1751"/>
      <c r="G3" s="1751"/>
      <c r="H3" s="1751"/>
      <c r="I3" s="1751"/>
      <c r="J3" s="1751"/>
      <c r="K3" s="1751"/>
      <c r="L3" s="1751"/>
    </row>
    <row r="4" spans="1:12" s="287" customFormat="1" ht="12">
      <c r="A4" s="478"/>
      <c r="B4" s="1752" t="s">
        <v>733</v>
      </c>
      <c r="C4" s="1738"/>
      <c r="D4" s="1739"/>
      <c r="E4" s="1738" t="s">
        <v>795</v>
      </c>
      <c r="F4" s="1738"/>
      <c r="G4" s="1738"/>
      <c r="H4" s="1738"/>
      <c r="I4" s="1738"/>
      <c r="J4" s="1738"/>
      <c r="K4" s="1738"/>
      <c r="L4" s="1739"/>
    </row>
    <row r="5" spans="1:12" s="287" customFormat="1" ht="12">
      <c r="A5" s="479"/>
      <c r="B5" s="1740" t="s">
        <v>963</v>
      </c>
      <c r="C5" s="1741"/>
      <c r="D5" s="1742"/>
      <c r="E5" s="1741" t="s">
        <v>963</v>
      </c>
      <c r="F5" s="1741"/>
      <c r="G5" s="1741"/>
      <c r="H5" s="1741"/>
      <c r="I5" s="1741"/>
      <c r="J5" s="1743"/>
      <c r="K5" s="285"/>
      <c r="L5" s="466"/>
    </row>
    <row r="6" spans="1:12" s="287" customFormat="1" ht="12">
      <c r="A6" s="480" t="s">
        <v>604</v>
      </c>
      <c r="B6" s="489"/>
      <c r="C6" s="289"/>
      <c r="D6" s="490"/>
      <c r="E6" s="1744">
        <v>2006</v>
      </c>
      <c r="F6" s="1745"/>
      <c r="G6" s="1746">
        <v>2007</v>
      </c>
      <c r="H6" s="1743"/>
      <c r="I6" s="1748">
        <v>2008</v>
      </c>
      <c r="J6" s="1748"/>
      <c r="K6" s="1748" t="s">
        <v>605</v>
      </c>
      <c r="L6" s="1749"/>
    </row>
    <row r="7" spans="1:12" s="287" customFormat="1" ht="12">
      <c r="A7" s="480"/>
      <c r="B7" s="467">
        <v>2006</v>
      </c>
      <c r="C7" s="288">
        <v>2007</v>
      </c>
      <c r="D7" s="491">
        <v>2008</v>
      </c>
      <c r="E7" s="427">
        <v>1</v>
      </c>
      <c r="F7" s="290">
        <v>2</v>
      </c>
      <c r="G7" s="284">
        <v>3</v>
      </c>
      <c r="H7" s="286">
        <v>4</v>
      </c>
      <c r="I7" s="291">
        <v>5</v>
      </c>
      <c r="J7" s="291">
        <v>6</v>
      </c>
      <c r="K7" s="283" t="s">
        <v>739</v>
      </c>
      <c r="L7" s="468" t="s">
        <v>740</v>
      </c>
    </row>
    <row r="8" spans="1:12" s="287" customFormat="1" ht="12">
      <c r="A8" s="481"/>
      <c r="B8" s="469"/>
      <c r="C8" s="292"/>
      <c r="D8" s="492"/>
      <c r="E8" s="290" t="s">
        <v>606</v>
      </c>
      <c r="F8" s="384" t="s">
        <v>608</v>
      </c>
      <c r="G8" s="384" t="s">
        <v>606</v>
      </c>
      <c r="H8" s="384" t="s">
        <v>608</v>
      </c>
      <c r="I8" s="384" t="s">
        <v>606</v>
      </c>
      <c r="J8" s="384" t="s">
        <v>608</v>
      </c>
      <c r="K8" s="292">
        <v>1</v>
      </c>
      <c r="L8" s="470">
        <v>3</v>
      </c>
    </row>
    <row r="9" spans="1:12" s="104" customFormat="1" ht="12.75">
      <c r="A9" s="482" t="s">
        <v>607</v>
      </c>
      <c r="B9" s="729">
        <v>131</v>
      </c>
      <c r="C9" s="730">
        <v>134</v>
      </c>
      <c r="D9" s="731">
        <v>148</v>
      </c>
      <c r="E9" s="732">
        <v>92846.81</v>
      </c>
      <c r="F9" s="263">
        <v>100</v>
      </c>
      <c r="G9" s="733">
        <v>155242.27</v>
      </c>
      <c r="H9" s="263">
        <v>100</v>
      </c>
      <c r="I9" s="734">
        <v>324506.75</v>
      </c>
      <c r="J9" s="263">
        <v>100</v>
      </c>
      <c r="K9" s="735">
        <v>67.20258886654264</v>
      </c>
      <c r="L9" s="736">
        <v>109.03246905626924</v>
      </c>
    </row>
    <row r="10" spans="1:12" ht="12.75">
      <c r="A10" s="483" t="s">
        <v>613</v>
      </c>
      <c r="B10" s="664">
        <v>84</v>
      </c>
      <c r="C10" s="665">
        <v>99</v>
      </c>
      <c r="D10" s="666">
        <v>113</v>
      </c>
      <c r="E10" s="487">
        <v>76820.42</v>
      </c>
      <c r="F10" s="267">
        <v>82.73889000602173</v>
      </c>
      <c r="G10" s="279">
        <v>130701.89</v>
      </c>
      <c r="H10" s="267">
        <v>84.19220486791386</v>
      </c>
      <c r="I10" s="279">
        <v>286146.35</v>
      </c>
      <c r="J10" s="267">
        <v>88.17885914545693</v>
      </c>
      <c r="K10" s="260">
        <v>70.13951498833251</v>
      </c>
      <c r="L10" s="471">
        <v>118.93053727073115</v>
      </c>
    </row>
    <row r="11" spans="1:12" ht="12.75">
      <c r="A11" s="484" t="s">
        <v>734</v>
      </c>
      <c r="B11" s="667">
        <v>15</v>
      </c>
      <c r="C11" s="665">
        <v>15</v>
      </c>
      <c r="D11" s="666">
        <v>15</v>
      </c>
      <c r="E11" s="487">
        <v>65855.46</v>
      </c>
      <c r="F11" s="267">
        <v>70.92915739377582</v>
      </c>
      <c r="G11" s="279">
        <v>109476.48</v>
      </c>
      <c r="H11" s="267">
        <v>70.51976243325996</v>
      </c>
      <c r="I11" s="293">
        <v>219393.62</v>
      </c>
      <c r="J11" s="267">
        <v>67.60833788511334</v>
      </c>
      <c r="K11" s="260">
        <v>66.23751470265333</v>
      </c>
      <c r="L11" s="471">
        <v>100.4025156819072</v>
      </c>
    </row>
    <row r="12" spans="1:12" ht="12.75">
      <c r="A12" s="484" t="s">
        <v>735</v>
      </c>
      <c r="B12" s="667">
        <v>7</v>
      </c>
      <c r="C12" s="665">
        <v>15</v>
      </c>
      <c r="D12" s="666">
        <v>24</v>
      </c>
      <c r="E12" s="487">
        <v>1462.65</v>
      </c>
      <c r="F12" s="267">
        <v>1.5753368370975802</v>
      </c>
      <c r="G12" s="279">
        <v>4381.62</v>
      </c>
      <c r="H12" s="267">
        <v>2.8224400480616523</v>
      </c>
      <c r="I12" s="293">
        <v>27571.41</v>
      </c>
      <c r="J12" s="267">
        <v>8.496405698802878</v>
      </c>
      <c r="K12" s="260">
        <v>199.5672238744744</v>
      </c>
      <c r="L12" s="471">
        <v>529.2515097155846</v>
      </c>
    </row>
    <row r="13" spans="1:12" ht="12.75">
      <c r="A13" s="484" t="s">
        <v>736</v>
      </c>
      <c r="B13" s="667">
        <v>48</v>
      </c>
      <c r="C13" s="665">
        <v>53</v>
      </c>
      <c r="D13" s="666">
        <v>57</v>
      </c>
      <c r="E13" s="487">
        <v>4852.58</v>
      </c>
      <c r="F13" s="267">
        <v>5.226436966439665</v>
      </c>
      <c r="G13" s="279">
        <v>9667.15</v>
      </c>
      <c r="H13" s="267">
        <v>6.227137750562394</v>
      </c>
      <c r="I13" s="293">
        <v>27659.72</v>
      </c>
      <c r="J13" s="267">
        <v>8.523619308381107</v>
      </c>
      <c r="K13" s="260">
        <v>99.21670534025199</v>
      </c>
      <c r="L13" s="471">
        <v>186.12072844633633</v>
      </c>
    </row>
    <row r="14" spans="1:12" ht="12.75">
      <c r="A14" s="484" t="s">
        <v>737</v>
      </c>
      <c r="B14" s="667">
        <v>14</v>
      </c>
      <c r="C14" s="665">
        <v>16</v>
      </c>
      <c r="D14" s="666">
        <v>17</v>
      </c>
      <c r="E14" s="487">
        <v>4649.73</v>
      </c>
      <c r="F14" s="267">
        <v>5.007958808708667</v>
      </c>
      <c r="G14" s="279">
        <v>7176.64</v>
      </c>
      <c r="H14" s="267">
        <v>4.622864636029865</v>
      </c>
      <c r="I14" s="293">
        <v>11521.6</v>
      </c>
      <c r="J14" s="267">
        <v>3.550496253159604</v>
      </c>
      <c r="K14" s="260">
        <v>54.34530607153536</v>
      </c>
      <c r="L14" s="471">
        <v>60.543095376109136</v>
      </c>
    </row>
    <row r="15" spans="1:12" ht="12.75">
      <c r="A15" s="485" t="s">
        <v>741</v>
      </c>
      <c r="B15" s="667">
        <v>29</v>
      </c>
      <c r="C15" s="665">
        <v>21</v>
      </c>
      <c r="D15" s="666">
        <v>21</v>
      </c>
      <c r="E15" s="487">
        <v>5405.74</v>
      </c>
      <c r="F15" s="267">
        <v>5.822214031909119</v>
      </c>
      <c r="G15" s="279">
        <v>6041.23</v>
      </c>
      <c r="H15" s="267">
        <v>3.8914852249970315</v>
      </c>
      <c r="I15" s="293">
        <v>7448.18</v>
      </c>
      <c r="J15" s="267">
        <v>2.2952311469638156</v>
      </c>
      <c r="K15" s="260">
        <v>11.75583731367027</v>
      </c>
      <c r="L15" s="471">
        <v>23.289131517919373</v>
      </c>
    </row>
    <row r="16" spans="1:12" ht="12.75">
      <c r="A16" s="485" t="s">
        <v>742</v>
      </c>
      <c r="B16" s="667">
        <v>4</v>
      </c>
      <c r="C16" s="665">
        <v>4</v>
      </c>
      <c r="D16" s="666">
        <v>4</v>
      </c>
      <c r="E16" s="487">
        <v>2314.21</v>
      </c>
      <c r="F16" s="267">
        <v>2.4925035119677235</v>
      </c>
      <c r="G16" s="279">
        <v>3105.64</v>
      </c>
      <c r="H16" s="267">
        <v>2.0005118451308395</v>
      </c>
      <c r="I16" s="293">
        <v>5110.36</v>
      </c>
      <c r="J16" s="267">
        <v>1.5748085363401534</v>
      </c>
      <c r="K16" s="260">
        <v>34.19871143932485</v>
      </c>
      <c r="L16" s="471">
        <v>64.55094602078796</v>
      </c>
    </row>
    <row r="17" spans="1:12" ht="12.75">
      <c r="A17" s="485" t="s">
        <v>743</v>
      </c>
      <c r="B17" s="667">
        <v>8</v>
      </c>
      <c r="C17" s="665">
        <v>5</v>
      </c>
      <c r="D17" s="666">
        <v>5</v>
      </c>
      <c r="E17" s="487">
        <v>764.44</v>
      </c>
      <c r="F17" s="267">
        <v>0.8233346950746072</v>
      </c>
      <c r="G17" s="279">
        <v>795.54</v>
      </c>
      <c r="H17" s="267">
        <v>0.5124506360284476</v>
      </c>
      <c r="I17" s="293">
        <v>1225.05</v>
      </c>
      <c r="J17" s="267">
        <v>0.37751140769799096</v>
      </c>
      <c r="K17" s="260">
        <v>4.06833760661398</v>
      </c>
      <c r="L17" s="471">
        <v>53.989742816200305</v>
      </c>
    </row>
    <row r="18" spans="1:12" ht="12.75">
      <c r="A18" s="485" t="s">
        <v>612</v>
      </c>
      <c r="B18" s="667">
        <v>3</v>
      </c>
      <c r="C18" s="665">
        <v>2</v>
      </c>
      <c r="D18" s="666">
        <v>2</v>
      </c>
      <c r="E18" s="487">
        <v>7542</v>
      </c>
      <c r="F18" s="267">
        <v>8.1230577550268</v>
      </c>
      <c r="G18" s="279">
        <v>14597.97</v>
      </c>
      <c r="H18" s="267">
        <v>9.403347425929805</v>
      </c>
      <c r="I18" s="293">
        <v>26.4</v>
      </c>
      <c r="J18" s="267">
        <v>0.008135423993491663</v>
      </c>
      <c r="K18" s="260">
        <v>93.55568814638025</v>
      </c>
      <c r="L18" s="471">
        <v>-99.81915293701796</v>
      </c>
    </row>
    <row r="19" spans="1:12" ht="13.5" thickBot="1">
      <c r="A19" s="486" t="s">
        <v>744</v>
      </c>
      <c r="B19" s="668">
        <v>3</v>
      </c>
      <c r="C19" s="669">
        <v>3</v>
      </c>
      <c r="D19" s="670">
        <v>3</v>
      </c>
      <c r="E19" s="488" t="s">
        <v>890</v>
      </c>
      <c r="F19" s="472" t="s">
        <v>890</v>
      </c>
      <c r="G19" s="473" t="s">
        <v>890</v>
      </c>
      <c r="H19" s="473" t="s">
        <v>890</v>
      </c>
      <c r="I19" s="474">
        <v>24550.41</v>
      </c>
      <c r="J19" s="475">
        <v>7.565454339547638</v>
      </c>
      <c r="K19" s="476" t="s">
        <v>890</v>
      </c>
      <c r="L19" s="477" t="s">
        <v>890</v>
      </c>
    </row>
    <row r="20" ht="9.75" customHeight="1"/>
    <row r="21" spans="1:9" ht="12.75">
      <c r="A21" s="18" t="s">
        <v>492</v>
      </c>
      <c r="I21" s="41"/>
    </row>
  </sheetData>
  <sheetProtection/>
  <mergeCells count="11">
    <mergeCell ref="B4:D4"/>
    <mergeCell ref="E4:L4"/>
    <mergeCell ref="B5:D5"/>
    <mergeCell ref="E5:J5"/>
    <mergeCell ref="E6:F6"/>
    <mergeCell ref="G6:H6"/>
    <mergeCell ref="A1:K1"/>
    <mergeCell ref="I6:J6"/>
    <mergeCell ref="K6:L6"/>
    <mergeCell ref="A2:K2"/>
    <mergeCell ref="A3:L3"/>
  </mergeCells>
  <printOptions/>
  <pageMargins left="0.75" right="0.63" top="1" bottom="1" header="0.5" footer="0.5"/>
  <pageSetup fitToHeight="1" fitToWidth="1" horizontalDpi="600" verticalDpi="600" orientation="landscape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54" customWidth="1"/>
    <col min="2" max="2" width="10.00390625" style="254" bestFit="1" customWidth="1"/>
    <col min="3" max="3" width="9.28125" style="254" bestFit="1" customWidth="1"/>
    <col min="4" max="4" width="9.00390625" style="254" bestFit="1" customWidth="1"/>
    <col min="5" max="6" width="8.00390625" style="254" bestFit="1" customWidth="1"/>
    <col min="7" max="7" width="8.140625" style="254" bestFit="1" customWidth="1"/>
    <col min="8" max="8" width="8.421875" style="254" customWidth="1"/>
    <col min="9" max="9" width="8.57421875" style="254" bestFit="1" customWidth="1"/>
    <col min="10" max="10" width="9.140625" style="254" customWidth="1"/>
    <col min="11" max="11" width="9.57421875" style="254" customWidth="1"/>
    <col min="12" max="14" width="9.57421875" style="254" bestFit="1" customWidth="1"/>
    <col min="15" max="16384" width="9.140625" style="254" customWidth="1"/>
  </cols>
  <sheetData>
    <row r="1" spans="1:14" ht="12.75">
      <c r="A1" s="1673" t="s">
        <v>868</v>
      </c>
      <c r="B1" s="1673"/>
      <c r="C1" s="1673"/>
      <c r="D1" s="1673"/>
      <c r="E1" s="1673"/>
      <c r="F1" s="1673"/>
      <c r="G1" s="1673"/>
      <c r="H1" s="1673"/>
      <c r="I1" s="1673"/>
      <c r="J1" s="1673"/>
      <c r="K1" s="149"/>
      <c r="L1" s="149"/>
      <c r="M1" s="149"/>
      <c r="N1" s="149"/>
    </row>
    <row r="2" spans="1:14" ht="15.75">
      <c r="A2" s="1750" t="s">
        <v>703</v>
      </c>
      <c r="B2" s="1750"/>
      <c r="C2" s="1750"/>
      <c r="D2" s="1750"/>
      <c r="E2" s="1750"/>
      <c r="F2" s="1750"/>
      <c r="G2" s="1750"/>
      <c r="H2" s="1750"/>
      <c r="I2" s="1750"/>
      <c r="J2" s="1750"/>
      <c r="K2" s="150"/>
      <c r="L2" s="150"/>
      <c r="M2" s="150"/>
      <c r="N2" s="150"/>
    </row>
    <row r="3" spans="1:14" ht="16.5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>
      <c r="A4" s="503"/>
      <c r="B4" s="1774" t="s">
        <v>447</v>
      </c>
      <c r="C4" s="1775"/>
      <c r="D4" s="1775"/>
      <c r="E4" s="1775"/>
      <c r="F4" s="1775"/>
      <c r="G4" s="1775"/>
      <c r="H4" s="1776"/>
      <c r="I4" s="505"/>
      <c r="J4" s="494"/>
      <c r="K4" s="150"/>
      <c r="L4" s="150"/>
      <c r="M4" s="150"/>
      <c r="N4" s="150"/>
    </row>
    <row r="5" spans="1:11" ht="18" customHeight="1">
      <c r="A5" s="1777" t="s">
        <v>621</v>
      </c>
      <c r="B5" s="1779" t="s">
        <v>963</v>
      </c>
      <c r="C5" s="1780"/>
      <c r="D5" s="1780"/>
      <c r="E5" s="1780"/>
      <c r="F5" s="1780"/>
      <c r="G5" s="1780"/>
      <c r="H5" s="1781"/>
      <c r="I5" s="431"/>
      <c r="J5" s="405"/>
      <c r="K5" s="24"/>
    </row>
    <row r="6" spans="1:11" ht="18" customHeight="1">
      <c r="A6" s="1777"/>
      <c r="B6" s="435">
        <v>2006</v>
      </c>
      <c r="C6" s="1784">
        <v>2007</v>
      </c>
      <c r="D6" s="1784"/>
      <c r="E6" s="1784"/>
      <c r="F6" s="1785">
        <v>2008</v>
      </c>
      <c r="G6" s="1780"/>
      <c r="H6" s="1781"/>
      <c r="I6" s="1782" t="s">
        <v>745</v>
      </c>
      <c r="J6" s="1783"/>
      <c r="K6" s="24"/>
    </row>
    <row r="7" spans="1:11" ht="18" customHeight="1">
      <c r="A7" s="1777"/>
      <c r="B7" s="508" t="s">
        <v>622</v>
      </c>
      <c r="C7" s="256" t="s">
        <v>623</v>
      </c>
      <c r="D7" s="255" t="s">
        <v>624</v>
      </c>
      <c r="E7" s="255" t="s">
        <v>622</v>
      </c>
      <c r="F7" s="256" t="s">
        <v>623</v>
      </c>
      <c r="G7" s="255" t="s">
        <v>624</v>
      </c>
      <c r="H7" s="496" t="s">
        <v>622</v>
      </c>
      <c r="I7" s="506"/>
      <c r="J7" s="495"/>
      <c r="K7" s="257"/>
    </row>
    <row r="8" spans="1:14" ht="18" customHeight="1">
      <c r="A8" s="1778"/>
      <c r="B8" s="509">
        <v>1</v>
      </c>
      <c r="C8" s="255">
        <v>2</v>
      </c>
      <c r="D8" s="255">
        <v>3</v>
      </c>
      <c r="E8" s="256">
        <v>4</v>
      </c>
      <c r="F8" s="255">
        <v>5</v>
      </c>
      <c r="G8" s="255">
        <v>6</v>
      </c>
      <c r="H8" s="510">
        <v>7</v>
      </c>
      <c r="I8" s="273" t="s">
        <v>625</v>
      </c>
      <c r="J8" s="496" t="s">
        <v>746</v>
      </c>
      <c r="K8" s="493"/>
      <c r="L8" s="258"/>
      <c r="M8" s="259"/>
      <c r="N8" s="258"/>
    </row>
    <row r="9" spans="1:14" ht="18" customHeight="1">
      <c r="A9" s="721" t="s">
        <v>626</v>
      </c>
      <c r="B9" s="511">
        <v>419.41</v>
      </c>
      <c r="C9" s="261">
        <v>648.93</v>
      </c>
      <c r="D9" s="261">
        <v>552.01</v>
      </c>
      <c r="E9" s="261">
        <v>637.22</v>
      </c>
      <c r="F9" s="165">
        <v>951.33</v>
      </c>
      <c r="G9" s="165">
        <v>796.56</v>
      </c>
      <c r="H9" s="512">
        <v>951.33</v>
      </c>
      <c r="I9" s="507">
        <v>51.93247657423521</v>
      </c>
      <c r="J9" s="497">
        <v>49.293807476224856</v>
      </c>
      <c r="K9" s="31"/>
      <c r="L9" s="262"/>
      <c r="M9" s="262"/>
      <c r="N9" s="262"/>
    </row>
    <row r="10" spans="1:14" ht="17.25" customHeight="1">
      <c r="A10" s="721" t="s">
        <v>627</v>
      </c>
      <c r="B10" s="511">
        <v>279.85</v>
      </c>
      <c r="C10" s="261">
        <v>502.75</v>
      </c>
      <c r="D10" s="261">
        <v>440.38</v>
      </c>
      <c r="E10" s="261">
        <v>502.75</v>
      </c>
      <c r="F10" s="165">
        <v>1207.04</v>
      </c>
      <c r="G10" s="165">
        <v>996.37</v>
      </c>
      <c r="H10" s="512">
        <v>1207.04</v>
      </c>
      <c r="I10" s="507">
        <v>79.64981239949972</v>
      </c>
      <c r="J10" s="497">
        <v>140.08751864743908</v>
      </c>
      <c r="K10" s="31"/>
      <c r="L10" s="262"/>
      <c r="M10" s="262"/>
      <c r="N10" s="262"/>
    </row>
    <row r="11" spans="1:14" ht="18" customHeight="1">
      <c r="A11" s="721" t="s">
        <v>747</v>
      </c>
      <c r="B11" s="511">
        <v>365.37</v>
      </c>
      <c r="C11" s="261">
        <v>546.2</v>
      </c>
      <c r="D11" s="261">
        <v>530.59</v>
      </c>
      <c r="E11" s="261">
        <v>545.35</v>
      </c>
      <c r="F11" s="165">
        <v>844.92</v>
      </c>
      <c r="G11" s="165">
        <v>749.87</v>
      </c>
      <c r="H11" s="512">
        <v>844.88</v>
      </c>
      <c r="I11" s="507">
        <v>49.25965459671019</v>
      </c>
      <c r="J11" s="497">
        <v>54.924360502429636</v>
      </c>
      <c r="K11" s="31"/>
      <c r="L11" s="262"/>
      <c r="M11" s="262"/>
      <c r="N11" s="262"/>
    </row>
    <row r="12" spans="1:14" ht="18" customHeight="1">
      <c r="A12" s="721" t="s">
        <v>748</v>
      </c>
      <c r="B12" s="511">
        <v>258.46</v>
      </c>
      <c r="C12" s="261">
        <v>461.22</v>
      </c>
      <c r="D12" s="261">
        <v>437.52</v>
      </c>
      <c r="E12" s="261">
        <v>461.22</v>
      </c>
      <c r="F12" s="165">
        <v>1112.62</v>
      </c>
      <c r="G12" s="165">
        <v>1031.08</v>
      </c>
      <c r="H12" s="512">
        <v>1083.29</v>
      </c>
      <c r="I12" s="507">
        <v>78.4492764837886</v>
      </c>
      <c r="J12" s="497">
        <v>134.87489701227176</v>
      </c>
      <c r="K12" s="31"/>
      <c r="L12" s="262"/>
      <c r="M12" s="262"/>
      <c r="N12" s="262"/>
    </row>
    <row r="13" spans="1:14" ht="18" customHeight="1">
      <c r="A13" s="721" t="s">
        <v>609</v>
      </c>
      <c r="B13" s="511">
        <v>297.46</v>
      </c>
      <c r="C13" s="261">
        <v>339.7</v>
      </c>
      <c r="D13" s="261">
        <v>329.23</v>
      </c>
      <c r="E13" s="261">
        <v>339.7</v>
      </c>
      <c r="F13" s="165">
        <v>418.82</v>
      </c>
      <c r="G13" s="165">
        <v>412.61</v>
      </c>
      <c r="H13" s="512">
        <v>418.82</v>
      </c>
      <c r="I13" s="507">
        <v>14.200228602165012</v>
      </c>
      <c r="J13" s="497">
        <v>23.29113924050634</v>
      </c>
      <c r="K13" s="31"/>
      <c r="L13" s="262"/>
      <c r="M13" s="262"/>
      <c r="N13" s="262"/>
    </row>
    <row r="14" spans="1:14" ht="18" customHeight="1">
      <c r="A14" s="721" t="s">
        <v>610</v>
      </c>
      <c r="B14" s="511">
        <v>178.45</v>
      </c>
      <c r="C14" s="261">
        <v>239.48</v>
      </c>
      <c r="D14" s="261">
        <v>235.36</v>
      </c>
      <c r="E14" s="261">
        <v>239.48</v>
      </c>
      <c r="F14" s="165">
        <v>402.9</v>
      </c>
      <c r="G14" s="165">
        <v>394.03</v>
      </c>
      <c r="H14" s="512">
        <v>394.07</v>
      </c>
      <c r="I14" s="507">
        <v>34.20005603810591</v>
      </c>
      <c r="J14" s="497">
        <v>64.55236345415065</v>
      </c>
      <c r="K14" s="31"/>
      <c r="L14" s="262"/>
      <c r="M14" s="262"/>
      <c r="N14" s="262"/>
    </row>
    <row r="15" spans="1:14" ht="18" customHeight="1">
      <c r="A15" s="721" t="s">
        <v>611</v>
      </c>
      <c r="B15" s="511">
        <v>148.11</v>
      </c>
      <c r="C15" s="261">
        <v>155.21</v>
      </c>
      <c r="D15" s="261">
        <v>148.71</v>
      </c>
      <c r="E15" s="261">
        <v>155.21</v>
      </c>
      <c r="F15" s="165">
        <v>213.4</v>
      </c>
      <c r="G15" s="165">
        <v>203.39</v>
      </c>
      <c r="H15" s="512">
        <v>213.4</v>
      </c>
      <c r="I15" s="507">
        <v>4.793734386604555</v>
      </c>
      <c r="J15" s="497">
        <v>37.49114103472715</v>
      </c>
      <c r="K15" s="31"/>
      <c r="L15" s="262"/>
      <c r="M15" s="262"/>
      <c r="N15" s="262"/>
    </row>
    <row r="16" spans="1:14" ht="18" customHeight="1">
      <c r="A16" s="721" t="s">
        <v>612</v>
      </c>
      <c r="B16" s="511">
        <v>386.1</v>
      </c>
      <c r="C16" s="261">
        <v>765.34</v>
      </c>
      <c r="D16" s="261">
        <v>697.26</v>
      </c>
      <c r="E16" s="261">
        <v>750.34</v>
      </c>
      <c r="F16" s="165">
        <v>817.47</v>
      </c>
      <c r="G16" s="165">
        <v>817.47</v>
      </c>
      <c r="H16" s="512">
        <v>817.47</v>
      </c>
      <c r="I16" s="507">
        <v>94.33825433825433</v>
      </c>
      <c r="J16" s="497">
        <v>8.946610869739061</v>
      </c>
      <c r="K16" s="31"/>
      <c r="L16" s="262"/>
      <c r="M16" s="262"/>
      <c r="N16" s="262"/>
    </row>
    <row r="17" spans="1:14" ht="18" customHeight="1">
      <c r="A17" s="722" t="s">
        <v>749</v>
      </c>
      <c r="B17" s="511">
        <v>372.01</v>
      </c>
      <c r="C17" s="260" t="s">
        <v>890</v>
      </c>
      <c r="D17" s="260" t="s">
        <v>890</v>
      </c>
      <c r="E17" s="260" t="s">
        <v>890</v>
      </c>
      <c r="F17" s="165">
        <v>1283.31</v>
      </c>
      <c r="G17" s="165">
        <v>1139.56</v>
      </c>
      <c r="H17" s="512">
        <v>1256.78</v>
      </c>
      <c r="I17" s="936"/>
      <c r="J17" s="937"/>
      <c r="K17" s="31"/>
      <c r="L17" s="262"/>
      <c r="M17" s="262"/>
      <c r="N17" s="262"/>
    </row>
    <row r="18" spans="1:14" ht="18" customHeight="1">
      <c r="A18" s="504" t="s">
        <v>750</v>
      </c>
      <c r="B18" s="513">
        <v>372.01</v>
      </c>
      <c r="C18" s="263">
        <v>583.55</v>
      </c>
      <c r="D18" s="264">
        <v>512.38</v>
      </c>
      <c r="E18" s="264">
        <v>575.04</v>
      </c>
      <c r="F18" s="265">
        <v>930.65</v>
      </c>
      <c r="G18" s="265">
        <v>798.86</v>
      </c>
      <c r="H18" s="514">
        <v>930.65</v>
      </c>
      <c r="I18" s="196">
        <v>54.57648987930432</v>
      </c>
      <c r="J18" s="498">
        <v>61.840915414579854</v>
      </c>
      <c r="K18" s="21"/>
      <c r="L18" s="266"/>
      <c r="M18" s="266"/>
      <c r="N18" s="266"/>
    </row>
    <row r="19" spans="1:14" ht="18" customHeight="1" thickBot="1">
      <c r="A19" s="499" t="s">
        <v>751</v>
      </c>
      <c r="B19" s="939"/>
      <c r="C19" s="940">
        <v>148.21</v>
      </c>
      <c r="D19" s="474">
        <v>128.18</v>
      </c>
      <c r="E19" s="474">
        <v>145.58</v>
      </c>
      <c r="F19" s="500">
        <v>243.48</v>
      </c>
      <c r="G19" s="501">
        <v>209.33</v>
      </c>
      <c r="H19" s="515">
        <v>243.48</v>
      </c>
      <c r="I19" s="938"/>
      <c r="J19" s="502">
        <v>67.24824838576725</v>
      </c>
      <c r="K19" s="272"/>
      <c r="L19" s="268"/>
      <c r="M19" s="268"/>
      <c r="N19" s="268"/>
    </row>
    <row r="20" spans="1:14" ht="18" customHeight="1">
      <c r="A20" s="24"/>
      <c r="B20" s="269"/>
      <c r="C20" s="270"/>
      <c r="D20" s="271"/>
      <c r="E20" s="271"/>
      <c r="F20" s="271"/>
      <c r="G20" s="271"/>
      <c r="H20" s="271"/>
      <c r="I20" s="262"/>
      <c r="J20" s="272"/>
      <c r="K20" s="272"/>
      <c r="L20" s="268"/>
      <c r="M20" s="268"/>
      <c r="N20" s="268"/>
    </row>
    <row r="21" spans="1:14" ht="18" customHeight="1" thickBot="1">
      <c r="A21" s="1753" t="s">
        <v>757</v>
      </c>
      <c r="B21" s="1754"/>
      <c r="C21" s="1754"/>
      <c r="D21" s="1754"/>
      <c r="E21" s="1754"/>
      <c r="F21" s="1754"/>
      <c r="G21" s="1754"/>
      <c r="H21" s="1754"/>
      <c r="I21" s="1754"/>
      <c r="J21" s="1754"/>
      <c r="K21" s="1754"/>
      <c r="L21" s="1754"/>
      <c r="M21" s="1754"/>
      <c r="N21" s="1755"/>
    </row>
    <row r="22" spans="1:14" ht="18" customHeight="1">
      <c r="A22" s="425"/>
      <c r="B22" s="1756" t="s">
        <v>963</v>
      </c>
      <c r="C22" s="1757"/>
      <c r="D22" s="1757"/>
      <c r="E22" s="1757"/>
      <c r="F22" s="1757"/>
      <c r="G22" s="1757"/>
      <c r="H22" s="1757"/>
      <c r="I22" s="1757"/>
      <c r="J22" s="1758"/>
      <c r="K22" s="1757" t="s">
        <v>605</v>
      </c>
      <c r="L22" s="1757"/>
      <c r="M22" s="1757"/>
      <c r="N22" s="1758"/>
    </row>
    <row r="23" spans="1:14" ht="18" customHeight="1">
      <c r="A23" s="1759" t="s">
        <v>707</v>
      </c>
      <c r="B23" s="1761">
        <v>2006</v>
      </c>
      <c r="C23" s="1762"/>
      <c r="D23" s="1763"/>
      <c r="E23" s="1764">
        <v>2007</v>
      </c>
      <c r="F23" s="1762"/>
      <c r="G23" s="1763"/>
      <c r="H23" s="1764">
        <v>2008</v>
      </c>
      <c r="I23" s="1762"/>
      <c r="J23" s="1765"/>
      <c r="K23" s="1766" t="s">
        <v>752</v>
      </c>
      <c r="L23" s="1767"/>
      <c r="M23" s="1770" t="s">
        <v>753</v>
      </c>
      <c r="N23" s="1771"/>
    </row>
    <row r="24" spans="1:14" ht="31.5">
      <c r="A24" s="1759"/>
      <c r="B24" s="508" t="s">
        <v>628</v>
      </c>
      <c r="C24" s="255" t="s">
        <v>797</v>
      </c>
      <c r="D24" s="255" t="s">
        <v>629</v>
      </c>
      <c r="E24" s="273" t="s">
        <v>628</v>
      </c>
      <c r="F24" s="273" t="s">
        <v>796</v>
      </c>
      <c r="G24" s="255" t="s">
        <v>629</v>
      </c>
      <c r="H24" s="273" t="s">
        <v>628</v>
      </c>
      <c r="I24" s="273" t="s">
        <v>797</v>
      </c>
      <c r="J24" s="496" t="s">
        <v>629</v>
      </c>
      <c r="K24" s="1768"/>
      <c r="L24" s="1769"/>
      <c r="M24" s="1772"/>
      <c r="N24" s="1773"/>
    </row>
    <row r="25" spans="1:14" ht="18" customHeight="1">
      <c r="A25" s="1760"/>
      <c r="B25" s="469">
        <v>1</v>
      </c>
      <c r="C25" s="274">
        <v>2</v>
      </c>
      <c r="D25" s="275">
        <v>3</v>
      </c>
      <c r="E25" s="276">
        <v>4</v>
      </c>
      <c r="F25" s="276">
        <v>5</v>
      </c>
      <c r="G25" s="276">
        <v>6</v>
      </c>
      <c r="H25" s="276">
        <v>7</v>
      </c>
      <c r="I25" s="276">
        <v>8</v>
      </c>
      <c r="J25" s="516">
        <v>9</v>
      </c>
      <c r="K25" s="518" t="s">
        <v>625</v>
      </c>
      <c r="L25" s="277" t="s">
        <v>630</v>
      </c>
      <c r="M25" s="275" t="s">
        <v>754</v>
      </c>
      <c r="N25" s="516" t="s">
        <v>509</v>
      </c>
    </row>
    <row r="26" spans="1:14" ht="18" customHeight="1">
      <c r="A26" s="517" t="s">
        <v>606</v>
      </c>
      <c r="B26" s="843">
        <v>3881.69</v>
      </c>
      <c r="C26" s="844">
        <v>559.1</v>
      </c>
      <c r="D26" s="278">
        <v>100</v>
      </c>
      <c r="E26" s="844">
        <v>1863.12</v>
      </c>
      <c r="F26" s="844">
        <v>824.64</v>
      </c>
      <c r="G26" s="278">
        <v>10308</v>
      </c>
      <c r="H26" s="845">
        <v>2593.96</v>
      </c>
      <c r="I26" s="845">
        <v>2227.93</v>
      </c>
      <c r="J26" s="846">
        <v>100</v>
      </c>
      <c r="K26" s="852">
        <v>-52.002349492102674</v>
      </c>
      <c r="L26" s="260">
        <v>39.226673536862904</v>
      </c>
      <c r="M26" s="260">
        <v>47.49418708638882</v>
      </c>
      <c r="N26" s="471">
        <v>170.17001358168415</v>
      </c>
    </row>
    <row r="27" spans="1:14" ht="18" customHeight="1">
      <c r="A27" s="723" t="s">
        <v>626</v>
      </c>
      <c r="B27" s="843">
        <v>560.29</v>
      </c>
      <c r="C27" s="844">
        <v>359.59</v>
      </c>
      <c r="D27" s="278">
        <v>64.31586478268645</v>
      </c>
      <c r="E27" s="844">
        <v>927.74</v>
      </c>
      <c r="F27" s="844">
        <v>602.51</v>
      </c>
      <c r="G27" s="845">
        <v>7531.375</v>
      </c>
      <c r="H27" s="845">
        <v>842.76</v>
      </c>
      <c r="I27" s="845">
        <v>999.68</v>
      </c>
      <c r="J27" s="846">
        <v>44.870350504728606</v>
      </c>
      <c r="K27" s="852">
        <v>65.582109264845</v>
      </c>
      <c r="L27" s="260">
        <v>-9.15989393580098</v>
      </c>
      <c r="M27" s="260">
        <v>67.55471509218833</v>
      </c>
      <c r="N27" s="471">
        <v>65.91923785497335</v>
      </c>
    </row>
    <row r="28" spans="1:14" ht="18" customHeight="1">
      <c r="A28" s="723" t="s">
        <v>627</v>
      </c>
      <c r="B28" s="843">
        <v>8.99</v>
      </c>
      <c r="C28" s="844">
        <v>2.86</v>
      </c>
      <c r="D28" s="278">
        <v>0.5115363977821499</v>
      </c>
      <c r="E28" s="844">
        <v>58.97</v>
      </c>
      <c r="F28" s="844">
        <v>26.83</v>
      </c>
      <c r="G28" s="845">
        <v>335.375</v>
      </c>
      <c r="H28" s="845">
        <v>466.45</v>
      </c>
      <c r="I28" s="845">
        <v>436.85</v>
      </c>
      <c r="J28" s="846">
        <v>19.607887141876095</v>
      </c>
      <c r="K28" s="852">
        <v>555.9510567296996</v>
      </c>
      <c r="L28" s="260">
        <v>690.9954214007122</v>
      </c>
      <c r="M28" s="260">
        <v>838.111888111888</v>
      </c>
      <c r="N28" s="471">
        <v>1528.2146850540441</v>
      </c>
    </row>
    <row r="29" spans="1:14" ht="18" customHeight="1">
      <c r="A29" s="723" t="s">
        <v>747</v>
      </c>
      <c r="B29" s="847">
        <v>54.52</v>
      </c>
      <c r="C29" s="845">
        <v>20.41</v>
      </c>
      <c r="D29" s="278">
        <v>3.6505097478089787</v>
      </c>
      <c r="E29" s="844">
        <v>44.55</v>
      </c>
      <c r="F29" s="844">
        <v>13.23</v>
      </c>
      <c r="G29" s="845">
        <v>165.375</v>
      </c>
      <c r="H29" s="845">
        <v>77.4</v>
      </c>
      <c r="I29" s="845">
        <v>28.1</v>
      </c>
      <c r="J29" s="846">
        <v>1.2612604525276827</v>
      </c>
      <c r="K29" s="852">
        <v>-18.286867204695525</v>
      </c>
      <c r="L29" s="260">
        <v>73.73737373737376</v>
      </c>
      <c r="M29" s="260">
        <v>-35.17883390494855</v>
      </c>
      <c r="N29" s="471">
        <v>112.3960695389267</v>
      </c>
    </row>
    <row r="30" spans="1:14" ht="18" customHeight="1">
      <c r="A30" s="723" t="s">
        <v>748</v>
      </c>
      <c r="B30" s="843">
        <v>203.6</v>
      </c>
      <c r="C30" s="844">
        <v>32.72</v>
      </c>
      <c r="D30" s="278">
        <v>5.8522625648363436</v>
      </c>
      <c r="E30" s="844">
        <v>179.06</v>
      </c>
      <c r="F30" s="844">
        <v>54.59</v>
      </c>
      <c r="G30" s="845">
        <v>682.375</v>
      </c>
      <c r="H30" s="845">
        <v>553.06</v>
      </c>
      <c r="I30" s="845">
        <v>514.36</v>
      </c>
      <c r="J30" s="846">
        <v>23.086901294026294</v>
      </c>
      <c r="K30" s="852">
        <v>-12.053045186640475</v>
      </c>
      <c r="L30" s="260">
        <v>208.86853568636207</v>
      </c>
      <c r="M30" s="260">
        <v>66.83985330073352</v>
      </c>
      <c r="N30" s="471">
        <v>842.2238505220736</v>
      </c>
    </row>
    <row r="31" spans="1:14" ht="18" customHeight="1">
      <c r="A31" s="723" t="s">
        <v>609</v>
      </c>
      <c r="B31" s="843">
        <v>1.18</v>
      </c>
      <c r="C31" s="844">
        <v>0.94</v>
      </c>
      <c r="D31" s="278">
        <v>0.1681273475228045</v>
      </c>
      <c r="E31" s="844">
        <v>19.54</v>
      </c>
      <c r="F31" s="844">
        <v>3.17</v>
      </c>
      <c r="G31" s="845">
        <v>39.625</v>
      </c>
      <c r="H31" s="845">
        <v>4.15</v>
      </c>
      <c r="I31" s="845">
        <v>0.41</v>
      </c>
      <c r="J31" s="846">
        <v>0.018402732581364763</v>
      </c>
      <c r="K31" s="852">
        <v>1555.9322033898304</v>
      </c>
      <c r="L31" s="260">
        <v>-78.76151484135107</v>
      </c>
      <c r="M31" s="260">
        <v>237.23404255319156</v>
      </c>
      <c r="N31" s="471">
        <v>-87.06624605678233</v>
      </c>
    </row>
    <row r="32" spans="1:18" ht="18" customHeight="1">
      <c r="A32" s="723" t="s">
        <v>610</v>
      </c>
      <c r="B32" s="843">
        <v>3.45</v>
      </c>
      <c r="C32" s="844">
        <v>0.16</v>
      </c>
      <c r="D32" s="278">
        <v>0.02861742085494545</v>
      </c>
      <c r="E32" s="844">
        <v>27.09</v>
      </c>
      <c r="F32" s="844">
        <v>2.74</v>
      </c>
      <c r="G32" s="845">
        <v>34.25</v>
      </c>
      <c r="H32" s="845">
        <v>10.8</v>
      </c>
      <c r="I32" s="845">
        <v>2.69</v>
      </c>
      <c r="J32" s="846">
        <v>0.12073987961919809</v>
      </c>
      <c r="K32" s="852">
        <v>685.2173913043478</v>
      </c>
      <c r="L32" s="260">
        <v>-60.132890365448496</v>
      </c>
      <c r="M32" s="260">
        <v>1612.5</v>
      </c>
      <c r="N32" s="471">
        <v>-1.8248175182481816</v>
      </c>
      <c r="O32" s="18"/>
      <c r="P32" s="18"/>
      <c r="Q32" s="18"/>
      <c r="R32" s="18"/>
    </row>
    <row r="33" spans="1:18" ht="18" customHeight="1">
      <c r="A33" s="723" t="s">
        <v>611</v>
      </c>
      <c r="B33" s="843">
        <v>2.06</v>
      </c>
      <c r="C33" s="844">
        <v>4.84</v>
      </c>
      <c r="D33" s="278">
        <v>0.8656769808620998</v>
      </c>
      <c r="E33" s="844">
        <v>0.23</v>
      </c>
      <c r="F33" s="844">
        <v>0.59</v>
      </c>
      <c r="G33" s="845">
        <v>7.375</v>
      </c>
      <c r="H33" s="845">
        <v>3.05</v>
      </c>
      <c r="I33" s="845">
        <v>6.88</v>
      </c>
      <c r="J33" s="846">
        <v>0.30880682965802336</v>
      </c>
      <c r="K33" s="852">
        <v>-88.83495145631068</v>
      </c>
      <c r="L33" s="260">
        <v>1226.086956521739</v>
      </c>
      <c r="M33" s="260">
        <v>-87.80991735537191</v>
      </c>
      <c r="N33" s="471">
        <v>1066.1016949152543</v>
      </c>
      <c r="O33" s="18"/>
      <c r="P33" s="18"/>
      <c r="Q33" s="18"/>
      <c r="R33" s="18"/>
    </row>
    <row r="34" spans="1:18" ht="18" customHeight="1">
      <c r="A34" s="1362" t="s">
        <v>1339</v>
      </c>
      <c r="B34" s="1363">
        <v>362.5</v>
      </c>
      <c r="C34" s="1364">
        <v>107.19</v>
      </c>
      <c r="D34" s="1365">
        <v>19.171883384010016</v>
      </c>
      <c r="E34" s="1364">
        <v>584.04</v>
      </c>
      <c r="F34" s="1364">
        <v>120.67</v>
      </c>
      <c r="G34" s="1366">
        <v>1508.375</v>
      </c>
      <c r="H34" s="1366">
        <v>438.68</v>
      </c>
      <c r="I34" s="1366">
        <v>173.18</v>
      </c>
      <c r="J34" s="1367">
        <v>7.773134703514025</v>
      </c>
      <c r="K34" s="1368">
        <v>61.11448275862068</v>
      </c>
      <c r="L34" s="1369">
        <v>-24.88870625299637</v>
      </c>
      <c r="M34" s="1369">
        <v>12.575799981341532</v>
      </c>
      <c r="N34" s="1370">
        <v>43.515372503522</v>
      </c>
      <c r="O34" s="18"/>
      <c r="P34" s="18"/>
      <c r="Q34" s="18"/>
      <c r="R34" s="18"/>
    </row>
    <row r="35" spans="1:18" ht="18" customHeight="1">
      <c r="A35" s="1362" t="s">
        <v>612</v>
      </c>
      <c r="B35" s="1363"/>
      <c r="C35" s="1364"/>
      <c r="D35" s="844"/>
      <c r="E35" s="1364">
        <v>0</v>
      </c>
      <c r="F35" s="1364">
        <v>0</v>
      </c>
      <c r="G35" s="1366"/>
      <c r="H35" s="1366">
        <v>0</v>
      </c>
      <c r="I35" s="1366">
        <v>0</v>
      </c>
      <c r="J35" s="1367">
        <v>0</v>
      </c>
      <c r="K35" s="1371"/>
      <c r="L35" s="1369"/>
      <c r="M35" s="1369"/>
      <c r="N35" s="1370"/>
      <c r="O35" s="18"/>
      <c r="P35" s="18"/>
      <c r="Q35" s="18"/>
      <c r="R35" s="18"/>
    </row>
    <row r="36" spans="1:18" ht="18" customHeight="1">
      <c r="A36" s="1362" t="s">
        <v>1340</v>
      </c>
      <c r="B36" s="1363">
        <v>2685.1</v>
      </c>
      <c r="C36" s="1364">
        <v>30.39</v>
      </c>
      <c r="D36" s="844"/>
      <c r="E36" s="1364">
        <v>21.9</v>
      </c>
      <c r="F36" s="1364">
        <v>0.31</v>
      </c>
      <c r="G36" s="1366">
        <v>0.03759216142801708</v>
      </c>
      <c r="H36" s="1366">
        <v>0</v>
      </c>
      <c r="I36" s="1366">
        <v>0</v>
      </c>
      <c r="J36" s="1367">
        <v>0</v>
      </c>
      <c r="K36" s="1371"/>
      <c r="L36" s="1369"/>
      <c r="M36" s="1369"/>
      <c r="N36" s="1370"/>
      <c r="O36" s="18"/>
      <c r="P36" s="18"/>
      <c r="Q36" s="18"/>
      <c r="R36" s="18"/>
    </row>
    <row r="37" spans="1:18" ht="18" customHeight="1">
      <c r="A37" s="1362" t="s">
        <v>1341</v>
      </c>
      <c r="B37" s="1363"/>
      <c r="C37" s="1364"/>
      <c r="D37" s="844"/>
      <c r="E37" s="1364">
        <v>0</v>
      </c>
      <c r="F37" s="1364">
        <v>0</v>
      </c>
      <c r="G37" s="1366"/>
      <c r="H37" s="1366">
        <v>18.06</v>
      </c>
      <c r="I37" s="1366">
        <v>16.39</v>
      </c>
      <c r="J37" s="1367">
        <v>0.7356604561184598</v>
      </c>
      <c r="K37" s="1371"/>
      <c r="L37" s="1369"/>
      <c r="M37" s="1369"/>
      <c r="N37" s="1370"/>
      <c r="O37" s="18"/>
      <c r="P37" s="18"/>
      <c r="Q37" s="18"/>
      <c r="R37" s="18"/>
    </row>
    <row r="38" spans="1:18" ht="18" customHeight="1" thickBot="1">
      <c r="A38" s="724" t="s">
        <v>1342</v>
      </c>
      <c r="B38" s="848"/>
      <c r="C38" s="849"/>
      <c r="D38" s="849"/>
      <c r="E38" s="849" t="s">
        <v>890</v>
      </c>
      <c r="F38" s="849" t="s">
        <v>890</v>
      </c>
      <c r="G38" s="850"/>
      <c r="H38" s="850">
        <v>179.55</v>
      </c>
      <c r="I38" s="850">
        <v>49.39</v>
      </c>
      <c r="J38" s="851">
        <v>2.216856005350258</v>
      </c>
      <c r="K38" s="1372"/>
      <c r="L38" s="853"/>
      <c r="M38" s="853"/>
      <c r="N38" s="854"/>
      <c r="O38" s="18"/>
      <c r="P38" s="18"/>
      <c r="Q38" s="18"/>
      <c r="R38" s="18"/>
    </row>
    <row r="39" spans="12:18" ht="6" customHeight="1">
      <c r="L39" s="32"/>
      <c r="M39" s="32"/>
      <c r="O39" s="18"/>
      <c r="P39" s="18"/>
      <c r="Q39" s="18"/>
      <c r="R39" s="18"/>
    </row>
    <row r="40" spans="1:18" ht="18" customHeight="1">
      <c r="A40" s="18" t="s">
        <v>492</v>
      </c>
      <c r="L40" s="32"/>
      <c r="M40" s="32"/>
      <c r="O40" s="18"/>
      <c r="P40" s="18"/>
      <c r="Q40" s="18"/>
      <c r="R40" s="18"/>
    </row>
    <row r="41" spans="1:18" ht="18" customHeight="1">
      <c r="A41" s="772" t="s">
        <v>755</v>
      </c>
      <c r="B41" s="31"/>
      <c r="C41" s="31"/>
      <c r="D41" s="31"/>
      <c r="E41" s="31"/>
      <c r="F41" s="31"/>
      <c r="G41" s="31"/>
      <c r="L41" s="32"/>
      <c r="M41" s="32"/>
      <c r="O41" s="18"/>
      <c r="P41" s="18"/>
      <c r="Q41" s="18"/>
      <c r="R41" s="18"/>
    </row>
    <row r="42" spans="1:12" ht="18" customHeight="1">
      <c r="A42" s="772" t="s">
        <v>836</v>
      </c>
      <c r="B42" s="281"/>
      <c r="C42" s="281"/>
      <c r="D42" s="31"/>
      <c r="E42" s="31"/>
      <c r="F42" s="32"/>
      <c r="G42" s="32"/>
      <c r="I42" s="18"/>
      <c r="J42" s="18"/>
      <c r="K42" s="18"/>
      <c r="L42" s="18"/>
    </row>
    <row r="43" spans="2:12" ht="18" customHeight="1">
      <c r="B43" s="281"/>
      <c r="C43" s="282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66"/>
      <c r="B44" s="281"/>
      <c r="C44" s="281"/>
      <c r="D44" s="31"/>
      <c r="E44" s="31"/>
      <c r="F44" s="32"/>
      <c r="G44" s="32"/>
      <c r="I44" s="18"/>
      <c r="J44" s="18"/>
      <c r="K44" s="18"/>
      <c r="L44" s="18"/>
    </row>
    <row r="45" spans="1:12" ht="18" customHeight="1">
      <c r="A45" s="166"/>
      <c r="B45" s="281"/>
      <c r="C45" s="281"/>
      <c r="D45" s="31"/>
      <c r="E45" s="31"/>
      <c r="F45" s="32"/>
      <c r="G45" s="32"/>
      <c r="I45" s="18"/>
      <c r="J45" s="18"/>
      <c r="K45" s="18"/>
      <c r="L45" s="18"/>
    </row>
    <row r="46" spans="1:12" ht="18" customHeight="1">
      <c r="A46" s="166"/>
      <c r="B46" s="281"/>
      <c r="C46" s="281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166"/>
      <c r="B47" s="281"/>
      <c r="C47" s="281"/>
      <c r="D47" s="31"/>
      <c r="E47" s="31"/>
      <c r="F47" s="32"/>
      <c r="G47" s="32"/>
      <c r="I47" s="18"/>
      <c r="J47" s="18"/>
      <c r="K47" s="18"/>
      <c r="L47" s="18"/>
    </row>
    <row r="48" spans="1:12" ht="18" customHeight="1">
      <c r="A48" s="166"/>
      <c r="B48" s="281"/>
      <c r="C48" s="281"/>
      <c r="D48" s="31"/>
      <c r="E48" s="31"/>
      <c r="F48" s="32"/>
      <c r="G48" s="32"/>
      <c r="I48" s="18"/>
      <c r="J48" s="18"/>
      <c r="K48" s="18"/>
      <c r="L48" s="18"/>
    </row>
    <row r="49" spans="1:12" ht="15">
      <c r="A49" s="166"/>
      <c r="B49" s="281"/>
      <c r="C49" s="281"/>
      <c r="D49" s="31"/>
      <c r="E49" s="31"/>
      <c r="F49" s="32"/>
      <c r="G49" s="32"/>
      <c r="I49" s="18"/>
      <c r="J49" s="18"/>
      <c r="K49" s="18"/>
      <c r="L49" s="18"/>
    </row>
    <row r="50" spans="1:12" ht="15">
      <c r="A50" s="166"/>
      <c r="B50" s="281"/>
      <c r="C50" s="281"/>
      <c r="D50" s="31"/>
      <c r="E50" s="31"/>
      <c r="F50" s="32"/>
      <c r="G50" s="32"/>
      <c r="I50" s="18"/>
      <c r="J50" s="18"/>
      <c r="K50" s="18"/>
      <c r="L50" s="18"/>
    </row>
    <row r="51" spans="1:12" ht="18" customHeight="1">
      <c r="A51" s="31"/>
      <c r="B51" s="31"/>
      <c r="C51" s="31"/>
      <c r="D51" s="31"/>
      <c r="E51" s="31"/>
      <c r="F51" s="32"/>
      <c r="G51" s="32"/>
      <c r="I51" s="18"/>
      <c r="J51" s="18"/>
      <c r="K51" s="18"/>
      <c r="L51" s="18"/>
    </row>
    <row r="52" spans="1:12" ht="12.75" customHeight="1">
      <c r="A52" s="31"/>
      <c r="B52" s="31"/>
      <c r="C52" s="31"/>
      <c r="D52" s="31"/>
      <c r="E52" s="31"/>
      <c r="F52" s="32"/>
      <c r="G52" s="32"/>
      <c r="I52" s="18"/>
      <c r="J52" s="18"/>
      <c r="K52" s="18"/>
      <c r="L52" s="18"/>
    </row>
    <row r="53" spans="1:12" ht="12.75">
      <c r="A53" s="31"/>
      <c r="B53" s="31"/>
      <c r="C53" s="31"/>
      <c r="D53" s="31"/>
      <c r="E53" s="31"/>
      <c r="F53" s="32"/>
      <c r="G53" s="32"/>
      <c r="I53" s="18"/>
      <c r="J53" s="18"/>
      <c r="K53" s="18"/>
      <c r="L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8" ht="12.75">
      <c r="L66" s="32"/>
      <c r="M66" s="32"/>
      <c r="O66" s="18"/>
      <c r="P66" s="18"/>
      <c r="Q66" s="18"/>
      <c r="R66" s="18"/>
    </row>
    <row r="67" spans="12:18" ht="12.75">
      <c r="L67" s="32"/>
      <c r="M67" s="32"/>
      <c r="O67" s="18"/>
      <c r="P67" s="18"/>
      <c r="Q67" s="18"/>
      <c r="R67" s="18"/>
    </row>
    <row r="68" spans="12:18" ht="12.75">
      <c r="L68" s="32"/>
      <c r="M68" s="32"/>
      <c r="O68" s="18"/>
      <c r="P68" s="18"/>
      <c r="Q68" s="18"/>
      <c r="R68" s="18"/>
    </row>
    <row r="69" spans="12:18" ht="12.75">
      <c r="L69" s="32"/>
      <c r="M69" s="32"/>
      <c r="O69" s="18"/>
      <c r="P69" s="18"/>
      <c r="Q69" s="18"/>
      <c r="R69" s="18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  <row r="147" spans="12:13" ht="12.75">
      <c r="L147" s="32"/>
      <c r="M147" s="32"/>
    </row>
    <row r="148" spans="12:13" ht="12.75">
      <c r="L148" s="32"/>
      <c r="M148" s="32"/>
    </row>
    <row r="149" spans="12:13" ht="12.75">
      <c r="L149" s="32"/>
      <c r="M149" s="32"/>
    </row>
    <row r="150" spans="12:13" ht="12.75">
      <c r="L150" s="32"/>
      <c r="M150" s="32"/>
    </row>
  </sheetData>
  <sheetProtection/>
  <mergeCells count="17">
    <mergeCell ref="A1:J1"/>
    <mergeCell ref="A2:J2"/>
    <mergeCell ref="B4:H4"/>
    <mergeCell ref="A5:A8"/>
    <mergeCell ref="B5:H5"/>
    <mergeCell ref="I6:J6"/>
    <mergeCell ref="C6:E6"/>
    <mergeCell ref="F6:H6"/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50" t="s">
        <v>888</v>
      </c>
      <c r="B1" s="1650"/>
      <c r="C1" s="1650"/>
      <c r="D1" s="1650"/>
      <c r="E1" s="1650"/>
      <c r="F1" s="1650"/>
      <c r="G1" s="1650"/>
      <c r="H1" s="1650"/>
      <c r="I1" s="1650"/>
      <c r="J1" s="1650"/>
      <c r="K1" s="1650"/>
      <c r="L1" s="1650"/>
    </row>
    <row r="2" spans="1:12" ht="15.75">
      <c r="A2" s="148" t="s">
        <v>704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>
      <c r="A3" s="187" t="s">
        <v>344</v>
      </c>
      <c r="B3" s="18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6.5" thickBot="1">
      <c r="A5" s="780"/>
      <c r="B5" s="189"/>
      <c r="C5" s="190"/>
      <c r="D5" s="190"/>
      <c r="E5" s="24" t="s">
        <v>1069</v>
      </c>
      <c r="F5" s="190"/>
      <c r="G5" s="190"/>
      <c r="H5" s="189"/>
      <c r="I5" s="189"/>
      <c r="J5" s="189"/>
      <c r="K5" s="189"/>
      <c r="L5" s="189"/>
    </row>
    <row r="6" spans="1:12" ht="12.75">
      <c r="A6" s="241"/>
      <c r="B6" s="242" t="s">
        <v>345</v>
      </c>
      <c r="C6" s="243" t="s">
        <v>244</v>
      </c>
      <c r="D6" s="1718" t="s">
        <v>245</v>
      </c>
      <c r="E6" s="1713"/>
      <c r="F6" s="1718" t="s">
        <v>759</v>
      </c>
      <c r="G6" s="1712"/>
      <c r="H6" s="1713"/>
      <c r="I6" s="244"/>
      <c r="J6" s="1712" t="s">
        <v>605</v>
      </c>
      <c r="K6" s="1712"/>
      <c r="L6" s="245"/>
    </row>
    <row r="7" spans="1:12" ht="12.75">
      <c r="A7" s="246" t="s">
        <v>799</v>
      </c>
      <c r="B7" s="247" t="s">
        <v>347</v>
      </c>
      <c r="C7" s="1500" t="s">
        <v>589</v>
      </c>
      <c r="D7" s="1500" t="s">
        <v>1303</v>
      </c>
      <c r="E7" s="1500" t="s">
        <v>589</v>
      </c>
      <c r="F7" s="1500" t="s">
        <v>1291</v>
      </c>
      <c r="G7" s="1500" t="s">
        <v>1303</v>
      </c>
      <c r="H7" s="1500" t="s">
        <v>589</v>
      </c>
      <c r="I7" s="248" t="s">
        <v>348</v>
      </c>
      <c r="J7" s="248" t="s">
        <v>348</v>
      </c>
      <c r="K7" s="248" t="s">
        <v>349</v>
      </c>
      <c r="L7" s="249" t="s">
        <v>349</v>
      </c>
    </row>
    <row r="8" spans="1:12" ht="12.75">
      <c r="A8" s="250">
        <v>1</v>
      </c>
      <c r="B8" s="251">
        <v>2</v>
      </c>
      <c r="C8" s="252" t="s">
        <v>350</v>
      </c>
      <c r="D8" s="737">
        <v>4</v>
      </c>
      <c r="E8" s="907">
        <v>5</v>
      </c>
      <c r="F8" s="855">
        <v>6</v>
      </c>
      <c r="G8" s="737">
        <v>7</v>
      </c>
      <c r="H8" s="252">
        <v>8</v>
      </c>
      <c r="I8" s="252" t="s">
        <v>351</v>
      </c>
      <c r="J8" s="252" t="s">
        <v>352</v>
      </c>
      <c r="K8" s="252" t="s">
        <v>353</v>
      </c>
      <c r="L8" s="253" t="s">
        <v>354</v>
      </c>
    </row>
    <row r="9" spans="1:12" ht="12.75">
      <c r="A9" s="124"/>
      <c r="B9" s="109"/>
      <c r="C9" s="191"/>
      <c r="D9" s="191"/>
      <c r="E9" s="191"/>
      <c r="F9" s="191"/>
      <c r="G9" s="191"/>
      <c r="H9" s="192"/>
      <c r="I9" s="191"/>
      <c r="J9" s="191"/>
      <c r="K9" s="191"/>
      <c r="L9" s="193"/>
    </row>
    <row r="10" spans="1:12" ht="12.75">
      <c r="A10" s="194" t="s">
        <v>355</v>
      </c>
      <c r="B10" s="195">
        <v>100</v>
      </c>
      <c r="C10" s="77">
        <v>179.6</v>
      </c>
      <c r="D10" s="77">
        <v>187.3</v>
      </c>
      <c r="E10" s="77">
        <v>187.6</v>
      </c>
      <c r="F10" s="77">
        <v>202.4</v>
      </c>
      <c r="G10" s="77">
        <v>204.6</v>
      </c>
      <c r="H10" s="196">
        <v>208.3</v>
      </c>
      <c r="I10" s="197">
        <v>4.454342984409806</v>
      </c>
      <c r="J10" s="197">
        <v>0.16017084890549427</v>
      </c>
      <c r="K10" s="197">
        <v>11.034115138592753</v>
      </c>
      <c r="L10" s="198">
        <v>1.8084066471163283</v>
      </c>
    </row>
    <row r="11" spans="1:12" ht="12.75">
      <c r="A11" s="199"/>
      <c r="B11" s="200"/>
      <c r="C11" s="201"/>
      <c r="D11" s="201"/>
      <c r="E11" s="201"/>
      <c r="F11" s="201"/>
      <c r="G11" s="201"/>
      <c r="H11" s="202"/>
      <c r="I11" s="203"/>
      <c r="J11" s="203"/>
      <c r="K11" s="203"/>
      <c r="L11" s="204"/>
    </row>
    <row r="12" spans="1:12" ht="12.75">
      <c r="A12" s="194" t="s">
        <v>356</v>
      </c>
      <c r="B12" s="195">
        <v>53.2</v>
      </c>
      <c r="C12" s="77">
        <v>170.9</v>
      </c>
      <c r="D12" s="77">
        <v>180.2</v>
      </c>
      <c r="E12" s="77">
        <v>180.8</v>
      </c>
      <c r="F12" s="77">
        <v>200.4</v>
      </c>
      <c r="G12" s="77">
        <v>203.6</v>
      </c>
      <c r="H12" s="196">
        <v>204.3</v>
      </c>
      <c r="I12" s="197">
        <v>5.792861322410772</v>
      </c>
      <c r="J12" s="197">
        <v>0.3329633740288642</v>
      </c>
      <c r="K12" s="197">
        <v>12.997787610619469</v>
      </c>
      <c r="L12" s="198">
        <v>0.3438113948919437</v>
      </c>
    </row>
    <row r="13" spans="1:12" ht="12.75">
      <c r="A13" s="186"/>
      <c r="B13" s="200"/>
      <c r="C13" s="201"/>
      <c r="D13" s="201"/>
      <c r="E13" s="201"/>
      <c r="F13" s="201"/>
      <c r="G13" s="201"/>
      <c r="H13" s="202"/>
      <c r="I13" s="205"/>
      <c r="J13" s="205"/>
      <c r="K13" s="205"/>
      <c r="L13" s="206"/>
    </row>
    <row r="14" spans="1:12" ht="12.75">
      <c r="A14" s="199" t="s">
        <v>357</v>
      </c>
      <c r="B14" s="207">
        <v>18</v>
      </c>
      <c r="C14" s="201">
        <v>170</v>
      </c>
      <c r="D14" s="201">
        <v>177.8</v>
      </c>
      <c r="E14" s="201">
        <v>178.5</v>
      </c>
      <c r="F14" s="201">
        <v>211.8</v>
      </c>
      <c r="G14" s="201">
        <v>215.2</v>
      </c>
      <c r="H14" s="202">
        <v>216.3</v>
      </c>
      <c r="I14" s="205">
        <v>5</v>
      </c>
      <c r="J14" s="205">
        <v>0.39370078740157055</v>
      </c>
      <c r="K14" s="205">
        <v>21.176470588235304</v>
      </c>
      <c r="L14" s="206">
        <v>0.5111524163568788</v>
      </c>
    </row>
    <row r="15" spans="1:12" ht="12.75">
      <c r="A15" s="199" t="s">
        <v>358</v>
      </c>
      <c r="B15" s="207" t="s">
        <v>590</v>
      </c>
      <c r="C15" s="201">
        <v>166.7</v>
      </c>
      <c r="D15" s="201">
        <v>170.2</v>
      </c>
      <c r="E15" s="201">
        <v>172</v>
      </c>
      <c r="F15" s="201">
        <v>209.6</v>
      </c>
      <c r="G15" s="201">
        <v>213.1</v>
      </c>
      <c r="H15" s="202">
        <v>215.2</v>
      </c>
      <c r="I15" s="205">
        <v>3.1793641271745656</v>
      </c>
      <c r="J15" s="205">
        <v>1.0575793184489015</v>
      </c>
      <c r="K15" s="205">
        <v>25.11627906976743</v>
      </c>
      <c r="L15" s="206">
        <v>0.9854528390426935</v>
      </c>
    </row>
    <row r="16" spans="1:12" ht="12.75" customHeight="1" hidden="1">
      <c r="A16" s="199" t="s">
        <v>359</v>
      </c>
      <c r="B16" s="208">
        <v>1.79</v>
      </c>
      <c r="C16" s="201">
        <v>217.9</v>
      </c>
      <c r="D16" s="201">
        <v>240.9</v>
      </c>
      <c r="E16" s="201">
        <v>231.4</v>
      </c>
      <c r="F16" s="201">
        <v>261.2</v>
      </c>
      <c r="G16" s="201">
        <v>264.2</v>
      </c>
      <c r="H16" s="202">
        <v>256</v>
      </c>
      <c r="I16" s="205">
        <v>6.195502524093627</v>
      </c>
      <c r="J16" s="205">
        <v>-3.943545039435449</v>
      </c>
      <c r="K16" s="205">
        <v>10.630942091616234</v>
      </c>
      <c r="L16" s="206">
        <v>-3.103709311127929</v>
      </c>
    </row>
    <row r="17" spans="1:12" ht="12.75" customHeight="1" hidden="1">
      <c r="A17" s="199" t="s">
        <v>360</v>
      </c>
      <c r="B17" s="208">
        <v>2.05</v>
      </c>
      <c r="C17" s="201">
        <v>152.3</v>
      </c>
      <c r="D17" s="201">
        <v>173.9</v>
      </c>
      <c r="E17" s="201">
        <v>174.2</v>
      </c>
      <c r="F17" s="201">
        <v>180.7</v>
      </c>
      <c r="G17" s="201">
        <v>183.5</v>
      </c>
      <c r="H17" s="202">
        <v>185.7</v>
      </c>
      <c r="I17" s="205">
        <v>14.379514116874574</v>
      </c>
      <c r="J17" s="205">
        <v>0.1725129384703763</v>
      </c>
      <c r="K17" s="205">
        <v>6.601607347875998</v>
      </c>
      <c r="L17" s="206">
        <v>1.1989100817438612</v>
      </c>
    </row>
    <row r="18" spans="1:12" ht="12.75">
      <c r="A18" s="199" t="s">
        <v>361</v>
      </c>
      <c r="B18" s="208">
        <v>2.73</v>
      </c>
      <c r="C18" s="201">
        <v>172</v>
      </c>
      <c r="D18" s="201">
        <v>182.8</v>
      </c>
      <c r="E18" s="201">
        <v>185.8</v>
      </c>
      <c r="F18" s="201">
        <v>204.9</v>
      </c>
      <c r="G18" s="201">
        <v>205</v>
      </c>
      <c r="H18" s="202">
        <v>206.5</v>
      </c>
      <c r="I18" s="205">
        <v>8.023255813953483</v>
      </c>
      <c r="J18" s="205">
        <v>1.6411378555798706</v>
      </c>
      <c r="K18" s="205">
        <v>11.14101184068889</v>
      </c>
      <c r="L18" s="206">
        <v>0.7317073170731732</v>
      </c>
    </row>
    <row r="19" spans="1:12" ht="12.75">
      <c r="A19" s="199" t="s">
        <v>362</v>
      </c>
      <c r="B19" s="208">
        <v>7.89</v>
      </c>
      <c r="C19" s="201">
        <v>149.6</v>
      </c>
      <c r="D19" s="201">
        <v>161.8</v>
      </c>
      <c r="E19" s="201">
        <v>164</v>
      </c>
      <c r="F19" s="201">
        <v>157.4</v>
      </c>
      <c r="G19" s="201">
        <v>164.7</v>
      </c>
      <c r="H19" s="202">
        <v>158.6</v>
      </c>
      <c r="I19" s="205">
        <v>9.62566844919786</v>
      </c>
      <c r="J19" s="205">
        <v>1.359703337453638</v>
      </c>
      <c r="K19" s="205">
        <v>-3.292682926829272</v>
      </c>
      <c r="L19" s="206">
        <v>-3.7037037037036953</v>
      </c>
    </row>
    <row r="20" spans="1:12" ht="12.75" customHeight="1" hidden="1">
      <c r="A20" s="199" t="s">
        <v>364</v>
      </c>
      <c r="B20" s="208">
        <v>6.25</v>
      </c>
      <c r="C20" s="201">
        <v>139.9</v>
      </c>
      <c r="D20" s="201">
        <v>153.7</v>
      </c>
      <c r="E20" s="201">
        <v>155.9</v>
      </c>
      <c r="F20" s="201">
        <v>150.7</v>
      </c>
      <c r="G20" s="201">
        <v>152.2</v>
      </c>
      <c r="H20" s="202">
        <v>143</v>
      </c>
      <c r="I20" s="205">
        <v>11.436740528949258</v>
      </c>
      <c r="J20" s="205">
        <v>1.4313597918022225</v>
      </c>
      <c r="K20" s="205">
        <v>-8.274534958306617</v>
      </c>
      <c r="L20" s="206">
        <v>-6.044678055190531</v>
      </c>
    </row>
    <row r="21" spans="1:12" ht="12.75" customHeight="1" hidden="1">
      <c r="A21" s="199" t="s">
        <v>365</v>
      </c>
      <c r="B21" s="208">
        <v>5.15</v>
      </c>
      <c r="C21" s="201">
        <v>138.1</v>
      </c>
      <c r="D21" s="201">
        <v>153.9</v>
      </c>
      <c r="E21" s="201">
        <v>155.6</v>
      </c>
      <c r="F21" s="201">
        <v>154.5</v>
      </c>
      <c r="G21" s="201">
        <v>153.4</v>
      </c>
      <c r="H21" s="202">
        <v>139.9</v>
      </c>
      <c r="I21" s="205">
        <v>12.67197682838524</v>
      </c>
      <c r="J21" s="205">
        <v>1.1046133853151332</v>
      </c>
      <c r="K21" s="205">
        <v>-10.089974293059129</v>
      </c>
      <c r="L21" s="206">
        <v>-8.800521512385913</v>
      </c>
    </row>
    <row r="22" spans="1:12" ht="12.75" customHeight="1" hidden="1">
      <c r="A22" s="199" t="s">
        <v>366</v>
      </c>
      <c r="B22" s="208">
        <v>1.1</v>
      </c>
      <c r="C22" s="201">
        <v>165.4</v>
      </c>
      <c r="D22" s="201">
        <v>162.5</v>
      </c>
      <c r="E22" s="201">
        <v>174.1</v>
      </c>
      <c r="F22" s="201">
        <v>139.2</v>
      </c>
      <c r="G22" s="201">
        <v>155.2</v>
      </c>
      <c r="H22" s="202">
        <v>172.2</v>
      </c>
      <c r="I22" s="205">
        <v>5.259975816203138</v>
      </c>
      <c r="J22" s="205">
        <v>7.1384615384615415</v>
      </c>
      <c r="K22" s="205">
        <v>-1.0913268236645592</v>
      </c>
      <c r="L22" s="206">
        <v>10.953608247422693</v>
      </c>
    </row>
    <row r="23" spans="1:12" ht="12.75" customHeight="1" hidden="1">
      <c r="A23" s="199" t="s">
        <v>367</v>
      </c>
      <c r="B23" s="208">
        <v>1.65</v>
      </c>
      <c r="C23" s="201">
        <v>186.7</v>
      </c>
      <c r="D23" s="201">
        <v>192.6</v>
      </c>
      <c r="E23" s="201">
        <v>194.7</v>
      </c>
      <c r="F23" s="201">
        <v>182.4</v>
      </c>
      <c r="G23" s="201">
        <v>212.9</v>
      </c>
      <c r="H23" s="202">
        <v>219.9</v>
      </c>
      <c r="I23" s="205">
        <v>4.284949116229257</v>
      </c>
      <c r="J23" s="205">
        <v>1.0903426791277298</v>
      </c>
      <c r="K23" s="205">
        <v>12.942989214175668</v>
      </c>
      <c r="L23" s="206">
        <v>3.287928604978859</v>
      </c>
    </row>
    <row r="24" spans="1:12" ht="12.75" customHeight="1" hidden="1">
      <c r="A24" s="199" t="s">
        <v>368</v>
      </c>
      <c r="B24" s="208">
        <v>1.59</v>
      </c>
      <c r="C24" s="201">
        <v>185.5</v>
      </c>
      <c r="D24" s="201">
        <v>193.6</v>
      </c>
      <c r="E24" s="201">
        <v>196.1</v>
      </c>
      <c r="F24" s="201">
        <v>183.3</v>
      </c>
      <c r="G24" s="201">
        <v>214.8</v>
      </c>
      <c r="H24" s="202">
        <v>222.1</v>
      </c>
      <c r="I24" s="205">
        <v>5.714285714285722</v>
      </c>
      <c r="J24" s="205">
        <v>1.2913223140495802</v>
      </c>
      <c r="K24" s="205">
        <v>13.258541560428355</v>
      </c>
      <c r="L24" s="206">
        <v>3.3985102420856634</v>
      </c>
    </row>
    <row r="25" spans="1:12" ht="12.75" customHeight="1" hidden="1">
      <c r="A25" s="199" t="s">
        <v>369</v>
      </c>
      <c r="B25" s="200">
        <v>0.05</v>
      </c>
      <c r="C25" s="201">
        <v>213.6</v>
      </c>
      <c r="D25" s="201">
        <v>160.5</v>
      </c>
      <c r="E25" s="201">
        <v>154</v>
      </c>
      <c r="F25" s="201">
        <v>156.2</v>
      </c>
      <c r="G25" s="201">
        <v>159.1</v>
      </c>
      <c r="H25" s="202">
        <v>160.6</v>
      </c>
      <c r="I25" s="205">
        <v>-27.902621722846447</v>
      </c>
      <c r="J25" s="205">
        <v>-4.049844236760123</v>
      </c>
      <c r="K25" s="205">
        <v>4.285714285714292</v>
      </c>
      <c r="L25" s="206">
        <v>0.9428032683846794</v>
      </c>
    </row>
    <row r="26" spans="1:12" ht="12.75">
      <c r="A26" s="199" t="s">
        <v>370</v>
      </c>
      <c r="B26" s="207">
        <v>1.85</v>
      </c>
      <c r="C26" s="201">
        <v>156.8</v>
      </c>
      <c r="D26" s="201">
        <v>187.3</v>
      </c>
      <c r="E26" s="201">
        <v>190.4</v>
      </c>
      <c r="F26" s="201">
        <v>187.2</v>
      </c>
      <c r="G26" s="201">
        <v>186.6</v>
      </c>
      <c r="H26" s="202">
        <v>190.9</v>
      </c>
      <c r="I26" s="205">
        <v>21.428571428571416</v>
      </c>
      <c r="J26" s="205">
        <v>1.6550987720234787</v>
      </c>
      <c r="K26" s="205">
        <v>0.26260504201680135</v>
      </c>
      <c r="L26" s="206">
        <v>2.3043944265809273</v>
      </c>
    </row>
    <row r="27" spans="1:12" ht="12.75">
      <c r="A27" s="199" t="s">
        <v>371</v>
      </c>
      <c r="B27" s="207">
        <v>5.21</v>
      </c>
      <c r="C27" s="201">
        <v>183</v>
      </c>
      <c r="D27" s="201">
        <v>193.2</v>
      </c>
      <c r="E27" s="201">
        <v>190.8</v>
      </c>
      <c r="F27" s="201">
        <v>208.3</v>
      </c>
      <c r="G27" s="201">
        <v>213</v>
      </c>
      <c r="H27" s="202">
        <v>214.9</v>
      </c>
      <c r="I27" s="205">
        <v>4.262295081967224</v>
      </c>
      <c r="J27" s="205">
        <v>-1.2422360248447148</v>
      </c>
      <c r="K27" s="205">
        <v>12.631027253668762</v>
      </c>
      <c r="L27" s="206">
        <v>0.8920187793427345</v>
      </c>
    </row>
    <row r="28" spans="1:12" ht="12.75">
      <c r="A28" s="199" t="s">
        <v>372</v>
      </c>
      <c r="B28" s="207">
        <v>4.05</v>
      </c>
      <c r="C28" s="201">
        <v>160.2</v>
      </c>
      <c r="D28" s="201">
        <v>169.4</v>
      </c>
      <c r="E28" s="201">
        <v>169.9</v>
      </c>
      <c r="F28" s="201">
        <v>182.9</v>
      </c>
      <c r="G28" s="201">
        <v>187.2</v>
      </c>
      <c r="H28" s="202">
        <v>187.7</v>
      </c>
      <c r="I28" s="205">
        <v>6.054931335830219</v>
      </c>
      <c r="J28" s="205">
        <v>0.2951593860684767</v>
      </c>
      <c r="K28" s="205">
        <v>10.476751030017638</v>
      </c>
      <c r="L28" s="206">
        <v>0.26709401709400993</v>
      </c>
    </row>
    <row r="29" spans="1:12" ht="12.75">
      <c r="A29" s="199" t="s">
        <v>373</v>
      </c>
      <c r="B29" s="207">
        <v>3.07</v>
      </c>
      <c r="C29" s="201">
        <v>149.6</v>
      </c>
      <c r="D29" s="201">
        <v>163.9</v>
      </c>
      <c r="E29" s="201">
        <v>163.2</v>
      </c>
      <c r="F29" s="201">
        <v>220.3</v>
      </c>
      <c r="G29" s="201">
        <v>209.2</v>
      </c>
      <c r="H29" s="202">
        <v>211</v>
      </c>
      <c r="I29" s="205">
        <v>9.09090909090908</v>
      </c>
      <c r="J29" s="205">
        <v>-0.4270896888346698</v>
      </c>
      <c r="K29" s="205">
        <v>29.28921568627453</v>
      </c>
      <c r="L29" s="206">
        <v>0.8604206500956195</v>
      </c>
    </row>
    <row r="30" spans="1:12" ht="12.75">
      <c r="A30" s="199" t="s">
        <v>374</v>
      </c>
      <c r="B30" s="207">
        <v>1.21</v>
      </c>
      <c r="C30" s="201">
        <v>167.4</v>
      </c>
      <c r="D30" s="201">
        <v>140.9</v>
      </c>
      <c r="E30" s="201">
        <v>137.2</v>
      </c>
      <c r="F30" s="201">
        <v>138.1</v>
      </c>
      <c r="G30" s="201">
        <v>140.2</v>
      </c>
      <c r="H30" s="202">
        <v>144.8</v>
      </c>
      <c r="I30" s="205">
        <v>-18.04062126642772</v>
      </c>
      <c r="J30" s="205">
        <v>-2.6259758694109507</v>
      </c>
      <c r="K30" s="205">
        <v>5.5393586005831</v>
      </c>
      <c r="L30" s="206">
        <v>3.281027104136953</v>
      </c>
    </row>
    <row r="31" spans="1:12" ht="12.75">
      <c r="A31" s="199" t="s">
        <v>375</v>
      </c>
      <c r="B31" s="208">
        <v>2.28</v>
      </c>
      <c r="C31" s="201">
        <v>183.7</v>
      </c>
      <c r="D31" s="201">
        <v>187.9</v>
      </c>
      <c r="E31" s="201">
        <v>188</v>
      </c>
      <c r="F31" s="201">
        <v>193.1</v>
      </c>
      <c r="G31" s="201">
        <v>195.3</v>
      </c>
      <c r="H31" s="202">
        <v>195.9</v>
      </c>
      <c r="I31" s="205">
        <v>2.3407729994556377</v>
      </c>
      <c r="J31" s="205">
        <v>0.05321979776475416</v>
      </c>
      <c r="K31" s="205">
        <v>4.202127659574458</v>
      </c>
      <c r="L31" s="206">
        <v>0.3072196620583725</v>
      </c>
    </row>
    <row r="32" spans="1:12" ht="12.75" customHeight="1" hidden="1">
      <c r="A32" s="199" t="s">
        <v>376</v>
      </c>
      <c r="B32" s="208">
        <v>0.75</v>
      </c>
      <c r="C32" s="201">
        <v>142.3</v>
      </c>
      <c r="D32" s="201">
        <v>144.4</v>
      </c>
      <c r="E32" s="201">
        <v>144.5</v>
      </c>
      <c r="F32" s="201">
        <v>149.6</v>
      </c>
      <c r="G32" s="201">
        <v>149.9</v>
      </c>
      <c r="H32" s="202">
        <v>152</v>
      </c>
      <c r="I32" s="205">
        <v>1.5460295151089127</v>
      </c>
      <c r="J32" s="205">
        <v>0.0692520775623251</v>
      </c>
      <c r="K32" s="205">
        <v>5.190311418685113</v>
      </c>
      <c r="L32" s="206">
        <v>1.4009339559706575</v>
      </c>
    </row>
    <row r="33" spans="1:12" ht="12.75" customHeight="1" hidden="1">
      <c r="A33" s="199" t="s">
        <v>377</v>
      </c>
      <c r="B33" s="208">
        <v>1.53</v>
      </c>
      <c r="C33" s="201">
        <v>199.9</v>
      </c>
      <c r="D33" s="201">
        <v>205.3</v>
      </c>
      <c r="E33" s="201">
        <v>205.3</v>
      </c>
      <c r="F33" s="201">
        <v>210.2</v>
      </c>
      <c r="G33" s="201">
        <v>213</v>
      </c>
      <c r="H33" s="202">
        <v>213</v>
      </c>
      <c r="I33" s="205">
        <v>2.701350675337679</v>
      </c>
      <c r="J33" s="205">
        <v>0</v>
      </c>
      <c r="K33" s="205">
        <v>3.750608865075506</v>
      </c>
      <c r="L33" s="206">
        <v>0</v>
      </c>
    </row>
    <row r="34" spans="1:12" ht="12.75">
      <c r="A34" s="199" t="s">
        <v>378</v>
      </c>
      <c r="B34" s="208">
        <v>6.91</v>
      </c>
      <c r="C34" s="201">
        <v>206.6</v>
      </c>
      <c r="D34" s="201">
        <v>214.5</v>
      </c>
      <c r="E34" s="201">
        <v>214.9</v>
      </c>
      <c r="F34" s="201">
        <v>228.8</v>
      </c>
      <c r="G34" s="201">
        <v>234.7</v>
      </c>
      <c r="H34" s="202">
        <v>238.9</v>
      </c>
      <c r="I34" s="205">
        <v>4.017424975798647</v>
      </c>
      <c r="J34" s="205">
        <v>0.18648018648019615</v>
      </c>
      <c r="K34" s="205">
        <v>11.167985109353197</v>
      </c>
      <c r="L34" s="206">
        <v>1.7895185342991198</v>
      </c>
    </row>
    <row r="35" spans="1:12" ht="12.75">
      <c r="A35" s="186"/>
      <c r="B35" s="208"/>
      <c r="C35" s="201"/>
      <c r="D35" s="201"/>
      <c r="E35" s="201"/>
      <c r="F35" s="201"/>
      <c r="G35" s="201"/>
      <c r="H35" s="202"/>
      <c r="I35" s="203"/>
      <c r="J35" s="203"/>
      <c r="K35" s="203"/>
      <c r="L35" s="204"/>
    </row>
    <row r="36" spans="1:12" ht="12.75">
      <c r="A36" s="209" t="s">
        <v>379</v>
      </c>
      <c r="B36" s="195">
        <v>46.8</v>
      </c>
      <c r="C36" s="77">
        <v>189.5</v>
      </c>
      <c r="D36" s="77">
        <v>195.4</v>
      </c>
      <c r="E36" s="77">
        <v>195.4</v>
      </c>
      <c r="F36" s="77">
        <v>204.6</v>
      </c>
      <c r="G36" s="77">
        <v>205.7</v>
      </c>
      <c r="H36" s="196">
        <v>212.9</v>
      </c>
      <c r="I36" s="1503">
        <f>E36/C36*100-100</f>
        <v>3.1134564643799507</v>
      </c>
      <c r="J36" s="1503">
        <f>E36/D36*100-100</f>
        <v>0</v>
      </c>
      <c r="K36" s="1503">
        <f>H36/E36*100-100</f>
        <v>8.955987717502566</v>
      </c>
      <c r="L36" s="1504">
        <f>H36/G36*100-100</f>
        <v>3.5002430724355946</v>
      </c>
    </row>
    <row r="37" spans="1:12" ht="12.75">
      <c r="A37" s="186"/>
      <c r="B37" s="207"/>
      <c r="C37" s="201"/>
      <c r="D37" s="201"/>
      <c r="E37" s="201"/>
      <c r="F37" s="201"/>
      <c r="G37" s="201"/>
      <c r="H37" s="202"/>
      <c r="I37" s="205"/>
      <c r="J37" s="205"/>
      <c r="K37" s="205"/>
      <c r="L37" s="206"/>
    </row>
    <row r="38" spans="1:12" ht="12.75">
      <c r="A38" s="199" t="s">
        <v>380</v>
      </c>
      <c r="B38" s="207">
        <v>8.92</v>
      </c>
      <c r="C38" s="201">
        <v>145.7</v>
      </c>
      <c r="D38" s="201">
        <v>149.3</v>
      </c>
      <c r="E38" s="201">
        <v>149.3</v>
      </c>
      <c r="F38" s="201">
        <v>153.1</v>
      </c>
      <c r="G38" s="201">
        <v>153.6</v>
      </c>
      <c r="H38" s="202">
        <v>153.8</v>
      </c>
      <c r="I38" s="205">
        <v>2.470830473575859</v>
      </c>
      <c r="J38" s="205">
        <v>0</v>
      </c>
      <c r="K38" s="205">
        <v>3.0140656396517045</v>
      </c>
      <c r="L38" s="1320">
        <v>0.1302083333333428</v>
      </c>
    </row>
    <row r="39" spans="1:12" ht="12.75">
      <c r="A39" s="199" t="s">
        <v>381</v>
      </c>
      <c r="B39" s="207" t="s">
        <v>591</v>
      </c>
      <c r="C39" s="201">
        <v>134</v>
      </c>
      <c r="D39" s="201">
        <v>134.5</v>
      </c>
      <c r="E39" s="201">
        <v>134.5</v>
      </c>
      <c r="F39" s="201">
        <v>136.3</v>
      </c>
      <c r="G39" s="201">
        <v>136.7</v>
      </c>
      <c r="H39" s="202">
        <v>137</v>
      </c>
      <c r="I39" s="205">
        <v>0.37313432835821914</v>
      </c>
      <c r="J39" s="205">
        <v>0</v>
      </c>
      <c r="K39" s="205">
        <v>1.8587360594795541</v>
      </c>
      <c r="L39" s="1320">
        <v>0.21945866861740626</v>
      </c>
    </row>
    <row r="40" spans="1:12" ht="12.75">
      <c r="A40" s="199" t="s">
        <v>382</v>
      </c>
      <c r="B40" s="207" t="s">
        <v>592</v>
      </c>
      <c r="C40" s="201">
        <v>144.8</v>
      </c>
      <c r="D40" s="201">
        <v>149</v>
      </c>
      <c r="E40" s="201">
        <v>148.9</v>
      </c>
      <c r="F40" s="201">
        <v>152.7</v>
      </c>
      <c r="G40" s="201">
        <v>153.4</v>
      </c>
      <c r="H40" s="202">
        <v>153.6</v>
      </c>
      <c r="I40" s="205">
        <v>2.8314917127071766</v>
      </c>
      <c r="J40" s="205">
        <v>-0.06711409395973078</v>
      </c>
      <c r="K40" s="205">
        <v>3.156480859637327</v>
      </c>
      <c r="L40" s="1320">
        <v>0.13037809647977383</v>
      </c>
    </row>
    <row r="41" spans="1:12" ht="12.75" customHeight="1" hidden="1">
      <c r="A41" s="199" t="s">
        <v>383</v>
      </c>
      <c r="B41" s="208">
        <v>0.89</v>
      </c>
      <c r="C41" s="201">
        <v>187.5</v>
      </c>
      <c r="D41" s="201">
        <v>194.8</v>
      </c>
      <c r="E41" s="201">
        <v>194.8</v>
      </c>
      <c r="F41" s="201">
        <v>204.5</v>
      </c>
      <c r="G41" s="201">
        <v>204.5</v>
      </c>
      <c r="H41" s="202">
        <v>204.5</v>
      </c>
      <c r="I41" s="205">
        <v>3.893333333333345</v>
      </c>
      <c r="J41" s="205">
        <v>0</v>
      </c>
      <c r="K41" s="205">
        <v>4.9794661190965</v>
      </c>
      <c r="L41" s="1321">
        <v>0</v>
      </c>
    </row>
    <row r="42" spans="1:12" ht="12.75">
      <c r="A42" s="199" t="s">
        <v>384</v>
      </c>
      <c r="B42" s="208">
        <v>2.2</v>
      </c>
      <c r="C42" s="201">
        <v>139.5</v>
      </c>
      <c r="D42" s="201">
        <v>146.7</v>
      </c>
      <c r="E42" s="201">
        <v>146.7</v>
      </c>
      <c r="F42" s="201">
        <v>153.3</v>
      </c>
      <c r="G42" s="201">
        <v>154.2</v>
      </c>
      <c r="H42" s="202">
        <v>154.2</v>
      </c>
      <c r="I42" s="205">
        <v>5.161290322580641</v>
      </c>
      <c r="J42" s="205">
        <v>0</v>
      </c>
      <c r="K42" s="205">
        <v>5.11247443762781</v>
      </c>
      <c r="L42" s="1321">
        <v>0</v>
      </c>
    </row>
    <row r="43" spans="1:12" ht="12.75">
      <c r="A43" s="199" t="s">
        <v>385</v>
      </c>
      <c r="B43" s="208">
        <v>14.87</v>
      </c>
      <c r="C43" s="201">
        <v>211.7</v>
      </c>
      <c r="D43" s="201">
        <v>217.1</v>
      </c>
      <c r="E43" s="201">
        <v>217.1</v>
      </c>
      <c r="F43" s="201">
        <v>229.9</v>
      </c>
      <c r="G43" s="201">
        <v>232.2</v>
      </c>
      <c r="H43" s="202">
        <v>253.4</v>
      </c>
      <c r="I43" s="205">
        <v>2.550779404818144</v>
      </c>
      <c r="J43" s="205">
        <v>0</v>
      </c>
      <c r="K43" s="205">
        <v>16.72040534315984</v>
      </c>
      <c r="L43" s="1321">
        <v>9.130060292850999</v>
      </c>
    </row>
    <row r="44" spans="1:12" ht="12.75" customHeight="1" hidden="1">
      <c r="A44" s="199" t="s">
        <v>386</v>
      </c>
      <c r="B44" s="208">
        <v>3.5</v>
      </c>
      <c r="C44" s="201">
        <v>143.1</v>
      </c>
      <c r="D44" s="201">
        <v>152.2</v>
      </c>
      <c r="E44" s="201">
        <v>152</v>
      </c>
      <c r="F44" s="201">
        <v>156.2</v>
      </c>
      <c r="G44" s="201">
        <v>160.1</v>
      </c>
      <c r="H44" s="202">
        <v>160.1</v>
      </c>
      <c r="I44" s="205">
        <v>6.219426974143943</v>
      </c>
      <c r="J44" s="205">
        <v>-0.1314060446780445</v>
      </c>
      <c r="K44" s="205">
        <v>5.328947368421041</v>
      </c>
      <c r="L44" s="1321">
        <v>0</v>
      </c>
    </row>
    <row r="45" spans="1:12" ht="12.75" customHeight="1" hidden="1">
      <c r="A45" s="199" t="s">
        <v>387</v>
      </c>
      <c r="B45" s="208">
        <v>4.19</v>
      </c>
      <c r="C45" s="201">
        <v>161.8</v>
      </c>
      <c r="D45" s="201">
        <v>168.5</v>
      </c>
      <c r="E45" s="201">
        <v>168.5</v>
      </c>
      <c r="F45" s="201">
        <v>176.9</v>
      </c>
      <c r="G45" s="201">
        <v>176.9</v>
      </c>
      <c r="H45" s="202">
        <v>176.9</v>
      </c>
      <c r="I45" s="205">
        <v>4.140914709517915</v>
      </c>
      <c r="J45" s="205">
        <v>0</v>
      </c>
      <c r="K45" s="205">
        <v>4.985163204747778</v>
      </c>
      <c r="L45" s="1321">
        <v>0</v>
      </c>
    </row>
    <row r="46" spans="1:12" ht="12.75" customHeight="1" hidden="1">
      <c r="A46" s="199" t="s">
        <v>388</v>
      </c>
      <c r="B46" s="208">
        <v>1.26</v>
      </c>
      <c r="C46" s="201">
        <v>144.2</v>
      </c>
      <c r="D46" s="201">
        <v>158</v>
      </c>
      <c r="E46" s="201">
        <v>158.3</v>
      </c>
      <c r="F46" s="201">
        <v>174.6</v>
      </c>
      <c r="G46" s="201">
        <v>178.1</v>
      </c>
      <c r="H46" s="202">
        <v>187.6</v>
      </c>
      <c r="I46" s="205">
        <v>9.778085991678239</v>
      </c>
      <c r="J46" s="205">
        <v>0.18987341772151467</v>
      </c>
      <c r="K46" s="205">
        <v>18.50915982312064</v>
      </c>
      <c r="L46" s="1321">
        <v>5.334081976417735</v>
      </c>
    </row>
    <row r="47" spans="1:12" ht="12.75">
      <c r="A47" s="199" t="s">
        <v>389</v>
      </c>
      <c r="B47" s="207" t="s">
        <v>593</v>
      </c>
      <c r="C47" s="201">
        <v>300.8</v>
      </c>
      <c r="D47" s="201">
        <v>301.9</v>
      </c>
      <c r="E47" s="201">
        <v>301.9</v>
      </c>
      <c r="F47" s="201">
        <v>322.8</v>
      </c>
      <c r="G47" s="201">
        <v>324.8</v>
      </c>
      <c r="H47" s="202">
        <v>375.6</v>
      </c>
      <c r="I47" s="205">
        <v>0.36569148936169427</v>
      </c>
      <c r="J47" s="205">
        <v>0</v>
      </c>
      <c r="K47" s="205">
        <v>24.412056972507486</v>
      </c>
      <c r="L47" s="1320">
        <v>15.64039408866995</v>
      </c>
    </row>
    <row r="48" spans="1:12" ht="12.75">
      <c r="A48" s="199" t="s">
        <v>390</v>
      </c>
      <c r="B48" s="208">
        <v>4.03</v>
      </c>
      <c r="C48" s="201">
        <v>253.6</v>
      </c>
      <c r="D48" s="201">
        <v>255.1</v>
      </c>
      <c r="E48" s="201">
        <v>255.1</v>
      </c>
      <c r="F48" s="201">
        <v>257.8</v>
      </c>
      <c r="G48" s="201">
        <v>257.6</v>
      </c>
      <c r="H48" s="202">
        <v>261.6</v>
      </c>
      <c r="I48" s="205">
        <v>0.5914826498422769</v>
      </c>
      <c r="J48" s="205">
        <v>0</v>
      </c>
      <c r="K48" s="205">
        <v>2.548020384163081</v>
      </c>
      <c r="L48" s="1321">
        <v>1.5527950310558936</v>
      </c>
    </row>
    <row r="49" spans="1:12" ht="12.75" customHeight="1" hidden="1">
      <c r="A49" s="199" t="s">
        <v>391</v>
      </c>
      <c r="B49" s="208">
        <v>3.61</v>
      </c>
      <c r="C49" s="201">
        <v>268.4</v>
      </c>
      <c r="D49" s="201">
        <v>270.1</v>
      </c>
      <c r="E49" s="201">
        <v>270.1</v>
      </c>
      <c r="F49" s="201">
        <v>273.1</v>
      </c>
      <c r="G49" s="201">
        <v>272.8</v>
      </c>
      <c r="H49" s="202">
        <v>277.4</v>
      </c>
      <c r="I49" s="205">
        <v>0.6333830104322118</v>
      </c>
      <c r="J49" s="205">
        <v>0</v>
      </c>
      <c r="K49" s="205">
        <v>2.7027027027026804</v>
      </c>
      <c r="L49" s="1321">
        <v>1.6862170087976551</v>
      </c>
    </row>
    <row r="50" spans="1:12" ht="12.75" customHeight="1" hidden="1">
      <c r="A50" s="199" t="s">
        <v>392</v>
      </c>
      <c r="B50" s="208">
        <v>2.54</v>
      </c>
      <c r="C50" s="201">
        <v>300.3</v>
      </c>
      <c r="D50" s="201">
        <v>302.5</v>
      </c>
      <c r="E50" s="201">
        <v>302.5</v>
      </c>
      <c r="F50" s="201">
        <v>302.4</v>
      </c>
      <c r="G50" s="201">
        <v>302.4</v>
      </c>
      <c r="H50" s="202">
        <v>302.4</v>
      </c>
      <c r="I50" s="205">
        <v>0.73260073260073</v>
      </c>
      <c r="J50" s="205">
        <v>0</v>
      </c>
      <c r="K50" s="205">
        <v>-0.03305785123967553</v>
      </c>
      <c r="L50" s="1321">
        <v>0</v>
      </c>
    </row>
    <row r="51" spans="1:12" ht="12.75" customHeight="1" hidden="1">
      <c r="A51" s="199" t="s">
        <v>393</v>
      </c>
      <c r="B51" s="208">
        <v>1.07</v>
      </c>
      <c r="C51" s="201">
        <v>183</v>
      </c>
      <c r="D51" s="201">
        <v>184.6</v>
      </c>
      <c r="E51" s="201">
        <v>184.6</v>
      </c>
      <c r="F51" s="201">
        <v>199.6</v>
      </c>
      <c r="G51" s="201">
        <v>197.2</v>
      </c>
      <c r="H51" s="202">
        <v>212.6</v>
      </c>
      <c r="I51" s="205">
        <v>0.8743169398907042</v>
      </c>
      <c r="J51" s="205">
        <v>0</v>
      </c>
      <c r="K51" s="205">
        <v>15.167930660888416</v>
      </c>
      <c r="L51" s="1321">
        <v>7.809330628803252</v>
      </c>
    </row>
    <row r="52" spans="1:12" ht="12.75" customHeight="1" hidden="1">
      <c r="A52" s="199" t="s">
        <v>394</v>
      </c>
      <c r="B52" s="208">
        <v>0.42</v>
      </c>
      <c r="C52" s="201">
        <v>126.6</v>
      </c>
      <c r="D52" s="201">
        <v>126.6</v>
      </c>
      <c r="E52" s="201">
        <v>126.6</v>
      </c>
      <c r="F52" s="201">
        <v>126.6</v>
      </c>
      <c r="G52" s="201">
        <v>126.6</v>
      </c>
      <c r="H52" s="202">
        <v>126.6</v>
      </c>
      <c r="I52" s="205">
        <v>0</v>
      </c>
      <c r="J52" s="205">
        <v>0</v>
      </c>
      <c r="K52" s="205">
        <v>0</v>
      </c>
      <c r="L52" s="1321">
        <v>0</v>
      </c>
    </row>
    <row r="53" spans="1:12" ht="12.75">
      <c r="A53" s="199" t="s">
        <v>395</v>
      </c>
      <c r="B53" s="208">
        <v>8.03</v>
      </c>
      <c r="C53" s="201">
        <v>177.7</v>
      </c>
      <c r="D53" s="201">
        <v>183.2</v>
      </c>
      <c r="E53" s="201">
        <v>183.2</v>
      </c>
      <c r="F53" s="201">
        <v>192.2</v>
      </c>
      <c r="G53" s="201">
        <v>192.3</v>
      </c>
      <c r="H53" s="202">
        <v>192.3</v>
      </c>
      <c r="I53" s="205">
        <v>3.0951041080472805</v>
      </c>
      <c r="J53" s="205">
        <v>0</v>
      </c>
      <c r="K53" s="205">
        <v>4.967248908296966</v>
      </c>
      <c r="L53" s="1321">
        <v>0</v>
      </c>
    </row>
    <row r="54" spans="1:12" ht="12.75" customHeight="1" hidden="1">
      <c r="A54" s="199" t="s">
        <v>396</v>
      </c>
      <c r="B54" s="208">
        <v>6.21</v>
      </c>
      <c r="C54" s="201">
        <v>183.4</v>
      </c>
      <c r="D54" s="201">
        <v>189.4</v>
      </c>
      <c r="E54" s="201">
        <v>189.4</v>
      </c>
      <c r="F54" s="201">
        <v>200.5</v>
      </c>
      <c r="G54" s="201">
        <v>200.2</v>
      </c>
      <c r="H54" s="202">
        <v>200.2</v>
      </c>
      <c r="I54" s="205">
        <v>3.271537622682658</v>
      </c>
      <c r="J54" s="205">
        <v>0</v>
      </c>
      <c r="K54" s="205">
        <v>5.702217529039061</v>
      </c>
      <c r="L54" s="1321">
        <v>0</v>
      </c>
    </row>
    <row r="55" spans="1:12" ht="12.75" customHeight="1" hidden="1">
      <c r="A55" s="199" t="s">
        <v>397</v>
      </c>
      <c r="B55" s="208">
        <v>1.82</v>
      </c>
      <c r="C55" s="201">
        <v>157.8</v>
      </c>
      <c r="D55" s="201">
        <v>161.5</v>
      </c>
      <c r="E55" s="201">
        <v>161.5</v>
      </c>
      <c r="F55" s="201">
        <v>163.3</v>
      </c>
      <c r="G55" s="201">
        <v>164.8</v>
      </c>
      <c r="H55" s="202">
        <v>164.8</v>
      </c>
      <c r="I55" s="205">
        <v>2.344740177439803</v>
      </c>
      <c r="J55" s="205">
        <v>0</v>
      </c>
      <c r="K55" s="205">
        <v>2.043343653250787</v>
      </c>
      <c r="L55" s="1321">
        <v>0</v>
      </c>
    </row>
    <row r="56" spans="1:12" ht="12.75">
      <c r="A56" s="199" t="s">
        <v>398</v>
      </c>
      <c r="B56" s="208">
        <v>7.09</v>
      </c>
      <c r="C56" s="201">
        <v>200.2</v>
      </c>
      <c r="D56" s="201">
        <v>212.1</v>
      </c>
      <c r="E56" s="201">
        <v>212</v>
      </c>
      <c r="F56" s="201">
        <v>224.1</v>
      </c>
      <c r="G56" s="201">
        <v>224.5</v>
      </c>
      <c r="H56" s="202">
        <v>225.1</v>
      </c>
      <c r="I56" s="205">
        <v>5.8941058941059055</v>
      </c>
      <c r="J56" s="205">
        <v>-0.04714757190004093</v>
      </c>
      <c r="K56" s="205">
        <v>6.179245283018872</v>
      </c>
      <c r="L56" s="1321">
        <v>0.2672605790645832</v>
      </c>
    </row>
    <row r="57" spans="1:12" ht="12.75" customHeight="1" hidden="1">
      <c r="A57" s="199" t="s">
        <v>399</v>
      </c>
      <c r="B57" s="208">
        <v>4.78</v>
      </c>
      <c r="C57" s="201">
        <v>221.2</v>
      </c>
      <c r="D57" s="201">
        <v>237</v>
      </c>
      <c r="E57" s="201">
        <v>237</v>
      </c>
      <c r="F57" s="201">
        <v>248.2</v>
      </c>
      <c r="G57" s="201">
        <v>248.2</v>
      </c>
      <c r="H57" s="202">
        <v>248.2</v>
      </c>
      <c r="I57" s="205">
        <v>7.142857142857139</v>
      </c>
      <c r="J57" s="205">
        <v>0</v>
      </c>
      <c r="K57" s="205">
        <v>4.725738396624465</v>
      </c>
      <c r="L57" s="1321">
        <v>0</v>
      </c>
    </row>
    <row r="58" spans="1:12" ht="12.75" customHeight="1" hidden="1">
      <c r="A58" s="199" t="s">
        <v>400</v>
      </c>
      <c r="B58" s="208">
        <v>1.63</v>
      </c>
      <c r="C58" s="201">
        <v>149.7</v>
      </c>
      <c r="D58" s="201">
        <v>149.5</v>
      </c>
      <c r="E58" s="201">
        <v>149.5</v>
      </c>
      <c r="F58" s="201">
        <v>164.7</v>
      </c>
      <c r="G58" s="201">
        <v>164.7</v>
      </c>
      <c r="H58" s="202">
        <v>164.7</v>
      </c>
      <c r="I58" s="205">
        <v>-0.13360053440213449</v>
      </c>
      <c r="J58" s="205">
        <v>0</v>
      </c>
      <c r="K58" s="205">
        <v>10.167224080267559</v>
      </c>
      <c r="L58" s="1321">
        <v>0</v>
      </c>
    </row>
    <row r="59" spans="1:12" ht="12.75" customHeight="1" hidden="1">
      <c r="A59" s="199" t="s">
        <v>401</v>
      </c>
      <c r="B59" s="208">
        <v>0.68</v>
      </c>
      <c r="C59" s="201">
        <v>180</v>
      </c>
      <c r="D59" s="201">
        <v>194.3</v>
      </c>
      <c r="E59" s="201">
        <v>193.9</v>
      </c>
      <c r="F59" s="201">
        <v>207.4</v>
      </c>
      <c r="G59" s="201">
        <v>211.1</v>
      </c>
      <c r="H59" s="202">
        <v>216</v>
      </c>
      <c r="I59" s="205">
        <v>7.7222222222222285</v>
      </c>
      <c r="J59" s="205">
        <v>-0.2058672156459096</v>
      </c>
      <c r="K59" s="205">
        <v>11.397627643115001</v>
      </c>
      <c r="L59" s="1321">
        <v>2.321174798673624</v>
      </c>
    </row>
    <row r="60" spans="1:12" ht="12.75">
      <c r="A60" s="210" t="s">
        <v>402</v>
      </c>
      <c r="B60" s="211">
        <v>1.66</v>
      </c>
      <c r="C60" s="212">
        <v>164.6</v>
      </c>
      <c r="D60" s="212">
        <v>173.2</v>
      </c>
      <c r="E60" s="212">
        <v>173.2</v>
      </c>
      <c r="F60" s="212">
        <v>187.7</v>
      </c>
      <c r="G60" s="212">
        <v>191.4</v>
      </c>
      <c r="H60" s="213">
        <v>191.4</v>
      </c>
      <c r="I60" s="214">
        <v>5.2247873633049835</v>
      </c>
      <c r="J60" s="214">
        <v>0</v>
      </c>
      <c r="K60" s="214">
        <v>10.508083140877616</v>
      </c>
      <c r="L60" s="1322">
        <v>0</v>
      </c>
    </row>
    <row r="61" spans="1:12" ht="12.75">
      <c r="A61" s="216" t="s">
        <v>768</v>
      </c>
      <c r="B61" s="208">
        <v>2.7129871270971364</v>
      </c>
      <c r="C61" s="201">
        <v>448.7</v>
      </c>
      <c r="D61" s="201">
        <v>449.1</v>
      </c>
      <c r="E61" s="201">
        <v>449.1</v>
      </c>
      <c r="F61" s="201">
        <v>490.1</v>
      </c>
      <c r="G61" s="201">
        <v>490.2</v>
      </c>
      <c r="H61" s="202">
        <v>609.8</v>
      </c>
      <c r="I61" s="205">
        <v>0.08914642299977515</v>
      </c>
      <c r="J61" s="205">
        <v>0</v>
      </c>
      <c r="K61" s="205">
        <v>35.782676464039156</v>
      </c>
      <c r="L61" s="1321">
        <v>24.398204814361478</v>
      </c>
    </row>
    <row r="62" spans="1:12" ht="13.5" thickBot="1">
      <c r="A62" s="217" t="s">
        <v>769</v>
      </c>
      <c r="B62" s="218">
        <v>97.28701000738475</v>
      </c>
      <c r="C62" s="219">
        <v>172.3</v>
      </c>
      <c r="D62" s="219">
        <v>180.2</v>
      </c>
      <c r="E62" s="219">
        <v>180.5</v>
      </c>
      <c r="F62" s="219">
        <v>194.5</v>
      </c>
      <c r="G62" s="219">
        <v>196.8</v>
      </c>
      <c r="H62" s="220">
        <v>197.4</v>
      </c>
      <c r="I62" s="221">
        <v>4.759141033081832</v>
      </c>
      <c r="J62" s="221">
        <v>0.166481687014425</v>
      </c>
      <c r="K62" s="221">
        <v>9.362880886426609</v>
      </c>
      <c r="L62" s="1323">
        <v>0.3048780487804805</v>
      </c>
    </row>
    <row r="63" spans="1:12" ht="13.5" thickTop="1">
      <c r="A63" s="1789" t="s">
        <v>403</v>
      </c>
      <c r="B63" s="1790"/>
      <c r="C63" s="1790"/>
      <c r="D63" s="1790"/>
      <c r="E63" s="1790"/>
      <c r="F63" s="1790"/>
      <c r="G63" s="1790"/>
      <c r="H63" s="1790"/>
      <c r="I63" s="1790"/>
      <c r="J63" s="1790"/>
      <c r="K63" s="1790"/>
      <c r="L63" s="1791"/>
    </row>
    <row r="64" spans="1:12" ht="12.75">
      <c r="A64" s="223" t="s">
        <v>511</v>
      </c>
      <c r="B64" s="195">
        <v>100</v>
      </c>
      <c r="C64" s="77">
        <v>171.2</v>
      </c>
      <c r="D64" s="77">
        <v>179.4</v>
      </c>
      <c r="E64" s="77">
        <v>179.6</v>
      </c>
      <c r="F64" s="77">
        <v>193.1</v>
      </c>
      <c r="G64" s="77">
        <v>194.6</v>
      </c>
      <c r="H64" s="196">
        <v>197.9</v>
      </c>
      <c r="I64" s="197">
        <v>4.90654205607477</v>
      </c>
      <c r="J64" s="197">
        <v>0.11148272017835836</v>
      </c>
      <c r="K64" s="197">
        <v>10.189309576837417</v>
      </c>
      <c r="L64" s="198">
        <v>1.6957862281603298</v>
      </c>
    </row>
    <row r="65" spans="1:12" ht="12.75">
      <c r="A65" s="725" t="s">
        <v>760</v>
      </c>
      <c r="B65" s="207">
        <v>51.53</v>
      </c>
      <c r="C65" s="201">
        <v>161.9</v>
      </c>
      <c r="D65" s="201">
        <v>170.6</v>
      </c>
      <c r="E65" s="201">
        <v>171.1</v>
      </c>
      <c r="F65" s="201">
        <v>189.5</v>
      </c>
      <c r="G65" s="201">
        <v>192.3</v>
      </c>
      <c r="H65" s="202">
        <v>191.7</v>
      </c>
      <c r="I65" s="205">
        <v>5.682520074119822</v>
      </c>
      <c r="J65" s="205">
        <v>0.2930832356389317</v>
      </c>
      <c r="K65" s="205">
        <v>12.039742840444177</v>
      </c>
      <c r="L65" s="206">
        <v>-0.31201248049923436</v>
      </c>
    </row>
    <row r="66" spans="1:12" ht="12.75">
      <c r="A66" s="726" t="s">
        <v>761</v>
      </c>
      <c r="B66" s="224">
        <v>48.47</v>
      </c>
      <c r="C66" s="212">
        <v>181</v>
      </c>
      <c r="D66" s="212">
        <v>188.7</v>
      </c>
      <c r="E66" s="212">
        <v>188.7</v>
      </c>
      <c r="F66" s="212">
        <v>196.8</v>
      </c>
      <c r="G66" s="212">
        <v>196.9</v>
      </c>
      <c r="H66" s="213">
        <v>204.6</v>
      </c>
      <c r="I66" s="214">
        <v>4.254143646408835</v>
      </c>
      <c r="J66" s="214">
        <v>0</v>
      </c>
      <c r="K66" s="214">
        <v>8.42607313195549</v>
      </c>
      <c r="L66" s="215">
        <v>3.91061452513965</v>
      </c>
    </row>
    <row r="67" spans="1:12" ht="12.75">
      <c r="A67" s="186" t="s">
        <v>762</v>
      </c>
      <c r="B67" s="225">
        <v>81.26</v>
      </c>
      <c r="C67" s="201">
        <v>165.7</v>
      </c>
      <c r="D67" s="201">
        <v>173.2</v>
      </c>
      <c r="E67" s="201">
        <v>173.7</v>
      </c>
      <c r="F67" s="201">
        <v>187.3</v>
      </c>
      <c r="G67" s="201">
        <v>189</v>
      </c>
      <c r="H67" s="202">
        <v>188.6</v>
      </c>
      <c r="I67" s="205">
        <v>4.828002414001205</v>
      </c>
      <c r="J67" s="205">
        <v>0.2886836027713713</v>
      </c>
      <c r="K67" s="205">
        <v>8.57800805987334</v>
      </c>
      <c r="L67" s="206">
        <v>-0.21164021164021563</v>
      </c>
    </row>
    <row r="68" spans="1:12" ht="12.75">
      <c r="A68" s="186" t="s">
        <v>763</v>
      </c>
      <c r="B68" s="226">
        <v>18.74</v>
      </c>
      <c r="C68" s="212">
        <v>195</v>
      </c>
      <c r="D68" s="212">
        <v>205.9</v>
      </c>
      <c r="E68" s="212">
        <v>205.3</v>
      </c>
      <c r="F68" s="212">
        <v>217.9</v>
      </c>
      <c r="G68" s="212">
        <v>218.7</v>
      </c>
      <c r="H68" s="213">
        <v>238.3</v>
      </c>
      <c r="I68" s="214">
        <v>5.282051282051285</v>
      </c>
      <c r="J68" s="214">
        <v>-0.29140359397766247</v>
      </c>
      <c r="K68" s="214">
        <v>16.074037993180696</v>
      </c>
      <c r="L68" s="215">
        <v>8.962048468221326</v>
      </c>
    </row>
    <row r="69" spans="1:12" ht="12.75">
      <c r="A69" s="725" t="s">
        <v>764</v>
      </c>
      <c r="B69" s="225">
        <v>68.86</v>
      </c>
      <c r="C69" s="201">
        <v>167.1</v>
      </c>
      <c r="D69" s="201">
        <v>175.3</v>
      </c>
      <c r="E69" s="201">
        <v>175.8</v>
      </c>
      <c r="F69" s="201">
        <v>192</v>
      </c>
      <c r="G69" s="201">
        <v>193.4</v>
      </c>
      <c r="H69" s="202">
        <v>198.3</v>
      </c>
      <c r="I69" s="205">
        <v>5.2064631956911995</v>
      </c>
      <c r="J69" s="205">
        <v>0.28522532800911904</v>
      </c>
      <c r="K69" s="205">
        <v>12.798634812286693</v>
      </c>
      <c r="L69" s="206">
        <v>2.533609100310244</v>
      </c>
    </row>
    <row r="70" spans="1:12" ht="12.75">
      <c r="A70" s="726" t="s">
        <v>765</v>
      </c>
      <c r="B70" s="226">
        <v>31.14</v>
      </c>
      <c r="C70" s="212">
        <v>180.1</v>
      </c>
      <c r="D70" s="212">
        <v>188.4</v>
      </c>
      <c r="E70" s="212">
        <v>188.2</v>
      </c>
      <c r="F70" s="212">
        <v>195.4</v>
      </c>
      <c r="G70" s="212">
        <v>197.1</v>
      </c>
      <c r="H70" s="213">
        <v>197.1</v>
      </c>
      <c r="I70" s="214">
        <v>4.497501388117712</v>
      </c>
      <c r="J70" s="214">
        <v>-0.10615711252654592</v>
      </c>
      <c r="K70" s="214">
        <v>4.729011689691816</v>
      </c>
      <c r="L70" s="215">
        <v>0</v>
      </c>
    </row>
    <row r="71" spans="1:12" ht="12.75">
      <c r="A71" s="186" t="s">
        <v>766</v>
      </c>
      <c r="B71" s="225">
        <v>17.03</v>
      </c>
      <c r="C71" s="201">
        <v>214.6</v>
      </c>
      <c r="D71" s="201">
        <v>221.8</v>
      </c>
      <c r="E71" s="201">
        <v>221.6</v>
      </c>
      <c r="F71" s="201">
        <v>235.8</v>
      </c>
      <c r="G71" s="201">
        <v>237.6</v>
      </c>
      <c r="H71" s="202">
        <v>259</v>
      </c>
      <c r="I71" s="205">
        <v>3.2618825722273925</v>
      </c>
      <c r="J71" s="205">
        <v>-0.09017132551849727</v>
      </c>
      <c r="K71" s="205">
        <v>16.87725631768953</v>
      </c>
      <c r="L71" s="206">
        <v>9.006734006734021</v>
      </c>
    </row>
    <row r="72" spans="1:12" ht="12.75">
      <c r="A72" s="227" t="s">
        <v>767</v>
      </c>
      <c r="B72" s="226">
        <v>82.97</v>
      </c>
      <c r="C72" s="212">
        <v>162.2</v>
      </c>
      <c r="D72" s="212">
        <v>170.6</v>
      </c>
      <c r="E72" s="212">
        <v>171</v>
      </c>
      <c r="F72" s="212">
        <v>184.3</v>
      </c>
      <c r="G72" s="212">
        <v>185.7</v>
      </c>
      <c r="H72" s="213">
        <v>185.4</v>
      </c>
      <c r="I72" s="214">
        <v>5.425400739827381</v>
      </c>
      <c r="J72" s="214">
        <v>0.23446658851113966</v>
      </c>
      <c r="K72" s="214">
        <v>8.421052631578945</v>
      </c>
      <c r="L72" s="215">
        <v>-0.16155088852988797</v>
      </c>
    </row>
    <row r="73" spans="1:12" ht="12.75">
      <c r="A73" s="228" t="s">
        <v>768</v>
      </c>
      <c r="B73" s="229">
        <v>3.0403594784183583</v>
      </c>
      <c r="C73" s="230">
        <v>418.3</v>
      </c>
      <c r="D73" s="230">
        <v>418.3</v>
      </c>
      <c r="E73" s="230">
        <v>418.3</v>
      </c>
      <c r="F73" s="230">
        <v>460.7</v>
      </c>
      <c r="G73" s="230">
        <v>460.8</v>
      </c>
      <c r="H73" s="231">
        <v>577.1</v>
      </c>
      <c r="I73" s="205">
        <v>0</v>
      </c>
      <c r="J73" s="205">
        <v>0</v>
      </c>
      <c r="K73" s="205">
        <v>37.96318431747551</v>
      </c>
      <c r="L73" s="206">
        <v>25.238715277777786</v>
      </c>
    </row>
    <row r="74" spans="1:12" ht="12.75">
      <c r="A74" s="232" t="s">
        <v>769</v>
      </c>
      <c r="B74" s="211">
        <v>96.95964052158165</v>
      </c>
      <c r="C74" s="212">
        <v>163.4</v>
      </c>
      <c r="D74" s="212">
        <v>171.9</v>
      </c>
      <c r="E74" s="212">
        <v>172.2</v>
      </c>
      <c r="F74" s="212">
        <v>184.7</v>
      </c>
      <c r="G74" s="212">
        <v>186.2</v>
      </c>
      <c r="H74" s="213">
        <v>186.1</v>
      </c>
      <c r="I74" s="214">
        <v>5.385556915544669</v>
      </c>
      <c r="J74" s="214">
        <v>0.17452006980802537</v>
      </c>
      <c r="K74" s="214">
        <v>8.072009291521496</v>
      </c>
      <c r="L74" s="215">
        <v>-0.05370569280343318</v>
      </c>
    </row>
    <row r="75" spans="1:12" ht="12.75">
      <c r="A75" s="1786" t="s">
        <v>404</v>
      </c>
      <c r="B75" s="1787"/>
      <c r="C75" s="1787"/>
      <c r="D75" s="1787"/>
      <c r="E75" s="1787"/>
      <c r="F75" s="1787"/>
      <c r="G75" s="1787"/>
      <c r="H75" s="1788"/>
      <c r="I75" s="1787"/>
      <c r="J75" s="1787"/>
      <c r="K75" s="1787"/>
      <c r="L75" s="233"/>
    </row>
    <row r="76" spans="1:12" ht="12.75">
      <c r="A76" s="186" t="s">
        <v>511</v>
      </c>
      <c r="B76" s="1501">
        <v>100</v>
      </c>
      <c r="C76" s="1502">
        <v>183.6</v>
      </c>
      <c r="D76" s="1502">
        <v>190.8</v>
      </c>
      <c r="E76" s="1502">
        <v>191.3</v>
      </c>
      <c r="F76" s="1502">
        <v>207.6</v>
      </c>
      <c r="G76" s="1502">
        <v>209.8</v>
      </c>
      <c r="H76" s="196">
        <v>213.6</v>
      </c>
      <c r="I76" s="1505">
        <v>4.193899782135091</v>
      </c>
      <c r="J76" s="1505">
        <v>0.262054507337524</v>
      </c>
      <c r="K76" s="1505">
        <v>11.657083115525339</v>
      </c>
      <c r="L76" s="1506">
        <v>1.8112488083889389</v>
      </c>
    </row>
    <row r="77" spans="1:12" ht="12.75">
      <c r="A77" s="725" t="s">
        <v>760</v>
      </c>
      <c r="B77" s="207">
        <v>54.98</v>
      </c>
      <c r="C77" s="201">
        <v>174.6</v>
      </c>
      <c r="D77" s="201">
        <v>183.5</v>
      </c>
      <c r="E77" s="201">
        <v>184.3</v>
      </c>
      <c r="F77" s="201">
        <v>205.8</v>
      </c>
      <c r="G77" s="201">
        <v>208.2</v>
      </c>
      <c r="H77" s="202">
        <v>209.3</v>
      </c>
      <c r="I77" s="205">
        <v>5.555555555555557</v>
      </c>
      <c r="J77" s="205">
        <v>0.43596730245232607</v>
      </c>
      <c r="K77" s="205">
        <v>13.564839934888766</v>
      </c>
      <c r="L77" s="206">
        <v>0.5283381364073136</v>
      </c>
    </row>
    <row r="78" spans="1:12" ht="12.75">
      <c r="A78" s="234" t="s">
        <v>761</v>
      </c>
      <c r="B78" s="224">
        <v>45.02</v>
      </c>
      <c r="C78" s="212">
        <v>194.5</v>
      </c>
      <c r="D78" s="212">
        <v>199.8</v>
      </c>
      <c r="E78" s="212">
        <v>199.8</v>
      </c>
      <c r="F78" s="212">
        <v>209.9</v>
      </c>
      <c r="G78" s="212">
        <v>211.7</v>
      </c>
      <c r="H78" s="213">
        <v>218.9</v>
      </c>
      <c r="I78" s="214">
        <v>2.724935732647822</v>
      </c>
      <c r="J78" s="214">
        <v>0</v>
      </c>
      <c r="K78" s="214">
        <v>9.55955955955956</v>
      </c>
      <c r="L78" s="215">
        <v>3.401039206424187</v>
      </c>
    </row>
    <row r="79" spans="1:12" ht="12.75">
      <c r="A79" s="228" t="s">
        <v>768</v>
      </c>
      <c r="B79" s="229">
        <v>2.5436097629598367</v>
      </c>
      <c r="C79" s="230">
        <v>451</v>
      </c>
      <c r="D79" s="230">
        <v>451.7</v>
      </c>
      <c r="E79" s="230">
        <v>451.7</v>
      </c>
      <c r="F79" s="230">
        <v>493</v>
      </c>
      <c r="G79" s="230">
        <v>493</v>
      </c>
      <c r="H79" s="231">
        <v>612.8</v>
      </c>
      <c r="I79" s="205">
        <v>0.1552106430155078</v>
      </c>
      <c r="J79" s="205">
        <v>0</v>
      </c>
      <c r="K79" s="205">
        <v>35.665264556121315</v>
      </c>
      <c r="L79" s="206">
        <v>24.30020283975658</v>
      </c>
    </row>
    <row r="80" spans="1:12" ht="12.75">
      <c r="A80" s="232" t="s">
        <v>769</v>
      </c>
      <c r="B80" s="211">
        <v>97.45639023704015</v>
      </c>
      <c r="C80" s="212">
        <v>176.6</v>
      </c>
      <c r="D80" s="212">
        <v>184</v>
      </c>
      <c r="E80" s="212">
        <v>184.5</v>
      </c>
      <c r="F80" s="212">
        <v>200.2</v>
      </c>
      <c r="G80" s="212">
        <v>202.4</v>
      </c>
      <c r="H80" s="213">
        <v>203.2</v>
      </c>
      <c r="I80" s="214">
        <v>4.473386183465465</v>
      </c>
      <c r="J80" s="214">
        <v>0.2717391304347956</v>
      </c>
      <c r="K80" s="214">
        <v>10.13550135501356</v>
      </c>
      <c r="L80" s="215">
        <v>0.3952569169960469</v>
      </c>
    </row>
    <row r="81" spans="1:12" ht="12.75">
      <c r="A81" s="519" t="s">
        <v>405</v>
      </c>
      <c r="B81" s="235"/>
      <c r="C81" s="236"/>
      <c r="D81" s="237"/>
      <c r="E81" s="237"/>
      <c r="F81" s="237"/>
      <c r="G81" s="237"/>
      <c r="H81" s="237"/>
      <c r="I81" s="237"/>
      <c r="J81" s="237"/>
      <c r="K81" s="237"/>
      <c r="L81" s="238"/>
    </row>
    <row r="82" spans="1:12" ht="12.75">
      <c r="A82" s="223" t="s">
        <v>511</v>
      </c>
      <c r="B82" s="195">
        <v>100</v>
      </c>
      <c r="C82" s="77">
        <v>182.7</v>
      </c>
      <c r="D82" s="77">
        <v>190.6</v>
      </c>
      <c r="E82" s="77">
        <v>190.6</v>
      </c>
      <c r="F82" s="77">
        <v>203.4</v>
      </c>
      <c r="G82" s="77">
        <v>207</v>
      </c>
      <c r="H82" s="196">
        <v>211.1</v>
      </c>
      <c r="I82" s="197">
        <v>4.3240284619595</v>
      </c>
      <c r="J82" s="197">
        <v>0</v>
      </c>
      <c r="K82" s="197">
        <v>10.755508919202512</v>
      </c>
      <c r="L82" s="198">
        <v>1.9806763285024118</v>
      </c>
    </row>
    <row r="83" spans="1:12" ht="12.75">
      <c r="A83" s="725" t="s">
        <v>760</v>
      </c>
      <c r="B83" s="207">
        <v>53.04</v>
      </c>
      <c r="C83" s="201">
        <v>176.1</v>
      </c>
      <c r="D83" s="201">
        <v>187.2</v>
      </c>
      <c r="E83" s="201">
        <v>187.2</v>
      </c>
      <c r="F83" s="201">
        <v>203.6</v>
      </c>
      <c r="G83" s="201">
        <v>209.8</v>
      </c>
      <c r="H83" s="202">
        <v>211.5</v>
      </c>
      <c r="I83" s="205">
        <v>6.303236797274266</v>
      </c>
      <c r="J83" s="205">
        <v>0</v>
      </c>
      <c r="K83" s="205">
        <v>12.980769230769226</v>
      </c>
      <c r="L83" s="206">
        <v>0.8102955195424215</v>
      </c>
    </row>
    <row r="84" spans="1:12" ht="12.75">
      <c r="A84" s="726" t="s">
        <v>761</v>
      </c>
      <c r="B84" s="208">
        <v>46.96</v>
      </c>
      <c r="C84" s="239">
        <v>190.1</v>
      </c>
      <c r="D84" s="212">
        <v>194.5</v>
      </c>
      <c r="E84" s="212">
        <v>194.5</v>
      </c>
      <c r="F84" s="212">
        <v>203.2</v>
      </c>
      <c r="G84" s="212">
        <v>203.8</v>
      </c>
      <c r="H84" s="213">
        <v>210.6</v>
      </c>
      <c r="I84" s="214">
        <v>2.3145712782745846</v>
      </c>
      <c r="J84" s="214">
        <v>0</v>
      </c>
      <c r="K84" s="214">
        <v>8.277634961439588</v>
      </c>
      <c r="L84" s="215">
        <v>3.3366045142296343</v>
      </c>
    </row>
    <row r="85" spans="1:12" ht="12.75">
      <c r="A85" s="216" t="s">
        <v>768</v>
      </c>
      <c r="B85" s="229">
        <v>2.332799605862791</v>
      </c>
      <c r="C85" s="201">
        <v>492.4</v>
      </c>
      <c r="D85" s="201">
        <v>492.6</v>
      </c>
      <c r="E85" s="201">
        <v>492.6</v>
      </c>
      <c r="F85" s="201">
        <v>530.8</v>
      </c>
      <c r="G85" s="201">
        <v>530.8</v>
      </c>
      <c r="H85" s="202">
        <v>655.8</v>
      </c>
      <c r="I85" s="205">
        <v>0.040617384240462684</v>
      </c>
      <c r="J85" s="205">
        <v>0</v>
      </c>
      <c r="K85" s="205">
        <v>33.13032886723505</v>
      </c>
      <c r="L85" s="206">
        <v>23.549359457422753</v>
      </c>
    </row>
    <row r="86" spans="1:12" ht="13.5" thickBot="1">
      <c r="A86" s="217" t="s">
        <v>769</v>
      </c>
      <c r="B86" s="218">
        <v>97.66720039413721</v>
      </c>
      <c r="C86" s="219">
        <v>175.3</v>
      </c>
      <c r="D86" s="219">
        <v>183.4</v>
      </c>
      <c r="E86" s="240">
        <v>183.4</v>
      </c>
      <c r="F86" s="219">
        <v>195.6</v>
      </c>
      <c r="G86" s="219">
        <v>199.2</v>
      </c>
      <c r="H86" s="220">
        <v>200.4</v>
      </c>
      <c r="I86" s="221">
        <v>4.620650313747859</v>
      </c>
      <c r="J86" s="221">
        <v>0</v>
      </c>
      <c r="K86" s="221">
        <v>9.269356597600861</v>
      </c>
      <c r="L86" s="222">
        <v>0.6024096385542208</v>
      </c>
    </row>
    <row r="87" spans="1:2" ht="13.5" thickTop="1">
      <c r="A87" s="18" t="s">
        <v>406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73" t="s">
        <v>869</v>
      </c>
      <c r="B1" s="1673"/>
      <c r="C1" s="1673"/>
      <c r="D1" s="1673"/>
      <c r="E1" s="1673"/>
      <c r="F1" s="1673"/>
      <c r="G1" s="1673"/>
      <c r="H1" s="1673"/>
      <c r="I1" s="1673"/>
      <c r="J1" s="1673"/>
      <c r="K1" s="254"/>
      <c r="L1" s="254"/>
      <c r="M1" s="254"/>
      <c r="N1" s="254"/>
    </row>
    <row r="2" spans="1:14" ht="15.75">
      <c r="A2" s="1796" t="s">
        <v>705</v>
      </c>
      <c r="B2" s="1796"/>
      <c r="C2" s="1796"/>
      <c r="D2" s="1796"/>
      <c r="E2" s="1796"/>
      <c r="F2" s="1796"/>
      <c r="G2" s="1796"/>
      <c r="H2" s="1796"/>
      <c r="I2" s="1796"/>
      <c r="J2" s="1796"/>
      <c r="K2" s="254"/>
      <c r="L2" s="254"/>
      <c r="M2" s="254"/>
      <c r="N2" s="254"/>
    </row>
    <row r="3" spans="1:14" ht="12.75">
      <c r="A3" s="1797" t="s">
        <v>344</v>
      </c>
      <c r="B3" s="1797"/>
      <c r="C3" s="1797"/>
      <c r="D3" s="1797"/>
      <c r="E3" s="1797"/>
      <c r="F3" s="1797"/>
      <c r="G3" s="1797"/>
      <c r="H3" s="1797"/>
      <c r="I3" s="1797"/>
      <c r="J3" s="1797"/>
      <c r="K3" s="254"/>
      <c r="L3" s="254"/>
      <c r="M3" s="254"/>
      <c r="N3" s="254"/>
    </row>
    <row r="5" spans="1:14" ht="13.5" thickBot="1">
      <c r="A5" s="1751" t="str">
        <f>CPI!E5</f>
        <v>Mid-June 2008 </v>
      </c>
      <c r="B5" s="1751"/>
      <c r="C5" s="1751"/>
      <c r="D5" s="1751"/>
      <c r="E5" s="1751"/>
      <c r="F5" s="1751"/>
      <c r="G5" s="1751"/>
      <c r="H5" s="1751"/>
      <c r="I5" s="1751"/>
      <c r="J5" s="1751"/>
      <c r="K5" s="254"/>
      <c r="L5" s="254"/>
      <c r="M5" s="254"/>
      <c r="N5" s="254"/>
    </row>
    <row r="6" spans="1:14" ht="12.75">
      <c r="A6" s="1793" t="s">
        <v>798</v>
      </c>
      <c r="B6" s="330" t="s">
        <v>345</v>
      </c>
      <c r="C6" s="331"/>
      <c r="D6" s="331"/>
      <c r="E6" s="332" t="s">
        <v>408</v>
      </c>
      <c r="F6" s="333" t="str">
        <f>CPI!C6</f>
        <v>2005/06</v>
      </c>
      <c r="G6" s="334" t="str">
        <f>CPI!D6</f>
        <v>2006/07</v>
      </c>
      <c r="H6" s="335" t="str">
        <f>CPI!F6</f>
        <v>2007/08P</v>
      </c>
      <c r="I6" s="1794" t="s">
        <v>605</v>
      </c>
      <c r="J6" s="1795"/>
      <c r="K6" s="254"/>
      <c r="L6" s="254"/>
      <c r="M6" s="254"/>
      <c r="N6" s="254"/>
    </row>
    <row r="7" spans="1:14" ht="12.75">
      <c r="A7" s="1778"/>
      <c r="B7" s="250" t="s">
        <v>347</v>
      </c>
      <c r="C7" s="337"/>
      <c r="D7" s="337"/>
      <c r="E7" s="338" t="s">
        <v>345</v>
      </c>
      <c r="F7" s="1500" t="s">
        <v>589</v>
      </c>
      <c r="G7" s="1500" t="s">
        <v>589</v>
      </c>
      <c r="H7" s="1500" t="s">
        <v>589</v>
      </c>
      <c r="I7" s="339" t="str">
        <f>G6</f>
        <v>2006/07</v>
      </c>
      <c r="J7" s="340" t="str">
        <f>H6</f>
        <v>2007/08P</v>
      </c>
      <c r="K7" s="254"/>
      <c r="L7" s="254"/>
      <c r="M7" s="254"/>
      <c r="N7" s="254"/>
    </row>
    <row r="8" spans="1:14" ht="12.75">
      <c r="A8" s="294" t="s">
        <v>409</v>
      </c>
      <c r="B8" s="520">
        <v>100</v>
      </c>
      <c r="C8" s="296"/>
      <c r="D8" s="280"/>
      <c r="E8" s="297">
        <v>100</v>
      </c>
      <c r="F8" s="298">
        <v>171.19643</v>
      </c>
      <c r="G8" s="77">
        <v>179.79396</v>
      </c>
      <c r="H8" s="299">
        <v>194.64247000000003</v>
      </c>
      <c r="I8" s="28">
        <v>5</v>
      </c>
      <c r="J8" s="69">
        <v>8.3</v>
      </c>
      <c r="K8" s="254"/>
      <c r="M8" s="254"/>
      <c r="N8" s="254"/>
    </row>
    <row r="9" spans="1:14" ht="12.75">
      <c r="A9" s="294"/>
      <c r="B9" s="520"/>
      <c r="C9" s="296"/>
      <c r="D9" s="280"/>
      <c r="E9" s="297"/>
      <c r="F9" s="300"/>
      <c r="G9" s="301"/>
      <c r="H9" s="302"/>
      <c r="I9" s="28"/>
      <c r="J9" s="69"/>
      <c r="K9" s="254"/>
      <c r="M9" s="254"/>
      <c r="N9" s="254"/>
    </row>
    <row r="10" spans="1:14" ht="12.75">
      <c r="A10" s="294" t="s">
        <v>410</v>
      </c>
      <c r="B10" s="520">
        <v>53.2</v>
      </c>
      <c r="C10" s="296"/>
      <c r="D10" s="296"/>
      <c r="E10" s="297">
        <v>45.53</v>
      </c>
      <c r="F10" s="298">
        <v>178.88941357346803</v>
      </c>
      <c r="G10" s="77">
        <v>189.19894575005492</v>
      </c>
      <c r="H10" s="299">
        <v>210.46960245991656</v>
      </c>
      <c r="I10" s="28">
        <v>5.8</v>
      </c>
      <c r="J10" s="69">
        <v>11.2</v>
      </c>
      <c r="K10" s="254"/>
      <c r="M10" s="254"/>
      <c r="N10" s="254"/>
    </row>
    <row r="11" spans="1:14" ht="12.75">
      <c r="A11" s="303"/>
      <c r="B11" s="521"/>
      <c r="C11" s="208"/>
      <c r="D11" s="208"/>
      <c r="E11" s="305"/>
      <c r="F11" s="306"/>
      <c r="G11" s="32"/>
      <c r="H11" s="307"/>
      <c r="I11" s="308"/>
      <c r="J11" s="309"/>
      <c r="K11" s="254"/>
      <c r="M11" s="254"/>
      <c r="N11" s="254"/>
    </row>
    <row r="12" spans="1:14" ht="12.75">
      <c r="A12" s="310" t="s">
        <v>357</v>
      </c>
      <c r="B12" s="522"/>
      <c r="C12" s="225"/>
      <c r="D12" s="225"/>
      <c r="E12" s="312"/>
      <c r="F12" s="306"/>
      <c r="G12" s="32"/>
      <c r="H12" s="307"/>
      <c r="I12" s="308"/>
      <c r="J12" s="309"/>
      <c r="K12" s="254"/>
      <c r="M12" s="254"/>
      <c r="N12" s="254"/>
    </row>
    <row r="13" spans="1:14" ht="12.75">
      <c r="A13" s="313" t="s">
        <v>411</v>
      </c>
      <c r="B13" s="522">
        <v>14.16</v>
      </c>
      <c r="C13" s="208"/>
      <c r="D13" s="208"/>
      <c r="E13" s="312">
        <v>0</v>
      </c>
      <c r="F13" s="306">
        <v>166.7</v>
      </c>
      <c r="G13" s="32">
        <v>172</v>
      </c>
      <c r="H13" s="307">
        <v>215.2</v>
      </c>
      <c r="I13" s="30">
        <v>3.2</v>
      </c>
      <c r="J13" s="70">
        <v>25.1</v>
      </c>
      <c r="K13" s="254"/>
      <c r="L13" s="315"/>
      <c r="M13" s="254"/>
      <c r="N13" s="254"/>
    </row>
    <row r="14" spans="1:14" ht="12.75">
      <c r="A14" s="313" t="s">
        <v>412</v>
      </c>
      <c r="B14" s="522">
        <v>1.79</v>
      </c>
      <c r="C14" s="208">
        <v>1.79</v>
      </c>
      <c r="D14" s="208">
        <v>0.8261940952937737</v>
      </c>
      <c r="E14" s="312">
        <v>2.62</v>
      </c>
      <c r="F14" s="306">
        <v>217.9</v>
      </c>
      <c r="G14" s="32">
        <v>231.4</v>
      </c>
      <c r="H14" s="307">
        <v>256</v>
      </c>
      <c r="I14" s="30">
        <v>6.2</v>
      </c>
      <c r="J14" s="70">
        <v>10.6</v>
      </c>
      <c r="K14" s="254"/>
      <c r="L14" s="315"/>
      <c r="M14" s="254"/>
      <c r="N14" s="254"/>
    </row>
    <row r="15" spans="1:14" ht="12.75">
      <c r="A15" s="313" t="s">
        <v>413</v>
      </c>
      <c r="B15" s="522">
        <v>2.05</v>
      </c>
      <c r="C15" s="208">
        <v>2.05</v>
      </c>
      <c r="D15" s="208">
        <v>0.946199941537562</v>
      </c>
      <c r="E15" s="312">
        <v>3</v>
      </c>
      <c r="F15" s="306">
        <v>152.3</v>
      </c>
      <c r="G15" s="32">
        <v>174.2</v>
      </c>
      <c r="H15" s="307">
        <v>185.7</v>
      </c>
      <c r="I15" s="30">
        <v>14.4</v>
      </c>
      <c r="J15" s="70">
        <v>6.6</v>
      </c>
      <c r="K15" s="254"/>
      <c r="L15" s="315"/>
      <c r="M15" s="254"/>
      <c r="N15" s="254"/>
    </row>
    <row r="16" spans="1:14" ht="12.75">
      <c r="A16" s="310" t="s">
        <v>361</v>
      </c>
      <c r="B16" s="522">
        <v>2.73</v>
      </c>
      <c r="C16" s="208">
        <v>2.73</v>
      </c>
      <c r="D16" s="208">
        <v>1.2600613855597778</v>
      </c>
      <c r="E16" s="312">
        <v>3.99</v>
      </c>
      <c r="F16" s="306">
        <v>172</v>
      </c>
      <c r="G16" s="32">
        <v>185.8</v>
      </c>
      <c r="H16" s="307">
        <v>206.5</v>
      </c>
      <c r="I16" s="30">
        <v>8</v>
      </c>
      <c r="J16" s="70">
        <v>11.1</v>
      </c>
      <c r="K16" s="254"/>
      <c r="L16" s="315"/>
      <c r="M16" s="254"/>
      <c r="N16" s="201"/>
    </row>
    <row r="17" spans="1:14" ht="12.75">
      <c r="A17" s="316" t="s">
        <v>414</v>
      </c>
      <c r="B17" s="522">
        <v>7.89</v>
      </c>
      <c r="C17" s="208"/>
      <c r="D17" s="208"/>
      <c r="E17" s="312">
        <v>0</v>
      </c>
      <c r="F17" s="306">
        <v>149.6</v>
      </c>
      <c r="G17" s="32">
        <v>164</v>
      </c>
      <c r="H17" s="307">
        <v>158.6</v>
      </c>
      <c r="I17" s="30">
        <v>9.6</v>
      </c>
      <c r="J17" s="70">
        <v>-3.3</v>
      </c>
      <c r="K17" s="254"/>
      <c r="L17" s="315"/>
      <c r="M17" s="254"/>
      <c r="N17" s="254"/>
    </row>
    <row r="18" spans="1:14" ht="12.75" hidden="1">
      <c r="A18" s="317" t="s">
        <v>415</v>
      </c>
      <c r="B18" s="522"/>
      <c r="C18" s="208"/>
      <c r="D18" s="208"/>
      <c r="E18" s="312">
        <v>0</v>
      </c>
      <c r="F18" s="306">
        <v>139.9</v>
      </c>
      <c r="G18" s="32">
        <v>155.9</v>
      </c>
      <c r="H18" s="307">
        <v>143</v>
      </c>
      <c r="I18" s="30">
        <v>11.4</v>
      </c>
      <c r="J18" s="70">
        <v>-8.3</v>
      </c>
      <c r="K18" s="254"/>
      <c r="L18" s="315"/>
      <c r="M18" s="254"/>
      <c r="N18" s="254"/>
    </row>
    <row r="19" spans="1:14" ht="12.75" hidden="1">
      <c r="A19" s="318" t="s">
        <v>416</v>
      </c>
      <c r="B19" s="522"/>
      <c r="C19" s="208"/>
      <c r="D19" s="208"/>
      <c r="E19" s="312">
        <v>0</v>
      </c>
      <c r="F19" s="306">
        <v>138.1</v>
      </c>
      <c r="G19" s="32">
        <v>155.6</v>
      </c>
      <c r="H19" s="307">
        <v>139.9</v>
      </c>
      <c r="I19" s="30">
        <v>12.7</v>
      </c>
      <c r="J19" s="70">
        <v>-10.1</v>
      </c>
      <c r="K19" s="254"/>
      <c r="L19" s="315"/>
      <c r="M19" s="254"/>
      <c r="N19" s="254"/>
    </row>
    <row r="20" spans="1:14" ht="12.75" hidden="1">
      <c r="A20" s="318" t="s">
        <v>417</v>
      </c>
      <c r="B20" s="522"/>
      <c r="C20" s="208"/>
      <c r="D20" s="208"/>
      <c r="E20" s="312">
        <v>0</v>
      </c>
      <c r="F20" s="306">
        <v>165.4</v>
      </c>
      <c r="G20" s="32">
        <v>174.1</v>
      </c>
      <c r="H20" s="307">
        <v>172.2</v>
      </c>
      <c r="I20" s="30">
        <v>5.3</v>
      </c>
      <c r="J20" s="70">
        <v>-1.1</v>
      </c>
      <c r="K20" s="254"/>
      <c r="L20" s="315"/>
      <c r="M20" s="254"/>
      <c r="N20" s="254"/>
    </row>
    <row r="21" spans="1:14" ht="12.75" hidden="1">
      <c r="A21" s="317" t="s">
        <v>418</v>
      </c>
      <c r="B21" s="522"/>
      <c r="C21" s="208"/>
      <c r="D21" s="208"/>
      <c r="E21" s="312">
        <v>0</v>
      </c>
      <c r="F21" s="306">
        <v>186.7</v>
      </c>
      <c r="G21" s="32">
        <v>194.7</v>
      </c>
      <c r="H21" s="307">
        <v>219.9</v>
      </c>
      <c r="I21" s="30">
        <v>4.3</v>
      </c>
      <c r="J21" s="70">
        <v>12.9</v>
      </c>
      <c r="K21" s="254"/>
      <c r="L21" s="315"/>
      <c r="M21" s="254"/>
      <c r="N21" s="254"/>
    </row>
    <row r="22" spans="1:14" ht="12.75" hidden="1">
      <c r="A22" s="318" t="s">
        <v>419</v>
      </c>
      <c r="B22" s="522"/>
      <c r="C22" s="208"/>
      <c r="D22" s="208"/>
      <c r="E22" s="312">
        <v>0</v>
      </c>
      <c r="F22" s="306">
        <v>185.5</v>
      </c>
      <c r="G22" s="32">
        <v>196.1</v>
      </c>
      <c r="H22" s="307">
        <v>222.1</v>
      </c>
      <c r="I22" s="30">
        <v>5.7</v>
      </c>
      <c r="J22" s="70">
        <v>13.3</v>
      </c>
      <c r="K22" s="254"/>
      <c r="L22" s="315"/>
      <c r="M22" s="254"/>
      <c r="N22" s="254"/>
    </row>
    <row r="23" spans="1:14" ht="12.75" hidden="1">
      <c r="A23" s="318" t="s">
        <v>420</v>
      </c>
      <c r="B23" s="522"/>
      <c r="C23" s="208"/>
      <c r="D23" s="208"/>
      <c r="E23" s="312">
        <v>0</v>
      </c>
      <c r="F23" s="306">
        <v>213.6</v>
      </c>
      <c r="G23" s="32">
        <v>154</v>
      </c>
      <c r="H23" s="307">
        <v>160.6</v>
      </c>
      <c r="I23" s="30">
        <v>-27.9</v>
      </c>
      <c r="J23" s="70">
        <v>4.3</v>
      </c>
      <c r="K23" s="254"/>
      <c r="L23" s="315"/>
      <c r="M23" s="254"/>
      <c r="N23" s="254"/>
    </row>
    <row r="24" spans="1:12" ht="12.75">
      <c r="A24" s="310" t="s">
        <v>370</v>
      </c>
      <c r="B24" s="522">
        <v>1.85</v>
      </c>
      <c r="C24" s="208">
        <v>1.85</v>
      </c>
      <c r="D24" s="208">
        <v>0.8538877521192633</v>
      </c>
      <c r="E24" s="312">
        <v>2.7</v>
      </c>
      <c r="F24" s="306">
        <v>156.8</v>
      </c>
      <c r="G24" s="32">
        <v>190.4</v>
      </c>
      <c r="H24" s="307">
        <v>190.9</v>
      </c>
      <c r="I24" s="30">
        <v>21.4</v>
      </c>
      <c r="J24" s="70">
        <v>0.3</v>
      </c>
      <c r="L24" s="315"/>
    </row>
    <row r="25" spans="1:12" ht="12.75">
      <c r="A25" s="310" t="s">
        <v>371</v>
      </c>
      <c r="B25" s="522">
        <v>5.21</v>
      </c>
      <c r="C25" s="208">
        <v>5.21</v>
      </c>
      <c r="D25" s="208">
        <v>2.404732534346682</v>
      </c>
      <c r="E25" s="312">
        <v>7.61</v>
      </c>
      <c r="F25" s="306">
        <v>183</v>
      </c>
      <c r="G25" s="32">
        <v>190.8</v>
      </c>
      <c r="H25" s="307">
        <v>214.9</v>
      </c>
      <c r="I25" s="30">
        <v>4.3</v>
      </c>
      <c r="J25" s="70">
        <v>12.6</v>
      </c>
      <c r="L25" s="315"/>
    </row>
    <row r="26" spans="1:12" ht="12.75">
      <c r="A26" s="310" t="s">
        <v>372</v>
      </c>
      <c r="B26" s="522">
        <v>4.05</v>
      </c>
      <c r="C26" s="208">
        <v>4.05</v>
      </c>
      <c r="D26" s="208">
        <v>1.8693218357205494</v>
      </c>
      <c r="E26" s="312">
        <v>5.92</v>
      </c>
      <c r="F26" s="306">
        <v>160.2</v>
      </c>
      <c r="G26" s="32">
        <v>169.9</v>
      </c>
      <c r="H26" s="307">
        <v>187.7</v>
      </c>
      <c r="I26" s="30">
        <v>6.1</v>
      </c>
      <c r="J26" s="70">
        <v>10.5</v>
      </c>
      <c r="L26" s="315"/>
    </row>
    <row r="27" spans="1:12" ht="12.75">
      <c r="A27" s="310" t="s">
        <v>373</v>
      </c>
      <c r="B27" s="522">
        <v>3.07</v>
      </c>
      <c r="C27" s="208">
        <v>3.07</v>
      </c>
      <c r="D27" s="208">
        <v>1.4169921075708856</v>
      </c>
      <c r="E27" s="312">
        <v>4.49</v>
      </c>
      <c r="F27" s="306">
        <v>149.6</v>
      </c>
      <c r="G27" s="32">
        <v>163.2</v>
      </c>
      <c r="H27" s="307">
        <v>211</v>
      </c>
      <c r="I27" s="30">
        <v>9.1</v>
      </c>
      <c r="J27" s="70">
        <v>29.3</v>
      </c>
      <c r="L27" s="315"/>
    </row>
    <row r="28" spans="1:12" ht="12.75">
      <c r="A28" s="310" t="s">
        <v>374</v>
      </c>
      <c r="B28" s="522">
        <v>1.21</v>
      </c>
      <c r="C28" s="208">
        <v>1.21</v>
      </c>
      <c r="D28" s="208">
        <v>0.5584887459807074</v>
      </c>
      <c r="E28" s="312">
        <v>1.77</v>
      </c>
      <c r="F28" s="306">
        <v>167.4</v>
      </c>
      <c r="G28" s="32">
        <v>137.2</v>
      </c>
      <c r="H28" s="307">
        <v>144.8</v>
      </c>
      <c r="I28" s="30">
        <v>-18</v>
      </c>
      <c r="J28" s="70">
        <v>5.5</v>
      </c>
      <c r="L28" s="315"/>
    </row>
    <row r="29" spans="1:12" ht="12.75">
      <c r="A29" s="310" t="s">
        <v>375</v>
      </c>
      <c r="B29" s="522">
        <v>2.28</v>
      </c>
      <c r="C29" s="208">
        <v>2.28</v>
      </c>
      <c r="D29" s="208">
        <v>1.0523589593686056</v>
      </c>
      <c r="E29" s="312">
        <v>3.33</v>
      </c>
      <c r="F29" s="306">
        <v>183.7</v>
      </c>
      <c r="G29" s="32">
        <v>188</v>
      </c>
      <c r="H29" s="307">
        <v>195.9</v>
      </c>
      <c r="I29" s="30">
        <v>2.3</v>
      </c>
      <c r="J29" s="70">
        <v>4.2</v>
      </c>
      <c r="L29" s="315"/>
    </row>
    <row r="30" spans="1:12" ht="12.75" hidden="1">
      <c r="A30" s="317" t="s">
        <v>421</v>
      </c>
      <c r="B30" s="311"/>
      <c r="C30" s="208"/>
      <c r="D30" s="208"/>
      <c r="E30" s="312">
        <v>0</v>
      </c>
      <c r="F30" s="306">
        <v>142.3</v>
      </c>
      <c r="G30" s="32">
        <v>144.5</v>
      </c>
      <c r="H30" s="307">
        <v>152</v>
      </c>
      <c r="I30" s="30">
        <v>1.5</v>
      </c>
      <c r="J30" s="70">
        <v>5.2</v>
      </c>
      <c r="L30" s="315"/>
    </row>
    <row r="31" spans="1:12" ht="12.75" hidden="1">
      <c r="A31" s="317" t="s">
        <v>422</v>
      </c>
      <c r="B31" s="311"/>
      <c r="C31" s="208"/>
      <c r="D31" s="208"/>
      <c r="E31" s="312">
        <v>0</v>
      </c>
      <c r="F31" s="306">
        <v>199.9</v>
      </c>
      <c r="G31" s="32">
        <v>205.3</v>
      </c>
      <c r="H31" s="307">
        <v>213</v>
      </c>
      <c r="I31" s="30">
        <v>2.7</v>
      </c>
      <c r="J31" s="70">
        <v>3.8</v>
      </c>
      <c r="L31" s="315"/>
    </row>
    <row r="32" spans="1:12" ht="12.75">
      <c r="A32" s="310" t="s">
        <v>378</v>
      </c>
      <c r="B32" s="311">
        <v>6.91</v>
      </c>
      <c r="C32" s="208">
        <v>6.91</v>
      </c>
      <c r="D32" s="208">
        <v>3.189386144402221</v>
      </c>
      <c r="E32" s="312">
        <v>10.1</v>
      </c>
      <c r="F32" s="306">
        <v>206.6</v>
      </c>
      <c r="G32" s="32">
        <v>214.9</v>
      </c>
      <c r="H32" s="307">
        <v>238.9</v>
      </c>
      <c r="I32" s="30">
        <v>4</v>
      </c>
      <c r="J32" s="70">
        <v>11.2</v>
      </c>
      <c r="L32" s="315"/>
    </row>
    <row r="33" spans="1:12" ht="12.75">
      <c r="A33" s="310"/>
      <c r="B33" s="311"/>
      <c r="C33" s="208"/>
      <c r="D33" s="208"/>
      <c r="E33" s="312"/>
      <c r="F33" s="306"/>
      <c r="G33" s="32"/>
      <c r="H33" s="307"/>
      <c r="I33" s="30"/>
      <c r="J33" s="70"/>
      <c r="L33" s="315"/>
    </row>
    <row r="34" spans="1:12" ht="12.75">
      <c r="A34" s="294" t="s">
        <v>423</v>
      </c>
      <c r="B34" s="295">
        <v>46.8</v>
      </c>
      <c r="C34" s="296"/>
      <c r="D34" s="296"/>
      <c r="E34" s="297">
        <v>54.47</v>
      </c>
      <c r="F34" s="298">
        <v>164.76607306774372</v>
      </c>
      <c r="G34" s="77">
        <v>171.93258674499725</v>
      </c>
      <c r="H34" s="299">
        <v>181.41299798053976</v>
      </c>
      <c r="I34" s="28">
        <v>4.3</v>
      </c>
      <c r="J34" s="69">
        <v>5.5</v>
      </c>
      <c r="L34" s="315"/>
    </row>
    <row r="35" spans="1:12" ht="12.75">
      <c r="A35" s="303"/>
      <c r="B35" s="304"/>
      <c r="C35" s="208"/>
      <c r="D35" s="208"/>
      <c r="E35" s="305"/>
      <c r="F35" s="306"/>
      <c r="G35" s="32"/>
      <c r="H35" s="307"/>
      <c r="I35" s="308"/>
      <c r="J35" s="309"/>
      <c r="L35" s="315"/>
    </row>
    <row r="36" spans="1:12" ht="12.75">
      <c r="A36" s="310" t="s">
        <v>380</v>
      </c>
      <c r="B36" s="311">
        <v>8.92</v>
      </c>
      <c r="C36" s="208">
        <v>8.92</v>
      </c>
      <c r="D36" s="208">
        <v>4.117123648056124</v>
      </c>
      <c r="E36" s="312">
        <v>13.04</v>
      </c>
      <c r="F36" s="306">
        <v>145.7</v>
      </c>
      <c r="G36" s="32">
        <v>149.3</v>
      </c>
      <c r="H36" s="307">
        <v>153.8</v>
      </c>
      <c r="I36" s="30">
        <v>2.5</v>
      </c>
      <c r="J36" s="70">
        <v>3</v>
      </c>
      <c r="L36" s="315"/>
    </row>
    <row r="37" spans="1:12" ht="12.75" hidden="1">
      <c r="A37" s="317" t="s">
        <v>424</v>
      </c>
      <c r="B37" s="311"/>
      <c r="C37" s="208"/>
      <c r="D37" s="208"/>
      <c r="E37" s="312">
        <v>0</v>
      </c>
      <c r="F37" s="306">
        <v>134</v>
      </c>
      <c r="G37" s="32">
        <v>134.5</v>
      </c>
      <c r="H37" s="307">
        <v>137</v>
      </c>
      <c r="I37" s="30">
        <v>0.4</v>
      </c>
      <c r="J37" s="70">
        <v>1.9</v>
      </c>
      <c r="L37" s="315"/>
    </row>
    <row r="38" spans="1:12" ht="12.75" hidden="1">
      <c r="A38" s="317" t="s">
        <v>425</v>
      </c>
      <c r="B38" s="311"/>
      <c r="C38" s="208"/>
      <c r="D38" s="208"/>
      <c r="E38" s="312">
        <v>0</v>
      </c>
      <c r="F38" s="306">
        <v>144.8</v>
      </c>
      <c r="G38" s="32">
        <v>148.9</v>
      </c>
      <c r="H38" s="307">
        <v>153.6</v>
      </c>
      <c r="I38" s="30">
        <v>2.8</v>
      </c>
      <c r="J38" s="70">
        <v>3.2</v>
      </c>
      <c r="L38" s="315"/>
    </row>
    <row r="39" spans="1:12" ht="12.75" hidden="1">
      <c r="A39" s="317" t="s">
        <v>426</v>
      </c>
      <c r="B39" s="311"/>
      <c r="C39" s="208"/>
      <c r="D39" s="208"/>
      <c r="E39" s="312">
        <v>0</v>
      </c>
      <c r="F39" s="306">
        <v>187.5</v>
      </c>
      <c r="G39" s="32">
        <v>194.8</v>
      </c>
      <c r="H39" s="307">
        <v>204.5</v>
      </c>
      <c r="I39" s="30">
        <v>3.9</v>
      </c>
      <c r="J39" s="70">
        <v>5</v>
      </c>
      <c r="L39" s="315"/>
    </row>
    <row r="40" spans="1:12" ht="12.75">
      <c r="A40" s="310" t="s">
        <v>384</v>
      </c>
      <c r="B40" s="311">
        <v>2.2</v>
      </c>
      <c r="C40" s="208">
        <v>2.2</v>
      </c>
      <c r="D40" s="208">
        <v>1.0154340836012863</v>
      </c>
      <c r="E40" s="312">
        <v>3.22</v>
      </c>
      <c r="F40" s="306">
        <v>139.5</v>
      </c>
      <c r="G40" s="32">
        <v>146.7</v>
      </c>
      <c r="H40" s="307">
        <v>154.2</v>
      </c>
      <c r="I40" s="30">
        <v>5.2</v>
      </c>
      <c r="J40" s="70">
        <v>5.1</v>
      </c>
      <c r="L40" s="315"/>
    </row>
    <row r="41" spans="1:12" ht="12.75">
      <c r="A41" s="310" t="s">
        <v>385</v>
      </c>
      <c r="B41" s="311"/>
      <c r="C41" s="208"/>
      <c r="D41" s="208"/>
      <c r="E41" s="312"/>
      <c r="F41" s="306">
        <v>211.7</v>
      </c>
      <c r="G41" s="32">
        <v>217.1</v>
      </c>
      <c r="H41" s="307">
        <v>253.4</v>
      </c>
      <c r="I41" s="30"/>
      <c r="J41" s="70"/>
      <c r="L41" s="315"/>
    </row>
    <row r="42" spans="1:12" ht="12.75">
      <c r="A42" s="313" t="s">
        <v>427</v>
      </c>
      <c r="B42" s="311">
        <v>3.5</v>
      </c>
      <c r="C42" s="208">
        <v>3.5</v>
      </c>
      <c r="D42" s="208">
        <v>1.615463314820228</v>
      </c>
      <c r="E42" s="312">
        <v>5.12</v>
      </c>
      <c r="F42" s="306">
        <v>143.1</v>
      </c>
      <c r="G42" s="32">
        <v>152</v>
      </c>
      <c r="H42" s="307">
        <v>160.1</v>
      </c>
      <c r="I42" s="30">
        <v>6.2</v>
      </c>
      <c r="J42" s="70">
        <v>5.3</v>
      </c>
      <c r="L42" s="315"/>
    </row>
    <row r="43" spans="1:12" ht="12.75">
      <c r="A43" s="313" t="s">
        <v>428</v>
      </c>
      <c r="B43" s="311">
        <v>4.19</v>
      </c>
      <c r="C43" s="208">
        <v>4.19</v>
      </c>
      <c r="D43" s="208">
        <v>1.9339403683133587</v>
      </c>
      <c r="E43" s="312">
        <v>6.12</v>
      </c>
      <c r="F43" s="306">
        <v>161.8</v>
      </c>
      <c r="G43" s="32">
        <v>168.5</v>
      </c>
      <c r="H43" s="307">
        <v>176.9</v>
      </c>
      <c r="I43" s="30">
        <v>4.1</v>
      </c>
      <c r="J43" s="70">
        <v>5</v>
      </c>
      <c r="L43" s="315"/>
    </row>
    <row r="44" spans="1:12" ht="12.75">
      <c r="A44" s="313" t="s">
        <v>429</v>
      </c>
      <c r="B44" s="311">
        <v>1.26</v>
      </c>
      <c r="C44" s="208">
        <v>1.26</v>
      </c>
      <c r="D44" s="208">
        <v>0.5815667933352819</v>
      </c>
      <c r="E44" s="312">
        <v>1.84</v>
      </c>
      <c r="F44" s="306">
        <v>144.2</v>
      </c>
      <c r="G44" s="32">
        <v>158.3</v>
      </c>
      <c r="H44" s="307">
        <v>187.6</v>
      </c>
      <c r="I44" s="30">
        <v>9.8</v>
      </c>
      <c r="J44" s="70">
        <v>18.5</v>
      </c>
      <c r="L44" s="315"/>
    </row>
    <row r="45" spans="1:12" ht="12.75">
      <c r="A45" s="313" t="s">
        <v>430</v>
      </c>
      <c r="B45" s="311">
        <v>5.92</v>
      </c>
      <c r="C45" s="208"/>
      <c r="D45" s="208">
        <v>0</v>
      </c>
      <c r="E45" s="312">
        <v>0</v>
      </c>
      <c r="F45" s="306">
        <v>300.8</v>
      </c>
      <c r="G45" s="32">
        <v>301.9</v>
      </c>
      <c r="H45" s="307">
        <v>375.6</v>
      </c>
      <c r="I45" s="30">
        <v>0.4</v>
      </c>
      <c r="J45" s="70">
        <v>24.4</v>
      </c>
      <c r="L45" s="315"/>
    </row>
    <row r="46" spans="1:12" ht="12.75" hidden="1">
      <c r="A46" s="57" t="s">
        <v>431</v>
      </c>
      <c r="B46" s="311"/>
      <c r="C46" s="208"/>
      <c r="D46" s="208"/>
      <c r="E46" s="312">
        <v>0</v>
      </c>
      <c r="F46" s="306">
        <v>253.6</v>
      </c>
      <c r="G46" s="32">
        <v>255.1</v>
      </c>
      <c r="H46" s="307">
        <v>261.6</v>
      </c>
      <c r="I46" s="30">
        <v>0.6</v>
      </c>
      <c r="J46" s="70">
        <v>2.5</v>
      </c>
      <c r="L46" s="315"/>
    </row>
    <row r="47" spans="1:12" ht="12.75">
      <c r="A47" s="316" t="s">
        <v>432</v>
      </c>
      <c r="B47" s="311">
        <v>3.61</v>
      </c>
      <c r="C47" s="208"/>
      <c r="D47" s="208">
        <v>0</v>
      </c>
      <c r="E47" s="312">
        <v>0</v>
      </c>
      <c r="F47" s="306">
        <v>268.4</v>
      </c>
      <c r="G47" s="32">
        <v>270.1</v>
      </c>
      <c r="H47" s="307">
        <v>277.4</v>
      </c>
      <c r="I47" s="30">
        <v>0.6</v>
      </c>
      <c r="J47" s="70">
        <v>2.7</v>
      </c>
      <c r="L47" s="315"/>
    </row>
    <row r="48" spans="1:12" ht="12.75" hidden="1">
      <c r="A48" s="318" t="s">
        <v>433</v>
      </c>
      <c r="B48" s="314"/>
      <c r="C48" s="208"/>
      <c r="D48" s="208"/>
      <c r="E48" s="312">
        <v>0</v>
      </c>
      <c r="F48" s="306">
        <v>300.3</v>
      </c>
      <c r="G48" s="32">
        <v>302.5</v>
      </c>
      <c r="H48" s="307">
        <v>302.4</v>
      </c>
      <c r="I48" s="30">
        <v>0.7</v>
      </c>
      <c r="J48" s="70">
        <v>0</v>
      </c>
      <c r="L48" s="315"/>
    </row>
    <row r="49" spans="1:12" ht="12.75" hidden="1">
      <c r="A49" s="318" t="s">
        <v>434</v>
      </c>
      <c r="B49" s="314"/>
      <c r="C49" s="208"/>
      <c r="D49" s="208"/>
      <c r="E49" s="312">
        <v>0</v>
      </c>
      <c r="F49" s="306">
        <v>183</v>
      </c>
      <c r="G49" s="32">
        <v>184.6</v>
      </c>
      <c r="H49" s="307">
        <v>212.6</v>
      </c>
      <c r="I49" s="30">
        <v>0.9</v>
      </c>
      <c r="J49" s="70">
        <v>15.2</v>
      </c>
      <c r="L49" s="315"/>
    </row>
    <row r="50" spans="1:12" ht="12.75">
      <c r="A50" s="310" t="s">
        <v>435</v>
      </c>
      <c r="B50" s="311">
        <v>0.42</v>
      </c>
      <c r="C50" s="208">
        <v>0.42</v>
      </c>
      <c r="D50" s="208">
        <v>0.19385559777842734</v>
      </c>
      <c r="E50" s="312">
        <v>0.61</v>
      </c>
      <c r="F50" s="306">
        <v>126.6</v>
      </c>
      <c r="G50" s="32">
        <v>126.6</v>
      </c>
      <c r="H50" s="307">
        <v>126.6</v>
      </c>
      <c r="I50" s="30">
        <v>0</v>
      </c>
      <c r="J50" s="70">
        <v>0</v>
      </c>
      <c r="K50" s="254"/>
      <c r="L50" s="315"/>
    </row>
    <row r="51" spans="1:12" ht="12.75">
      <c r="A51" s="310" t="s">
        <v>395</v>
      </c>
      <c r="B51" s="311">
        <v>8.03</v>
      </c>
      <c r="C51" s="208">
        <v>8.03</v>
      </c>
      <c r="D51" s="208">
        <v>3.7063344051446943</v>
      </c>
      <c r="E51" s="312">
        <v>11.74</v>
      </c>
      <c r="F51" s="306">
        <v>177.7</v>
      </c>
      <c r="G51" s="32">
        <v>183.2</v>
      </c>
      <c r="H51" s="307">
        <v>192.3</v>
      </c>
      <c r="I51" s="30">
        <v>3.1</v>
      </c>
      <c r="J51" s="70">
        <v>5</v>
      </c>
      <c r="K51" s="254"/>
      <c r="L51" s="315"/>
    </row>
    <row r="52" spans="1:12" ht="12.75" hidden="1">
      <c r="A52" s="317" t="s">
        <v>436</v>
      </c>
      <c r="B52" s="311"/>
      <c r="C52" s="208"/>
      <c r="D52" s="208"/>
      <c r="E52" s="312">
        <v>0</v>
      </c>
      <c r="F52" s="306">
        <v>183.4</v>
      </c>
      <c r="G52" s="32">
        <v>189.4</v>
      </c>
      <c r="H52" s="307">
        <v>200.2</v>
      </c>
      <c r="I52" s="30">
        <v>3.3</v>
      </c>
      <c r="J52" s="70">
        <v>5.7</v>
      </c>
      <c r="K52" s="254"/>
      <c r="L52" s="315"/>
    </row>
    <row r="53" spans="1:12" ht="12.75" hidden="1">
      <c r="A53" s="317" t="s">
        <v>437</v>
      </c>
      <c r="B53" s="311"/>
      <c r="C53" s="208"/>
      <c r="D53" s="208"/>
      <c r="E53" s="312">
        <v>0</v>
      </c>
      <c r="F53" s="306">
        <v>157.8</v>
      </c>
      <c r="G53" s="32">
        <v>161.5</v>
      </c>
      <c r="H53" s="307">
        <v>164.8</v>
      </c>
      <c r="I53" s="30">
        <v>2.3</v>
      </c>
      <c r="J53" s="70">
        <v>2</v>
      </c>
      <c r="K53" s="254"/>
      <c r="L53" s="315"/>
    </row>
    <row r="54" spans="1:12" ht="12.75">
      <c r="A54" s="310" t="s">
        <v>398</v>
      </c>
      <c r="B54" s="311">
        <v>7.09</v>
      </c>
      <c r="C54" s="208">
        <v>7.09</v>
      </c>
      <c r="D54" s="208">
        <v>3.2724671148786904</v>
      </c>
      <c r="E54" s="312">
        <v>10.36</v>
      </c>
      <c r="F54" s="306">
        <v>200.2</v>
      </c>
      <c r="G54" s="32">
        <v>212</v>
      </c>
      <c r="H54" s="307">
        <v>225.1</v>
      </c>
      <c r="I54" s="30">
        <v>5.9</v>
      </c>
      <c r="J54" s="70">
        <v>6.2</v>
      </c>
      <c r="K54" s="254"/>
      <c r="L54" s="315"/>
    </row>
    <row r="55" spans="1:12" ht="12.75" hidden="1">
      <c r="A55" s="317" t="s">
        <v>438</v>
      </c>
      <c r="B55" s="311"/>
      <c r="C55" s="208"/>
      <c r="D55" s="208"/>
      <c r="E55" s="312">
        <v>0</v>
      </c>
      <c r="F55" s="306">
        <v>221.2</v>
      </c>
      <c r="G55" s="32">
        <v>237</v>
      </c>
      <c r="H55" s="307">
        <v>248.2</v>
      </c>
      <c r="I55" s="30"/>
      <c r="J55" s="70"/>
      <c r="K55" s="254"/>
      <c r="L55" s="315"/>
    </row>
    <row r="56" spans="1:12" ht="12.75" hidden="1">
      <c r="A56" s="317" t="s">
        <v>439</v>
      </c>
      <c r="B56" s="311"/>
      <c r="C56" s="208"/>
      <c r="D56" s="208"/>
      <c r="E56" s="312">
        <v>0</v>
      </c>
      <c r="F56" s="306">
        <v>149.7</v>
      </c>
      <c r="G56" s="32">
        <v>149.5</v>
      </c>
      <c r="H56" s="307">
        <v>164.7</v>
      </c>
      <c r="I56" s="30"/>
      <c r="J56" s="70"/>
      <c r="K56" s="254"/>
      <c r="L56" s="315"/>
    </row>
    <row r="57" spans="1:12" ht="12.75" hidden="1">
      <c r="A57" s="317" t="s">
        <v>440</v>
      </c>
      <c r="B57" s="311"/>
      <c r="C57" s="208"/>
      <c r="D57" s="208"/>
      <c r="E57" s="312">
        <v>0</v>
      </c>
      <c r="F57" s="306">
        <v>180</v>
      </c>
      <c r="G57" s="32">
        <v>193.9</v>
      </c>
      <c r="H57" s="307">
        <v>216</v>
      </c>
      <c r="I57" s="30"/>
      <c r="J57" s="70"/>
      <c r="K57" s="254"/>
      <c r="L57" s="315"/>
    </row>
    <row r="58" spans="1:12" ht="13.5" thickBot="1">
      <c r="A58" s="319" t="s">
        <v>402</v>
      </c>
      <c r="B58" s="320">
        <v>1.66</v>
      </c>
      <c r="C58" s="321">
        <v>1.66</v>
      </c>
      <c r="D58" s="321">
        <v>0.7661911721718795</v>
      </c>
      <c r="E58" s="322">
        <v>2.43</v>
      </c>
      <c r="F58" s="323">
        <v>164.6</v>
      </c>
      <c r="G58" s="78">
        <v>173.2</v>
      </c>
      <c r="H58" s="324">
        <v>191.4</v>
      </c>
      <c r="I58" s="72">
        <v>5.2</v>
      </c>
      <c r="J58" s="73">
        <v>10.5</v>
      </c>
      <c r="K58" s="254"/>
      <c r="L58" s="315"/>
    </row>
    <row r="59" spans="1:12" ht="13.5" hidden="1" thickTop="1">
      <c r="A59" s="254"/>
      <c r="B59" s="325">
        <v>31.58</v>
      </c>
      <c r="C59" s="326">
        <v>68.42</v>
      </c>
      <c r="D59" s="254"/>
      <c r="E59" s="254"/>
      <c r="F59" s="254"/>
      <c r="G59" s="254"/>
      <c r="H59" s="254"/>
      <c r="I59" s="254"/>
      <c r="J59" s="254"/>
      <c r="K59" s="254"/>
      <c r="L59" s="327"/>
    </row>
    <row r="60" spans="1:12" ht="12.75">
      <c r="A60" s="254"/>
      <c r="B60" s="328"/>
      <c r="C60" s="254"/>
      <c r="D60" s="254"/>
      <c r="E60" s="254"/>
      <c r="F60" s="254"/>
      <c r="G60" s="254"/>
      <c r="H60" s="254"/>
      <c r="I60" s="254"/>
      <c r="J60" s="254"/>
      <c r="K60" s="254"/>
      <c r="L60" s="327"/>
    </row>
    <row r="61" spans="1:11" ht="12.75">
      <c r="A61" s="254" t="s">
        <v>441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</row>
    <row r="62" spans="1:11" ht="12.75" customHeight="1">
      <c r="A62" s="1792" t="s">
        <v>442</v>
      </c>
      <c r="B62" s="1792"/>
      <c r="C62" s="1792"/>
      <c r="D62" s="1792"/>
      <c r="E62" s="1792"/>
      <c r="F62" s="1792"/>
      <c r="G62" s="1792"/>
      <c r="H62" s="1792"/>
      <c r="I62" s="1792"/>
      <c r="J62" s="1792"/>
      <c r="K62" s="254"/>
    </row>
    <row r="63" spans="1:12" ht="12.75">
      <c r="A63" s="1621" t="s">
        <v>443</v>
      </c>
      <c r="B63" s="1621"/>
      <c r="C63" s="1621"/>
      <c r="D63" s="1621"/>
      <c r="E63" s="1621"/>
      <c r="F63" s="1621"/>
      <c r="G63" s="1621"/>
      <c r="H63" s="1621"/>
      <c r="I63" s="1621"/>
      <c r="J63" s="1621"/>
      <c r="K63" s="254"/>
      <c r="L63" s="327"/>
    </row>
    <row r="64" spans="1:12" ht="12.75">
      <c r="A64" s="1621" t="s">
        <v>444</v>
      </c>
      <c r="B64" s="807"/>
      <c r="C64" s="807"/>
      <c r="D64" s="807"/>
      <c r="E64" s="807"/>
      <c r="F64" s="807"/>
      <c r="G64" s="807"/>
      <c r="H64" s="807"/>
      <c r="I64" s="807"/>
      <c r="J64" s="807"/>
      <c r="L64" s="327"/>
    </row>
    <row r="65" ht="12.75">
      <c r="L65" s="327"/>
    </row>
    <row r="67" ht="12.75">
      <c r="L67" s="327"/>
    </row>
    <row r="68" ht="12.75">
      <c r="L68" s="329"/>
    </row>
    <row r="69" ht="12.75">
      <c r="L69" s="329"/>
    </row>
    <row r="70" ht="12.75">
      <c r="L70" s="327"/>
    </row>
    <row r="72" ht="12.75">
      <c r="L72" s="327"/>
    </row>
    <row r="73" ht="12.75">
      <c r="L73" s="327"/>
    </row>
    <row r="75" ht="12.75">
      <c r="L75" s="327"/>
    </row>
    <row r="76" ht="12.75">
      <c r="L76" s="327"/>
    </row>
    <row r="77" ht="12.75">
      <c r="L77" s="327"/>
    </row>
    <row r="79" ht="12.75">
      <c r="L79" s="327"/>
    </row>
  </sheetData>
  <sheetProtection/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G5" sqref="G5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798" t="s">
        <v>1020</v>
      </c>
      <c r="B1" s="1798"/>
      <c r="C1" s="1798"/>
      <c r="D1" s="1798"/>
      <c r="E1" s="1798"/>
      <c r="F1" s="1798"/>
      <c r="G1" s="1798"/>
    </row>
    <row r="2" spans="1:9" ht="18" customHeight="1">
      <c r="A2" s="1799" t="s">
        <v>811</v>
      </c>
      <c r="B2" s="1799"/>
      <c r="C2" s="1799"/>
      <c r="D2" s="1799"/>
      <c r="E2" s="1799"/>
      <c r="F2" s="1799"/>
      <c r="G2" s="1799"/>
      <c r="H2" s="1799"/>
      <c r="I2" s="1799"/>
    </row>
    <row r="3" spans="1:9" ht="15.75" customHeight="1">
      <c r="A3" s="1800" t="s">
        <v>344</v>
      </c>
      <c r="B3" s="1800"/>
      <c r="C3" s="1800"/>
      <c r="D3" s="1800"/>
      <c r="E3" s="1800"/>
      <c r="F3" s="1800"/>
      <c r="G3" s="1800"/>
      <c r="H3" s="1800"/>
      <c r="I3" s="1800"/>
    </row>
    <row r="4" spans="1:9" ht="15.75" customHeight="1">
      <c r="A4" s="1801" t="s">
        <v>838</v>
      </c>
      <c r="B4" s="1801"/>
      <c r="C4" s="1801"/>
      <c r="D4" s="1801"/>
      <c r="E4" s="1801"/>
      <c r="F4" s="1801"/>
      <c r="G4" s="1801"/>
      <c r="H4" s="1801"/>
      <c r="I4" s="1801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02" t="s">
        <v>771</v>
      </c>
      <c r="B6" s="1804" t="s">
        <v>244</v>
      </c>
      <c r="C6" s="1805"/>
      <c r="D6" s="1806" t="s">
        <v>245</v>
      </c>
      <c r="E6" s="1806"/>
      <c r="F6" s="1804" t="s">
        <v>759</v>
      </c>
      <c r="G6" s="1805"/>
      <c r="H6" s="13" t="s">
        <v>446</v>
      </c>
      <c r="I6" s="14"/>
      <c r="J6" s="12"/>
      <c r="K6" s="12"/>
      <c r="L6" s="12"/>
      <c r="M6" s="12"/>
    </row>
    <row r="7" spans="1:13" ht="24.75" customHeight="1">
      <c r="A7" s="1803"/>
      <c r="B7" s="341" t="s">
        <v>770</v>
      </c>
      <c r="C7" s="342" t="s">
        <v>605</v>
      </c>
      <c r="D7" s="343" t="s">
        <v>770</v>
      </c>
      <c r="E7" s="344" t="s">
        <v>605</v>
      </c>
      <c r="F7" s="542" t="s">
        <v>770</v>
      </c>
      <c r="G7" s="545" t="s">
        <v>605</v>
      </c>
      <c r="H7" s="15" t="s">
        <v>447</v>
      </c>
      <c r="I7" s="15" t="s">
        <v>448</v>
      </c>
      <c r="J7" s="12"/>
      <c r="K7" s="12"/>
      <c r="L7" s="12"/>
      <c r="M7" s="12"/>
    </row>
    <row r="8" spans="1:7" ht="24.75" customHeight="1">
      <c r="A8" s="61" t="s">
        <v>603</v>
      </c>
      <c r="B8" s="64">
        <v>166.8</v>
      </c>
      <c r="C8" s="59">
        <v>6.6</v>
      </c>
      <c r="D8" s="58">
        <v>180.6</v>
      </c>
      <c r="E8" s="66">
        <v>8.3</v>
      </c>
      <c r="F8" s="64">
        <v>189.8</v>
      </c>
      <c r="G8" s="1632">
        <v>5.1</v>
      </c>
    </row>
    <row r="9" spans="1:7" ht="24.75" customHeight="1">
      <c r="A9" s="61" t="s">
        <v>247</v>
      </c>
      <c r="B9" s="64">
        <v>170.7</v>
      </c>
      <c r="C9" s="59">
        <v>7.3</v>
      </c>
      <c r="D9" s="58">
        <v>183.1</v>
      </c>
      <c r="E9" s="66">
        <v>7.3</v>
      </c>
      <c r="F9" s="64">
        <v>194.7</v>
      </c>
      <c r="G9" s="1632">
        <v>6.3</v>
      </c>
    </row>
    <row r="10" spans="1:7" ht="24.75" customHeight="1">
      <c r="A10" s="61" t="s">
        <v>588</v>
      </c>
      <c r="B10" s="64">
        <v>173.3</v>
      </c>
      <c r="C10" s="59">
        <v>8.2</v>
      </c>
      <c r="D10" s="58">
        <v>184.8</v>
      </c>
      <c r="E10" s="66">
        <v>6.6</v>
      </c>
      <c r="F10" s="64">
        <v>197.8</v>
      </c>
      <c r="G10" s="1632">
        <v>7</v>
      </c>
    </row>
    <row r="11" spans="1:7" ht="24.75" customHeight="1">
      <c r="A11" s="61" t="s">
        <v>594</v>
      </c>
      <c r="B11" s="64">
        <v>173.8</v>
      </c>
      <c r="C11" s="59">
        <v>7.8</v>
      </c>
      <c r="D11" s="58">
        <v>186.9</v>
      </c>
      <c r="E11" s="66">
        <v>7.5</v>
      </c>
      <c r="F11" s="64">
        <v>198.7</v>
      </c>
      <c r="G11" s="1632">
        <v>6.3</v>
      </c>
    </row>
    <row r="12" spans="1:7" ht="24.75" customHeight="1">
      <c r="A12" s="61" t="s">
        <v>595</v>
      </c>
      <c r="B12" s="64">
        <v>174.5</v>
      </c>
      <c r="C12" s="59">
        <v>8.5</v>
      </c>
      <c r="D12" s="58">
        <v>186.9</v>
      </c>
      <c r="E12" s="66">
        <v>7.1</v>
      </c>
      <c r="F12" s="64">
        <v>198.7</v>
      </c>
      <c r="G12" s="1632">
        <v>6.3</v>
      </c>
    </row>
    <row r="13" spans="1:7" ht="24.75" customHeight="1">
      <c r="A13" s="61" t="s">
        <v>596</v>
      </c>
      <c r="B13" s="64">
        <v>173</v>
      </c>
      <c r="C13" s="59">
        <v>8.8</v>
      </c>
      <c r="D13" s="58">
        <v>185.6</v>
      </c>
      <c r="E13" s="66">
        <v>7.3</v>
      </c>
      <c r="F13" s="64">
        <v>196.1</v>
      </c>
      <c r="G13" s="1632">
        <v>5.7</v>
      </c>
    </row>
    <row r="14" spans="1:7" ht="24.75" customHeight="1">
      <c r="A14" s="61" t="s">
        <v>597</v>
      </c>
      <c r="B14" s="64">
        <v>170.6</v>
      </c>
      <c r="C14" s="59">
        <v>7</v>
      </c>
      <c r="D14" s="58">
        <v>183.6</v>
      </c>
      <c r="E14" s="66">
        <v>7.6</v>
      </c>
      <c r="F14" s="64">
        <v>194.2</v>
      </c>
      <c r="G14" s="1632">
        <v>5.8</v>
      </c>
    </row>
    <row r="15" spans="1:7" ht="24.75" customHeight="1">
      <c r="A15" s="61" t="s">
        <v>598</v>
      </c>
      <c r="B15" s="64">
        <v>170.8</v>
      </c>
      <c r="C15" s="59">
        <v>5.8</v>
      </c>
      <c r="D15" s="58">
        <v>184.5</v>
      </c>
      <c r="E15" s="66">
        <v>8</v>
      </c>
      <c r="F15" s="64">
        <v>196.3</v>
      </c>
      <c r="G15" s="1632">
        <v>6.4</v>
      </c>
    </row>
    <row r="16" spans="1:7" ht="24.75" customHeight="1">
      <c r="A16" s="61" t="s">
        <v>1032</v>
      </c>
      <c r="B16" s="64">
        <v>174.3</v>
      </c>
      <c r="C16" s="59">
        <v>7.7</v>
      </c>
      <c r="D16" s="58">
        <v>185.1</v>
      </c>
      <c r="E16" s="66">
        <v>6.2</v>
      </c>
      <c r="F16" s="64">
        <v>198.4</v>
      </c>
      <c r="G16" s="1632">
        <v>7.2</v>
      </c>
    </row>
    <row r="17" spans="1:7" ht="24.75" customHeight="1">
      <c r="A17" s="61" t="s">
        <v>600</v>
      </c>
      <c r="B17" s="64">
        <v>176</v>
      </c>
      <c r="C17" s="59">
        <v>7.9</v>
      </c>
      <c r="D17" s="58">
        <v>185.9</v>
      </c>
      <c r="E17" s="66">
        <v>5.6</v>
      </c>
      <c r="F17" s="64">
        <v>202.4</v>
      </c>
      <c r="G17" s="1632">
        <v>8.9</v>
      </c>
    </row>
    <row r="18" spans="1:7" ht="24.75" customHeight="1">
      <c r="A18" s="61" t="s">
        <v>601</v>
      </c>
      <c r="B18" s="64">
        <v>179</v>
      </c>
      <c r="C18" s="59">
        <v>9.1</v>
      </c>
      <c r="D18" s="58">
        <v>187.3</v>
      </c>
      <c r="E18" s="66">
        <v>4.6</v>
      </c>
      <c r="F18" s="64">
        <v>204.6</v>
      </c>
      <c r="G18" s="1632">
        <v>9.2</v>
      </c>
    </row>
    <row r="19" spans="1:7" ht="24.75" customHeight="1">
      <c r="A19" s="61" t="s">
        <v>602</v>
      </c>
      <c r="B19" s="64">
        <v>179.6</v>
      </c>
      <c r="C19" s="59">
        <v>9.1</v>
      </c>
      <c r="D19" s="58">
        <v>187.6</v>
      </c>
      <c r="E19" s="66">
        <v>4.5</v>
      </c>
      <c r="F19" s="64">
        <v>208.3</v>
      </c>
      <c r="G19" s="1632">
        <v>11</v>
      </c>
    </row>
    <row r="20" spans="1:7" ht="24.75" customHeight="1" thickBot="1">
      <c r="A20" s="62" t="s">
        <v>449</v>
      </c>
      <c r="B20" s="65">
        <v>173.5</v>
      </c>
      <c r="C20" s="60">
        <v>7.8</v>
      </c>
      <c r="D20" s="63">
        <v>185.2</v>
      </c>
      <c r="E20" s="67">
        <v>6.7</v>
      </c>
      <c r="F20" s="65">
        <v>198.3</v>
      </c>
      <c r="G20" s="60">
        <v>7.1</v>
      </c>
    </row>
    <row r="21" spans="1:6" ht="19.5" customHeight="1">
      <c r="A21" s="16" t="s">
        <v>450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4">
      <selection activeCell="G7" sqref="G7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10" t="s">
        <v>452</v>
      </c>
      <c r="B1" s="1810"/>
      <c r="C1" s="1810"/>
      <c r="D1" s="1810"/>
      <c r="E1" s="1810"/>
      <c r="F1" s="1810"/>
      <c r="G1" s="1810"/>
      <c r="H1" s="1810"/>
      <c r="I1" s="1810"/>
      <c r="J1" s="1810"/>
      <c r="K1" s="1810"/>
      <c r="L1" s="1810"/>
      <c r="M1" s="1810"/>
      <c r="N1" s="1810"/>
    </row>
    <row r="2" spans="1:14" s="21" customFormat="1" ht="20.25" customHeight="1" hidden="1">
      <c r="A2" s="1811" t="s">
        <v>453</v>
      </c>
      <c r="B2" s="1811"/>
      <c r="C2" s="1811"/>
      <c r="D2" s="1811"/>
      <c r="E2" s="1811"/>
      <c r="F2" s="1811"/>
      <c r="G2" s="1811"/>
      <c r="H2" s="1811"/>
      <c r="I2" s="1811"/>
      <c r="J2" s="1811"/>
      <c r="K2" s="1811"/>
      <c r="L2" s="1811"/>
      <c r="M2" s="1811"/>
      <c r="N2" s="1811"/>
    </row>
    <row r="3" spans="1:14" s="21" customFormat="1" ht="22.5" customHeight="1" hidden="1">
      <c r="A3" s="1812" t="s">
        <v>454</v>
      </c>
      <c r="B3" s="1812"/>
      <c r="C3" s="1812"/>
      <c r="D3" s="1812"/>
      <c r="E3" s="1812"/>
      <c r="F3" s="1812"/>
      <c r="G3" s="1812"/>
      <c r="H3" s="1812"/>
      <c r="I3" s="1812"/>
      <c r="J3" s="1812"/>
      <c r="K3" s="1812"/>
      <c r="L3" s="1812"/>
      <c r="M3" s="1812"/>
      <c r="N3" s="1812"/>
    </row>
    <row r="4" spans="1:14" s="21" customFormat="1" ht="14.25" customHeight="1">
      <c r="A4" s="22"/>
      <c r="B4" s="1751" t="s">
        <v>1237</v>
      </c>
      <c r="C4" s="1751"/>
      <c r="D4" s="1751"/>
      <c r="E4" s="1751"/>
      <c r="F4" s="1751"/>
      <c r="G4" s="1751"/>
      <c r="H4" s="1751"/>
      <c r="I4" s="1751"/>
      <c r="J4" s="1751"/>
      <c r="K4" s="1751"/>
      <c r="L4" s="1751"/>
      <c r="M4" s="1751"/>
      <c r="N4" s="1751"/>
    </row>
    <row r="5" spans="1:14" s="21" customFormat="1" ht="15.75">
      <c r="A5" s="1750" t="s">
        <v>706</v>
      </c>
      <c r="B5" s="1750"/>
      <c r="C5" s="1750"/>
      <c r="D5" s="1750"/>
      <c r="E5" s="1750"/>
      <c r="F5" s="1750"/>
      <c r="G5" s="1750"/>
      <c r="H5" s="1750"/>
      <c r="I5" s="1750"/>
      <c r="J5" s="1750"/>
      <c r="K5" s="1750"/>
      <c r="L5" s="1750"/>
      <c r="M5" s="1750"/>
      <c r="N5" s="1750"/>
    </row>
    <row r="6" spans="1:14" s="21" customFormat="1" ht="12.75">
      <c r="A6" s="1813" t="s">
        <v>456</v>
      </c>
      <c r="B6" s="1813"/>
      <c r="C6" s="1813"/>
      <c r="D6" s="1813"/>
      <c r="E6" s="1813"/>
      <c r="F6" s="1813"/>
      <c r="G6" s="1813"/>
      <c r="H6" s="1813"/>
      <c r="I6" s="1813"/>
      <c r="J6" s="1813"/>
      <c r="K6" s="1813"/>
      <c r="L6" s="1813"/>
      <c r="M6" s="1813"/>
      <c r="N6" s="1813"/>
    </row>
    <row r="7" spans="1:14" s="21" customFormat="1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s="8" customFormat="1" ht="16.5" thickBot="1">
      <c r="A8" s="1750" t="str">
        <f>CPI!E5</f>
        <v>Mid-June 2008 </v>
      </c>
      <c r="B8" s="1750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</row>
    <row r="9" spans="1:14" s="24" customFormat="1" ht="13.5" thickTop="1">
      <c r="A9" s="23" t="s">
        <v>457</v>
      </c>
      <c r="B9" s="1793" t="s">
        <v>459</v>
      </c>
      <c r="C9" s="1807" t="s">
        <v>460</v>
      </c>
      <c r="D9" s="727" t="s">
        <v>244</v>
      </c>
      <c r="E9" s="1808" t="s">
        <v>245</v>
      </c>
      <c r="F9" s="1757"/>
      <c r="G9" s="1785" t="s">
        <v>759</v>
      </c>
      <c r="H9" s="1780"/>
      <c r="I9" s="1809"/>
      <c r="J9" s="1757" t="s">
        <v>605</v>
      </c>
      <c r="K9" s="1757"/>
      <c r="L9" s="1757"/>
      <c r="M9" s="1757"/>
      <c r="N9" s="336"/>
    </row>
    <row r="10" spans="1:14" s="24" customFormat="1" ht="12.75">
      <c r="A10" s="25" t="s">
        <v>458</v>
      </c>
      <c r="B10" s="1778"/>
      <c r="C10" s="1645"/>
      <c r="D10" s="1500" t="s">
        <v>589</v>
      </c>
      <c r="E10" s="1500" t="s">
        <v>1303</v>
      </c>
      <c r="F10" s="1500" t="s">
        <v>589</v>
      </c>
      <c r="G10" s="1507" t="s">
        <v>1291</v>
      </c>
      <c r="H10" s="1510" t="s">
        <v>1303</v>
      </c>
      <c r="I10" s="1508" t="s">
        <v>589</v>
      </c>
      <c r="J10" s="738" t="s">
        <v>348</v>
      </c>
      <c r="K10" s="739" t="s">
        <v>348</v>
      </c>
      <c r="L10" s="739" t="s">
        <v>349</v>
      </c>
      <c r="M10" s="748" t="s">
        <v>349</v>
      </c>
      <c r="N10" s="347"/>
    </row>
    <row r="11" spans="1:14" s="24" customFormat="1" ht="12.75">
      <c r="A11" s="25">
        <v>1</v>
      </c>
      <c r="B11" s="426">
        <v>1</v>
      </c>
      <c r="C11" s="153">
        <v>2</v>
      </c>
      <c r="D11" s="338">
        <v>3</v>
      </c>
      <c r="E11" s="740">
        <v>4</v>
      </c>
      <c r="F11" s="749">
        <v>5</v>
      </c>
      <c r="G11" s="740">
        <v>6</v>
      </c>
      <c r="H11" s="1509">
        <v>7</v>
      </c>
      <c r="I11" s="251">
        <v>8</v>
      </c>
      <c r="J11" s="740" t="s">
        <v>351</v>
      </c>
      <c r="K11" s="741" t="s">
        <v>352</v>
      </c>
      <c r="L11" s="741" t="s">
        <v>353</v>
      </c>
      <c r="M11" s="749" t="s">
        <v>354</v>
      </c>
      <c r="N11" s="346"/>
    </row>
    <row r="12" spans="1:30" s="75" customFormat="1" ht="30" customHeight="1">
      <c r="A12" s="74">
        <v>1</v>
      </c>
      <c r="B12" s="533" t="s">
        <v>461</v>
      </c>
      <c r="C12" s="536">
        <v>100</v>
      </c>
      <c r="D12" s="523">
        <v>138.2</v>
      </c>
      <c r="E12" s="742">
        <v>145.4</v>
      </c>
      <c r="F12" s="812">
        <v>146</v>
      </c>
      <c r="G12" s="742">
        <v>156.6</v>
      </c>
      <c r="H12" s="818">
        <v>160.1</v>
      </c>
      <c r="I12" s="524">
        <v>164.9</v>
      </c>
      <c r="J12" s="26">
        <v>5.643994211288003</v>
      </c>
      <c r="K12" s="26">
        <v>0.41265474552956505</v>
      </c>
      <c r="L12" s="26">
        <v>12.945205479452056</v>
      </c>
      <c r="M12" s="26">
        <v>2.998126171143028</v>
      </c>
      <c r="N12" s="68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s="21" customFormat="1" ht="29.25" customHeight="1">
      <c r="A13" s="27">
        <v>1.1</v>
      </c>
      <c r="B13" s="534" t="s">
        <v>462</v>
      </c>
      <c r="C13" s="537">
        <v>49.593021995747016</v>
      </c>
      <c r="D13" s="525">
        <v>133.9</v>
      </c>
      <c r="E13" s="743">
        <v>141.7</v>
      </c>
      <c r="F13" s="813">
        <v>142.1</v>
      </c>
      <c r="G13" s="743">
        <v>151.8</v>
      </c>
      <c r="H13" s="819">
        <v>156.3</v>
      </c>
      <c r="I13" s="526">
        <v>157.4</v>
      </c>
      <c r="J13" s="28">
        <v>6.123973114264359</v>
      </c>
      <c r="K13" s="28">
        <v>0.28228652081863004</v>
      </c>
      <c r="L13" s="28">
        <v>10.7670654468684</v>
      </c>
      <c r="M13" s="28">
        <v>0.7037747920665396</v>
      </c>
      <c r="N13" s="69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s="31" customFormat="1" ht="24.75" customHeight="1">
      <c r="A14" s="29" t="s">
        <v>463</v>
      </c>
      <c r="B14" s="316" t="s">
        <v>464</v>
      </c>
      <c r="C14" s="538">
        <v>16.575694084141823</v>
      </c>
      <c r="D14" s="527">
        <v>125.7</v>
      </c>
      <c r="E14" s="744">
        <v>127.8</v>
      </c>
      <c r="F14" s="814">
        <v>128.2</v>
      </c>
      <c r="G14" s="744">
        <v>155.8</v>
      </c>
      <c r="H14" s="820">
        <v>154.8</v>
      </c>
      <c r="I14" s="528">
        <v>156.8</v>
      </c>
      <c r="J14" s="30">
        <v>1.9888623707239361</v>
      </c>
      <c r="K14" s="30">
        <v>0.31298904538338945</v>
      </c>
      <c r="L14" s="30">
        <v>22.30889235569424</v>
      </c>
      <c r="M14" s="30">
        <v>1.2919896640826778</v>
      </c>
      <c r="N14" s="70"/>
      <c r="P14" s="3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s="31" customFormat="1" ht="24.75" customHeight="1">
      <c r="A15" s="29" t="s">
        <v>465</v>
      </c>
      <c r="B15" s="316" t="s">
        <v>466</v>
      </c>
      <c r="C15" s="538">
        <v>6.086031204033311</v>
      </c>
      <c r="D15" s="527">
        <v>155.5</v>
      </c>
      <c r="E15" s="744">
        <v>163.6</v>
      </c>
      <c r="F15" s="814">
        <v>196.2</v>
      </c>
      <c r="G15" s="744">
        <v>156.2</v>
      </c>
      <c r="H15" s="820">
        <v>144.9</v>
      </c>
      <c r="I15" s="528">
        <v>164.3</v>
      </c>
      <c r="J15" s="30">
        <v>26.173633440514465</v>
      </c>
      <c r="K15" s="30">
        <v>19.926650366748163</v>
      </c>
      <c r="L15" s="30">
        <v>-16.258919469928628</v>
      </c>
      <c r="M15" s="30">
        <v>13.388543823326444</v>
      </c>
      <c r="N15" s="70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s="31" customFormat="1" ht="24.75" customHeight="1">
      <c r="A16" s="29" t="s">
        <v>467</v>
      </c>
      <c r="B16" s="316" t="s">
        <v>468</v>
      </c>
      <c r="C16" s="538">
        <v>3.770519507075808</v>
      </c>
      <c r="D16" s="527">
        <v>155.3</v>
      </c>
      <c r="E16" s="744">
        <v>168.9</v>
      </c>
      <c r="F16" s="814">
        <v>170.7</v>
      </c>
      <c r="G16" s="744">
        <v>186.4</v>
      </c>
      <c r="H16" s="820">
        <v>189.3</v>
      </c>
      <c r="I16" s="528">
        <v>196.8</v>
      </c>
      <c r="J16" s="30">
        <v>9.916291049581446</v>
      </c>
      <c r="K16" s="30">
        <v>1.0657193605683801</v>
      </c>
      <c r="L16" s="30">
        <v>15.28998242530757</v>
      </c>
      <c r="M16" s="30">
        <v>3.9619651347068157</v>
      </c>
      <c r="N16" s="70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s="31" customFormat="1" ht="24.75" customHeight="1">
      <c r="A17" s="29" t="s">
        <v>469</v>
      </c>
      <c r="B17" s="316" t="s">
        <v>470</v>
      </c>
      <c r="C17" s="538">
        <v>11.183012678383857</v>
      </c>
      <c r="D17" s="527">
        <v>117</v>
      </c>
      <c r="E17" s="744">
        <v>131.3</v>
      </c>
      <c r="F17" s="814">
        <v>114.4</v>
      </c>
      <c r="G17" s="744">
        <v>121.7</v>
      </c>
      <c r="H17" s="820">
        <v>140.5</v>
      </c>
      <c r="I17" s="528">
        <v>126.5</v>
      </c>
      <c r="J17" s="30">
        <v>-2.2222222222222143</v>
      </c>
      <c r="K17" s="30">
        <v>-12.871287128712865</v>
      </c>
      <c r="L17" s="30">
        <v>10.576923076923066</v>
      </c>
      <c r="M17" s="30">
        <v>-9.964412811387902</v>
      </c>
      <c r="N17" s="70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31" customFormat="1" ht="24.75" customHeight="1">
      <c r="A18" s="29" t="s">
        <v>471</v>
      </c>
      <c r="B18" s="316" t="s">
        <v>472</v>
      </c>
      <c r="C18" s="538">
        <v>1.9487350779721184</v>
      </c>
      <c r="D18" s="527">
        <v>108.8</v>
      </c>
      <c r="E18" s="744">
        <v>118.2</v>
      </c>
      <c r="F18" s="814">
        <v>123</v>
      </c>
      <c r="G18" s="744">
        <v>125.8</v>
      </c>
      <c r="H18" s="820">
        <v>128</v>
      </c>
      <c r="I18" s="528">
        <v>131.7</v>
      </c>
      <c r="J18" s="30">
        <v>13.051470588235304</v>
      </c>
      <c r="K18" s="30">
        <v>4.060913705583744</v>
      </c>
      <c r="L18" s="30">
        <v>7.073170731707307</v>
      </c>
      <c r="M18" s="30">
        <v>2.890624999999986</v>
      </c>
      <c r="N18" s="70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30" s="31" customFormat="1" ht="24.75" customHeight="1">
      <c r="A19" s="29" t="s">
        <v>473</v>
      </c>
      <c r="B19" s="316" t="s">
        <v>474</v>
      </c>
      <c r="C19" s="538">
        <v>10.019129444140097</v>
      </c>
      <c r="D19" s="527">
        <v>150.1</v>
      </c>
      <c r="E19" s="744">
        <v>157.3</v>
      </c>
      <c r="F19" s="814">
        <v>156.1</v>
      </c>
      <c r="G19" s="744">
        <v>168.1</v>
      </c>
      <c r="H19" s="820">
        <v>176.5</v>
      </c>
      <c r="I19" s="528">
        <v>178.8</v>
      </c>
      <c r="J19" s="30">
        <v>3.9973351099267234</v>
      </c>
      <c r="K19" s="30">
        <v>-0.7628734901462337</v>
      </c>
      <c r="L19" s="30">
        <v>14.541960281870601</v>
      </c>
      <c r="M19" s="30">
        <v>1.303116147308785</v>
      </c>
      <c r="N19" s="70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1:30" s="21" customFormat="1" ht="30.75" customHeight="1">
      <c r="A20" s="27">
        <v>1.2</v>
      </c>
      <c r="B20" s="534" t="s">
        <v>475</v>
      </c>
      <c r="C20" s="537">
        <v>20.37273710722672</v>
      </c>
      <c r="D20" s="525">
        <v>129.4</v>
      </c>
      <c r="E20" s="743">
        <v>139.5</v>
      </c>
      <c r="F20" s="813">
        <v>140</v>
      </c>
      <c r="G20" s="743">
        <v>151.1</v>
      </c>
      <c r="H20" s="819">
        <v>155.8</v>
      </c>
      <c r="I20" s="526">
        <v>159.4</v>
      </c>
      <c r="J20" s="28">
        <v>8.191653786707874</v>
      </c>
      <c r="K20" s="28">
        <v>0.35842293906809175</v>
      </c>
      <c r="L20" s="28">
        <v>13.857142857142861</v>
      </c>
      <c r="M20" s="28">
        <v>2.310654685494228</v>
      </c>
      <c r="N20" s="71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s="31" customFormat="1" ht="24.75" customHeight="1">
      <c r="A21" s="29" t="s">
        <v>476</v>
      </c>
      <c r="B21" s="316" t="s">
        <v>477</v>
      </c>
      <c r="C21" s="538">
        <v>6.117694570987977</v>
      </c>
      <c r="D21" s="527">
        <v>118.2</v>
      </c>
      <c r="E21" s="744">
        <v>128.5</v>
      </c>
      <c r="F21" s="814">
        <v>129.4</v>
      </c>
      <c r="G21" s="744">
        <v>144.9</v>
      </c>
      <c r="H21" s="820">
        <v>146.3</v>
      </c>
      <c r="I21" s="528">
        <v>150.2</v>
      </c>
      <c r="J21" s="30">
        <v>9.475465313028764</v>
      </c>
      <c r="K21" s="30">
        <v>0.7003891050583633</v>
      </c>
      <c r="L21" s="30">
        <v>16.07418856259659</v>
      </c>
      <c r="M21" s="30">
        <v>2.6657552973342433</v>
      </c>
      <c r="N21" s="70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1:30" s="31" customFormat="1" ht="24.75" customHeight="1">
      <c r="A22" s="29" t="s">
        <v>478</v>
      </c>
      <c r="B22" s="316" t="s">
        <v>479</v>
      </c>
      <c r="C22" s="538">
        <v>5.683628753648385</v>
      </c>
      <c r="D22" s="527">
        <v>128.8</v>
      </c>
      <c r="E22" s="744">
        <v>136</v>
      </c>
      <c r="F22" s="814">
        <v>136</v>
      </c>
      <c r="G22" s="744">
        <v>142.5</v>
      </c>
      <c r="H22" s="820">
        <v>143.9</v>
      </c>
      <c r="I22" s="528">
        <v>148.7</v>
      </c>
      <c r="J22" s="30">
        <v>5.590062111801245</v>
      </c>
      <c r="K22" s="30">
        <v>0</v>
      </c>
      <c r="L22" s="30">
        <v>9.338235294117638</v>
      </c>
      <c r="M22" s="30">
        <v>3.33564975677551</v>
      </c>
      <c r="N22" s="70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0" s="31" customFormat="1" ht="24.75" customHeight="1">
      <c r="A23" s="29" t="s">
        <v>480</v>
      </c>
      <c r="B23" s="316" t="s">
        <v>481</v>
      </c>
      <c r="C23" s="538">
        <v>4.4957766210627</v>
      </c>
      <c r="D23" s="527">
        <v>159.8</v>
      </c>
      <c r="E23" s="744">
        <v>179.9</v>
      </c>
      <c r="F23" s="814">
        <v>180.1</v>
      </c>
      <c r="G23" s="744">
        <v>197.1</v>
      </c>
      <c r="H23" s="820">
        <v>211.5</v>
      </c>
      <c r="I23" s="528">
        <v>215.5</v>
      </c>
      <c r="J23" s="30">
        <v>12.703379224030016</v>
      </c>
      <c r="K23" s="30">
        <v>0.11117287381878782</v>
      </c>
      <c r="L23" s="30">
        <v>19.655746807329265</v>
      </c>
      <c r="M23" s="30">
        <v>1.8912529550827486</v>
      </c>
      <c r="N23" s="70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1:30" s="31" customFormat="1" ht="24.75" customHeight="1">
      <c r="A24" s="29" t="s">
        <v>482</v>
      </c>
      <c r="B24" s="316" t="s">
        <v>483</v>
      </c>
      <c r="C24" s="538">
        <v>4.065637161527658</v>
      </c>
      <c r="D24" s="527">
        <v>113.4</v>
      </c>
      <c r="E24" s="744">
        <v>116.2</v>
      </c>
      <c r="F24" s="814">
        <v>117.4</v>
      </c>
      <c r="G24" s="744">
        <v>121.5</v>
      </c>
      <c r="H24" s="820">
        <v>125.2</v>
      </c>
      <c r="I24" s="528">
        <v>126.3</v>
      </c>
      <c r="J24" s="30">
        <v>3.5273368606701894</v>
      </c>
      <c r="K24" s="30">
        <v>1.0327022375215194</v>
      </c>
      <c r="L24" s="30">
        <v>7.580919931856897</v>
      </c>
      <c r="M24" s="30">
        <v>0.8785942492012708</v>
      </c>
      <c r="N24" s="70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1:30" s="21" customFormat="1" ht="30.75" customHeight="1">
      <c r="A25" s="27">
        <v>1.3</v>
      </c>
      <c r="B25" s="534" t="s">
        <v>484</v>
      </c>
      <c r="C25" s="539">
        <v>30.044340897026256</v>
      </c>
      <c r="D25" s="529">
        <v>151.2</v>
      </c>
      <c r="E25" s="745">
        <v>155.4</v>
      </c>
      <c r="F25" s="815">
        <v>156.5</v>
      </c>
      <c r="G25" s="745">
        <v>168.2</v>
      </c>
      <c r="H25" s="821">
        <v>169.2</v>
      </c>
      <c r="I25" s="196">
        <v>181</v>
      </c>
      <c r="J25" s="28">
        <v>3.5052910052910278</v>
      </c>
      <c r="K25" s="28">
        <v>0.7078507078507101</v>
      </c>
      <c r="L25" s="28">
        <v>15.654952076677304</v>
      </c>
      <c r="M25" s="28">
        <v>6.973995271867622</v>
      </c>
      <c r="N25" s="71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1:30" s="31" customFormat="1" ht="24.75" customHeight="1">
      <c r="A26" s="29" t="s">
        <v>485</v>
      </c>
      <c r="B26" s="316" t="s">
        <v>486</v>
      </c>
      <c r="C26" s="540">
        <v>5.397977971447429</v>
      </c>
      <c r="D26" s="530">
        <v>263.2</v>
      </c>
      <c r="E26" s="746">
        <v>268.7</v>
      </c>
      <c r="F26" s="816">
        <v>268.7</v>
      </c>
      <c r="G26" s="746">
        <v>295</v>
      </c>
      <c r="H26" s="822">
        <v>295</v>
      </c>
      <c r="I26" s="202">
        <v>356</v>
      </c>
      <c r="J26" s="30">
        <v>2.0896656534954445</v>
      </c>
      <c r="K26" s="30">
        <v>0</v>
      </c>
      <c r="L26" s="30">
        <v>32.489765537774474</v>
      </c>
      <c r="M26" s="30">
        <v>20.67796610169492</v>
      </c>
      <c r="N26" s="70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1:30" s="31" customFormat="1" ht="24.75" customHeight="1">
      <c r="A27" s="29" t="s">
        <v>487</v>
      </c>
      <c r="B27" s="316" t="s">
        <v>488</v>
      </c>
      <c r="C27" s="538">
        <v>2.4560330063653932</v>
      </c>
      <c r="D27" s="527">
        <v>169.5</v>
      </c>
      <c r="E27" s="744">
        <v>168.1</v>
      </c>
      <c r="F27" s="814">
        <v>176.7</v>
      </c>
      <c r="G27" s="744">
        <v>197.7</v>
      </c>
      <c r="H27" s="820">
        <v>197.7</v>
      </c>
      <c r="I27" s="528">
        <v>197.7</v>
      </c>
      <c r="J27" s="30">
        <v>4.247787610619454</v>
      </c>
      <c r="K27" s="30">
        <v>5.116002379535985</v>
      </c>
      <c r="L27" s="30">
        <v>11.88455008488964</v>
      </c>
      <c r="M27" s="30">
        <v>0</v>
      </c>
      <c r="N27" s="70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1:30" s="31" customFormat="1" ht="24.75" customHeight="1">
      <c r="A28" s="29" t="s">
        <v>489</v>
      </c>
      <c r="B28" s="316" t="s">
        <v>490</v>
      </c>
      <c r="C28" s="540">
        <v>6.973714820123034</v>
      </c>
      <c r="D28" s="530">
        <v>126.1</v>
      </c>
      <c r="E28" s="746">
        <v>128.9</v>
      </c>
      <c r="F28" s="816">
        <v>129.5</v>
      </c>
      <c r="G28" s="746">
        <v>141.2</v>
      </c>
      <c r="H28" s="822">
        <v>144</v>
      </c>
      <c r="I28" s="202">
        <v>144.3</v>
      </c>
      <c r="J28" s="30">
        <v>2.6962727993656017</v>
      </c>
      <c r="K28" s="30">
        <v>0.46547711404187453</v>
      </c>
      <c r="L28" s="30">
        <v>11.42857142857143</v>
      </c>
      <c r="M28" s="30">
        <v>0.2083333333333428</v>
      </c>
      <c r="N28" s="70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1:30" s="31" customFormat="1" ht="24.75" customHeight="1">
      <c r="A29" s="29"/>
      <c r="B29" s="316" t="s">
        <v>491</v>
      </c>
      <c r="C29" s="540">
        <v>1.8659527269142209</v>
      </c>
      <c r="D29" s="530">
        <v>96</v>
      </c>
      <c r="E29" s="746">
        <v>96.1</v>
      </c>
      <c r="F29" s="816">
        <v>96.1</v>
      </c>
      <c r="G29" s="746">
        <v>94.7</v>
      </c>
      <c r="H29" s="822">
        <v>95.6</v>
      </c>
      <c r="I29" s="202">
        <v>95.6</v>
      </c>
      <c r="J29" s="30">
        <v>0.10416666666665719</v>
      </c>
      <c r="K29" s="30">
        <v>0</v>
      </c>
      <c r="L29" s="30">
        <v>-0.5202913631633663</v>
      </c>
      <c r="M29" s="30">
        <v>0</v>
      </c>
      <c r="N29" s="70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1:30" s="31" customFormat="1" ht="24.75" customHeight="1">
      <c r="A30" s="29"/>
      <c r="B30" s="316" t="s">
        <v>493</v>
      </c>
      <c r="C30" s="540">
        <v>2.731641690470963</v>
      </c>
      <c r="D30" s="530">
        <v>111.3</v>
      </c>
      <c r="E30" s="746">
        <v>115.1</v>
      </c>
      <c r="F30" s="816">
        <v>117.2</v>
      </c>
      <c r="G30" s="746">
        <v>117.8</v>
      </c>
      <c r="H30" s="822">
        <v>114.4</v>
      </c>
      <c r="I30" s="202">
        <v>114.4</v>
      </c>
      <c r="J30" s="30">
        <v>5.300988319856259</v>
      </c>
      <c r="K30" s="30">
        <v>1.824500434404868</v>
      </c>
      <c r="L30" s="30">
        <v>-2.3890784982935145</v>
      </c>
      <c r="M30" s="30">
        <v>0</v>
      </c>
      <c r="N30" s="70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1:30" s="31" customFormat="1" ht="24.75" customHeight="1">
      <c r="A31" s="29"/>
      <c r="B31" s="316" t="s">
        <v>494</v>
      </c>
      <c r="C31" s="540">
        <v>3.1001290737979397</v>
      </c>
      <c r="D31" s="530">
        <v>111</v>
      </c>
      <c r="E31" s="746">
        <v>107.8</v>
      </c>
      <c r="F31" s="816">
        <v>107.7</v>
      </c>
      <c r="G31" s="746">
        <v>107.6</v>
      </c>
      <c r="H31" s="822">
        <v>108</v>
      </c>
      <c r="I31" s="202">
        <v>108.9</v>
      </c>
      <c r="J31" s="30">
        <v>-2.9729729729729826</v>
      </c>
      <c r="K31" s="30">
        <v>-0.09276437847866248</v>
      </c>
      <c r="L31" s="30">
        <v>1.1142061281337163</v>
      </c>
      <c r="M31" s="30">
        <v>0.8333333333333286</v>
      </c>
      <c r="N31" s="70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s="31" customFormat="1" ht="24.75" customHeight="1">
      <c r="A32" s="29" t="s">
        <v>495</v>
      </c>
      <c r="B32" s="316" t="s">
        <v>496</v>
      </c>
      <c r="C32" s="540">
        <v>7.508891607907275</v>
      </c>
      <c r="D32" s="530">
        <v>132.8</v>
      </c>
      <c r="E32" s="746">
        <v>143.4</v>
      </c>
      <c r="F32" s="816">
        <v>143.9</v>
      </c>
      <c r="G32" s="746">
        <v>154</v>
      </c>
      <c r="H32" s="822">
        <v>156.5</v>
      </c>
      <c r="I32" s="202">
        <v>158.9</v>
      </c>
      <c r="J32" s="30">
        <v>8.358433734939766</v>
      </c>
      <c r="K32" s="30">
        <v>0.3486750348675116</v>
      </c>
      <c r="L32" s="30">
        <v>10.423905489923555</v>
      </c>
      <c r="M32" s="30">
        <v>1.5335463258785893</v>
      </c>
      <c r="N32" s="70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1:14" s="31" customFormat="1" ht="9" customHeight="1" thickBot="1">
      <c r="A33" s="33"/>
      <c r="B33" s="535"/>
      <c r="C33" s="541"/>
      <c r="D33" s="531"/>
      <c r="E33" s="747"/>
      <c r="F33" s="817"/>
      <c r="G33" s="747"/>
      <c r="H33" s="823"/>
      <c r="I33" s="532"/>
      <c r="J33" s="72"/>
      <c r="K33" s="72"/>
      <c r="L33" s="72"/>
      <c r="M33" s="72"/>
      <c r="N33" s="73"/>
    </row>
    <row r="34" spans="1:14" ht="12.75">
      <c r="A34" s="20"/>
      <c r="B34" s="34" t="s">
        <v>497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498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499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500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2">
    <mergeCell ref="A1:N1"/>
    <mergeCell ref="A2:N2"/>
    <mergeCell ref="A3:N3"/>
    <mergeCell ref="B4:N4"/>
    <mergeCell ref="A5:N5"/>
    <mergeCell ref="A6:N6"/>
    <mergeCell ref="A8:N8"/>
    <mergeCell ref="J9:M9"/>
    <mergeCell ref="B9:B10"/>
    <mergeCell ref="C9:C10"/>
    <mergeCell ref="E9:F9"/>
    <mergeCell ref="G9:I9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7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K4" sqref="K4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14" t="s">
        <v>1238</v>
      </c>
      <c r="B1" s="1814"/>
      <c r="C1" s="1814"/>
      <c r="D1" s="1814"/>
      <c r="E1" s="1814"/>
      <c r="F1" s="1814"/>
      <c r="G1" s="1814"/>
      <c r="H1" s="348"/>
      <c r="I1" s="348"/>
    </row>
    <row r="2" spans="1:9" ht="19.5" customHeight="1">
      <c r="A2" s="1815" t="s">
        <v>706</v>
      </c>
      <c r="B2" s="1815"/>
      <c r="C2" s="1815"/>
      <c r="D2" s="1815"/>
      <c r="E2" s="1815"/>
      <c r="F2" s="1815"/>
      <c r="G2" s="1815"/>
      <c r="H2" s="1815"/>
      <c r="I2" s="1815"/>
    </row>
    <row r="3" spans="1:9" ht="14.25" customHeight="1">
      <c r="A3" s="1816" t="s">
        <v>456</v>
      </c>
      <c r="B3" s="1816"/>
      <c r="C3" s="1816"/>
      <c r="D3" s="1816"/>
      <c r="E3" s="1816"/>
      <c r="F3" s="1816"/>
      <c r="G3" s="1816"/>
      <c r="H3" s="1816"/>
      <c r="I3" s="1816"/>
    </row>
    <row r="4" spans="1:9" ht="15.75" customHeight="1">
      <c r="A4" s="1817" t="str">
        <f>'CPI YOY'!A4:I4</f>
        <v>(Y-o-Y Changes)</v>
      </c>
      <c r="B4" s="1817"/>
      <c r="C4" s="1817"/>
      <c r="D4" s="1817"/>
      <c r="E4" s="1817"/>
      <c r="F4" s="1817"/>
      <c r="G4" s="1817"/>
      <c r="H4" s="1817"/>
      <c r="I4" s="181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18" t="s">
        <v>800</v>
      </c>
      <c r="B6" s="1806" t="str">
        <f>'CPI YOY'!B6:C6</f>
        <v>2005/06</v>
      </c>
      <c r="C6" s="1806"/>
      <c r="D6" s="1804" t="str">
        <f>'CPI YOY'!D6:E6</f>
        <v>2006/07</v>
      </c>
      <c r="E6" s="1805"/>
      <c r="F6" s="1806" t="str">
        <f>'CPI YOY'!F6:G6</f>
        <v>2007/08P</v>
      </c>
      <c r="G6" s="1805"/>
      <c r="H6" s="13" t="s">
        <v>446</v>
      </c>
      <c r="I6" s="14"/>
      <c r="J6" s="17"/>
      <c r="K6" s="17"/>
      <c r="L6" s="17"/>
      <c r="M6" s="17"/>
    </row>
    <row r="7" spans="1:13" ht="24.75" customHeight="1">
      <c r="A7" s="1819"/>
      <c r="B7" s="542" t="s">
        <v>770</v>
      </c>
      <c r="C7" s="344" t="s">
        <v>605</v>
      </c>
      <c r="D7" s="544" t="s">
        <v>770</v>
      </c>
      <c r="E7" s="545" t="s">
        <v>605</v>
      </c>
      <c r="F7" s="542" t="s">
        <v>770</v>
      </c>
      <c r="G7" s="342" t="s">
        <v>605</v>
      </c>
      <c r="H7" s="15" t="s">
        <v>447</v>
      </c>
      <c r="I7" s="15" t="s">
        <v>448</v>
      </c>
      <c r="J7" s="17"/>
      <c r="K7" s="17"/>
      <c r="L7" s="17"/>
      <c r="M7" s="17"/>
    </row>
    <row r="8" spans="1:16" ht="24.75" customHeight="1">
      <c r="A8" s="81" t="s">
        <v>603</v>
      </c>
      <c r="B8" s="543">
        <v>129.9</v>
      </c>
      <c r="C8" s="349">
        <v>10</v>
      </c>
      <c r="D8" s="350">
        <v>139.9</v>
      </c>
      <c r="E8" s="546">
        <v>7.7</v>
      </c>
      <c r="F8" s="64">
        <v>151.8</v>
      </c>
      <c r="G8" s="351">
        <v>8.5</v>
      </c>
      <c r="H8" s="17"/>
      <c r="I8" s="17"/>
      <c r="J8" s="17"/>
      <c r="K8" s="17"/>
      <c r="L8" s="17"/>
      <c r="M8" s="17"/>
      <c r="N8" s="17"/>
      <c r="O8" s="17"/>
      <c r="P8" s="17"/>
    </row>
    <row r="9" spans="1:16" ht="24.75" customHeight="1">
      <c r="A9" s="81" t="s">
        <v>247</v>
      </c>
      <c r="B9" s="543">
        <v>133.5</v>
      </c>
      <c r="C9" s="349">
        <v>9.3</v>
      </c>
      <c r="D9" s="350">
        <v>142.4</v>
      </c>
      <c r="E9" s="546">
        <v>6.7</v>
      </c>
      <c r="F9" s="64">
        <v>160</v>
      </c>
      <c r="G9" s="351">
        <v>12.4</v>
      </c>
      <c r="H9" s="17"/>
      <c r="I9" s="17"/>
      <c r="J9" s="17"/>
      <c r="K9" s="17"/>
      <c r="L9" s="17"/>
      <c r="M9" s="17"/>
      <c r="N9" s="17"/>
      <c r="O9" s="17"/>
      <c r="P9" s="17"/>
    </row>
    <row r="10" spans="1:16" ht="24.75" customHeight="1">
      <c r="A10" s="81" t="s">
        <v>588</v>
      </c>
      <c r="B10" s="543">
        <v>134.8</v>
      </c>
      <c r="C10" s="349">
        <v>9.5</v>
      </c>
      <c r="D10" s="350">
        <v>147.1</v>
      </c>
      <c r="E10" s="546">
        <v>9.1</v>
      </c>
      <c r="F10" s="64">
        <v>163.5</v>
      </c>
      <c r="G10" s="351">
        <v>11.1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1" t="s">
        <v>594</v>
      </c>
      <c r="B11" s="543">
        <v>135</v>
      </c>
      <c r="C11" s="349">
        <v>9.4</v>
      </c>
      <c r="D11" s="350">
        <v>149</v>
      </c>
      <c r="E11" s="546">
        <v>10.4</v>
      </c>
      <c r="F11" s="64">
        <v>164.3</v>
      </c>
      <c r="G11" s="351">
        <v>10.3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1" t="s">
        <v>595</v>
      </c>
      <c r="B12" s="543">
        <v>136.4</v>
      </c>
      <c r="C12" s="349">
        <v>11.3</v>
      </c>
      <c r="D12" s="350">
        <v>150.5</v>
      </c>
      <c r="E12" s="546">
        <v>10.3</v>
      </c>
      <c r="F12" s="64">
        <v>161.3</v>
      </c>
      <c r="G12" s="351">
        <v>7.2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1" t="s">
        <v>596</v>
      </c>
      <c r="B13" s="543">
        <v>134.3</v>
      </c>
      <c r="C13" s="349">
        <v>12.9</v>
      </c>
      <c r="D13" s="350">
        <v>146.3</v>
      </c>
      <c r="E13" s="546">
        <v>8.9</v>
      </c>
      <c r="F13" s="64">
        <v>155.2</v>
      </c>
      <c r="G13" s="351">
        <v>6.1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1" t="s">
        <v>597</v>
      </c>
      <c r="B14" s="543">
        <v>129.5</v>
      </c>
      <c r="C14" s="349">
        <v>8.2</v>
      </c>
      <c r="D14" s="350">
        <v>143</v>
      </c>
      <c r="E14" s="546">
        <v>10.4</v>
      </c>
      <c r="F14" s="64">
        <v>150.8</v>
      </c>
      <c r="G14" s="351">
        <v>5.5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1" t="s">
        <v>598</v>
      </c>
      <c r="B15" s="543">
        <v>128.9</v>
      </c>
      <c r="C15" s="349">
        <v>6.5</v>
      </c>
      <c r="D15" s="350">
        <v>145.1</v>
      </c>
      <c r="E15" s="546">
        <v>12.6</v>
      </c>
      <c r="F15" s="64">
        <v>151.3</v>
      </c>
      <c r="G15" s="351">
        <v>4.3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1" t="s">
        <v>599</v>
      </c>
      <c r="B16" s="64">
        <v>130.8</v>
      </c>
      <c r="C16" s="349">
        <v>6.2</v>
      </c>
      <c r="D16" s="350">
        <v>146.7</v>
      </c>
      <c r="E16" s="546">
        <v>12.2</v>
      </c>
      <c r="F16" s="64">
        <v>156.4</v>
      </c>
      <c r="G16" s="351">
        <v>6.6</v>
      </c>
      <c r="K16" s="17"/>
      <c r="L16" s="17"/>
      <c r="M16" s="17"/>
      <c r="N16" s="17"/>
      <c r="O16" s="17"/>
      <c r="P16" s="17"/>
    </row>
    <row r="17" spans="1:16" ht="24.75" customHeight="1">
      <c r="A17" s="81" t="s">
        <v>600</v>
      </c>
      <c r="B17" s="64">
        <v>133.1</v>
      </c>
      <c r="C17" s="349">
        <v>7.6</v>
      </c>
      <c r="D17" s="350">
        <v>143.2</v>
      </c>
      <c r="E17" s="546">
        <v>7.6</v>
      </c>
      <c r="F17" s="64">
        <v>156.55828438460816</v>
      </c>
      <c r="G17" s="351">
        <v>9.3</v>
      </c>
      <c r="K17" s="17"/>
      <c r="L17" s="17"/>
      <c r="M17" s="17"/>
      <c r="N17" s="17"/>
      <c r="O17" s="17"/>
      <c r="P17" s="17"/>
    </row>
    <row r="18" spans="1:16" ht="24.75" customHeight="1">
      <c r="A18" s="81" t="s">
        <v>601</v>
      </c>
      <c r="B18" s="64">
        <v>136.9</v>
      </c>
      <c r="C18" s="349">
        <v>9.3</v>
      </c>
      <c r="D18" s="350">
        <v>145.4</v>
      </c>
      <c r="E18" s="546">
        <v>6.2</v>
      </c>
      <c r="F18" s="64">
        <v>160.1</v>
      </c>
      <c r="G18" s="351">
        <v>10.1</v>
      </c>
      <c r="K18" s="17"/>
      <c r="L18" s="17"/>
      <c r="M18" s="17"/>
      <c r="N18" s="17"/>
      <c r="O18" s="17"/>
      <c r="P18" s="17"/>
    </row>
    <row r="19" spans="1:16" ht="24.75" customHeight="1">
      <c r="A19" s="81" t="s">
        <v>602</v>
      </c>
      <c r="B19" s="64">
        <v>138.2</v>
      </c>
      <c r="C19" s="349">
        <v>9.2</v>
      </c>
      <c r="D19" s="350">
        <v>146</v>
      </c>
      <c r="E19" s="546">
        <v>5.6</v>
      </c>
      <c r="F19" s="64">
        <v>164.9</v>
      </c>
      <c r="G19" s="351">
        <v>12.9</v>
      </c>
      <c r="K19" s="17"/>
      <c r="L19" s="17"/>
      <c r="M19" s="17"/>
      <c r="N19" s="17"/>
      <c r="O19" s="17"/>
      <c r="P19" s="17"/>
    </row>
    <row r="20" spans="1:7" ht="24.75" customHeight="1" thickBot="1">
      <c r="A20" s="82" t="s">
        <v>449</v>
      </c>
      <c r="B20" s="65">
        <v>133.4</v>
      </c>
      <c r="C20" s="79">
        <v>9.1</v>
      </c>
      <c r="D20" s="80">
        <v>145.4</v>
      </c>
      <c r="E20" s="60">
        <v>9</v>
      </c>
      <c r="F20" s="65">
        <v>158</v>
      </c>
      <c r="G20" s="547">
        <v>8.7</v>
      </c>
    </row>
    <row r="21" spans="1:4" ht="19.5" customHeight="1">
      <c r="A21" s="16" t="s">
        <v>450</v>
      </c>
      <c r="D21" s="17"/>
    </row>
    <row r="22" ht="19.5" customHeight="1">
      <c r="A22" s="16"/>
    </row>
    <row r="24" spans="1:2" ht="12.75">
      <c r="A24" s="352"/>
      <c r="B24" s="352"/>
    </row>
    <row r="25" spans="1:2" ht="12.75">
      <c r="A25" s="35"/>
      <c r="B25" s="352"/>
    </row>
    <row r="26" spans="1:2" ht="12.75">
      <c r="A26" s="35"/>
      <c r="B26" s="352"/>
    </row>
    <row r="27" spans="1:2" ht="12.75">
      <c r="A27" s="35"/>
      <c r="B27" s="352"/>
    </row>
    <row r="28" spans="1:2" ht="12.75">
      <c r="A28" s="352"/>
      <c r="B28" s="352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50" t="s">
        <v>1239</v>
      </c>
      <c r="B1" s="1650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</row>
    <row r="2" spans="1:13" ht="18.75" customHeight="1">
      <c r="A2" s="1667" t="s">
        <v>709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7"/>
    </row>
    <row r="3" spans="1:13" ht="15" customHeight="1">
      <c r="A3" s="1650" t="s">
        <v>503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</row>
    <row r="4" spans="1:13" ht="13.5" thickBot="1">
      <c r="A4" s="1681" t="str">
        <f>CPI!E5</f>
        <v>Mid-June 2008 </v>
      </c>
      <c r="B4" s="1681"/>
      <c r="C4" s="1681"/>
      <c r="D4" s="1681"/>
      <c r="E4" s="1681"/>
      <c r="F4" s="1681"/>
      <c r="G4" s="1681"/>
      <c r="H4" s="1681"/>
      <c r="I4" s="1681"/>
      <c r="J4" s="1681"/>
      <c r="K4" s="1681"/>
      <c r="L4" s="1681"/>
      <c r="M4" s="1681"/>
    </row>
    <row r="5" spans="1:13" ht="12.75">
      <c r="A5" s="1823" t="s">
        <v>504</v>
      </c>
      <c r="B5" s="1825" t="s">
        <v>505</v>
      </c>
      <c r="C5" s="548" t="s">
        <v>345</v>
      </c>
      <c r="D5" s="728" t="str">
        <f>WPI!D9</f>
        <v>2005/06</v>
      </c>
      <c r="E5" s="1820" t="str">
        <f>WPI!E9</f>
        <v>2006/07</v>
      </c>
      <c r="F5" s="1821"/>
      <c r="G5" s="1820" t="str">
        <f>WPI!G9</f>
        <v>2007/08P</v>
      </c>
      <c r="H5" s="1821"/>
      <c r="I5" s="1822"/>
      <c r="J5" s="1827" t="s">
        <v>605</v>
      </c>
      <c r="K5" s="1821"/>
      <c r="L5" s="1821"/>
      <c r="M5" s="1822"/>
    </row>
    <row r="6" spans="1:13" ht="12.75">
      <c r="A6" s="1824"/>
      <c r="B6" s="1826"/>
      <c r="C6" s="549" t="s">
        <v>347</v>
      </c>
      <c r="D6" s="1513" t="s">
        <v>589</v>
      </c>
      <c r="E6" s="1513" t="s">
        <v>1303</v>
      </c>
      <c r="F6" s="1513" t="s">
        <v>589</v>
      </c>
      <c r="G6" s="1513" t="s">
        <v>1291</v>
      </c>
      <c r="H6" s="1513" t="s">
        <v>1303</v>
      </c>
      <c r="I6" s="1513" t="s">
        <v>589</v>
      </c>
      <c r="J6" s="1828" t="s">
        <v>507</v>
      </c>
      <c r="K6" s="1830" t="s">
        <v>508</v>
      </c>
      <c r="L6" s="1830" t="s">
        <v>509</v>
      </c>
      <c r="M6" s="1832" t="s">
        <v>510</v>
      </c>
    </row>
    <row r="7" spans="1:13" ht="12.75">
      <c r="A7" s="374"/>
      <c r="B7" s="375">
        <v>1</v>
      </c>
      <c r="C7" s="376">
        <v>2</v>
      </c>
      <c r="D7" s="750">
        <v>3</v>
      </c>
      <c r="E7" s="1511">
        <v>4</v>
      </c>
      <c r="F7" s="1512">
        <v>5</v>
      </c>
      <c r="G7" s="1511">
        <v>6</v>
      </c>
      <c r="H7" s="831">
        <v>7</v>
      </c>
      <c r="I7" s="758">
        <v>8</v>
      </c>
      <c r="J7" s="1829"/>
      <c r="K7" s="1831"/>
      <c r="L7" s="1831"/>
      <c r="M7" s="1833"/>
    </row>
    <row r="8" spans="1:13" ht="8.25" customHeight="1">
      <c r="A8" s="354"/>
      <c r="B8" s="355"/>
      <c r="C8" s="356"/>
      <c r="D8" s="556"/>
      <c r="E8" s="757"/>
      <c r="F8" s="824"/>
      <c r="G8" s="839"/>
      <c r="H8" s="832"/>
      <c r="I8" s="355"/>
      <c r="J8" s="372"/>
      <c r="K8" s="48"/>
      <c r="L8" s="353"/>
      <c r="M8" s="357"/>
    </row>
    <row r="9" spans="1:13" ht="12" customHeight="1">
      <c r="A9" s="358"/>
      <c r="B9" s="359" t="s">
        <v>511</v>
      </c>
      <c r="C9" s="550">
        <v>100</v>
      </c>
      <c r="D9" s="751">
        <v>105.7</v>
      </c>
      <c r="E9" s="557">
        <v>117.3</v>
      </c>
      <c r="F9" s="825">
        <v>118</v>
      </c>
      <c r="G9" s="557">
        <v>125.4</v>
      </c>
      <c r="H9" s="833">
        <v>125.5</v>
      </c>
      <c r="I9" s="759">
        <v>127.6</v>
      </c>
      <c r="J9" s="90">
        <v>11.636707663197726</v>
      </c>
      <c r="K9" s="36">
        <v>0.5967604433077582</v>
      </c>
      <c r="L9" s="36">
        <v>8.13559322033899</v>
      </c>
      <c r="M9" s="83">
        <v>1.6733067729083615</v>
      </c>
    </row>
    <row r="10" spans="1:13" ht="6" customHeight="1">
      <c r="A10" s="360"/>
      <c r="B10" s="361"/>
      <c r="C10" s="551"/>
      <c r="D10" s="752"/>
      <c r="E10" s="558"/>
      <c r="F10" s="826"/>
      <c r="G10" s="558"/>
      <c r="H10" s="834"/>
      <c r="I10" s="760"/>
      <c r="J10" s="91"/>
      <c r="K10" s="37"/>
      <c r="L10" s="37"/>
      <c r="M10" s="84"/>
    </row>
    <row r="11" spans="1:13" ht="12" customHeight="1">
      <c r="A11" s="362">
        <v>1</v>
      </c>
      <c r="B11" s="359" t="s">
        <v>512</v>
      </c>
      <c r="C11" s="550">
        <v>26.97</v>
      </c>
      <c r="D11" s="751">
        <v>100.4</v>
      </c>
      <c r="E11" s="557">
        <v>106.6</v>
      </c>
      <c r="F11" s="825">
        <v>106.6</v>
      </c>
      <c r="G11" s="557">
        <v>118.2</v>
      </c>
      <c r="H11" s="833">
        <v>118.2</v>
      </c>
      <c r="I11" s="759">
        <v>118.2</v>
      </c>
      <c r="J11" s="90">
        <v>6.175298804780866</v>
      </c>
      <c r="K11" s="36">
        <v>0</v>
      </c>
      <c r="L11" s="36">
        <v>10.88180112570359</v>
      </c>
      <c r="M11" s="83">
        <v>0</v>
      </c>
    </row>
    <row r="12" spans="1:13" ht="7.5" customHeight="1">
      <c r="A12" s="362"/>
      <c r="B12" s="363"/>
      <c r="C12" s="550"/>
      <c r="D12" s="751"/>
      <c r="E12" s="557"/>
      <c r="F12" s="825"/>
      <c r="G12" s="557"/>
      <c r="H12" s="833"/>
      <c r="I12" s="759"/>
      <c r="J12" s="90"/>
      <c r="K12" s="36"/>
      <c r="L12" s="36"/>
      <c r="M12" s="83"/>
    </row>
    <row r="13" spans="1:13" ht="15" customHeight="1">
      <c r="A13" s="364"/>
      <c r="B13" s="363" t="s">
        <v>513</v>
      </c>
      <c r="C13" s="552">
        <v>9.8</v>
      </c>
      <c r="D13" s="753">
        <v>100.3</v>
      </c>
      <c r="E13" s="559">
        <v>105.8</v>
      </c>
      <c r="F13" s="827">
        <v>105.8</v>
      </c>
      <c r="G13" s="559">
        <v>121</v>
      </c>
      <c r="H13" s="835">
        <v>121</v>
      </c>
      <c r="I13" s="761">
        <v>121</v>
      </c>
      <c r="J13" s="92">
        <v>5.483549351944177</v>
      </c>
      <c r="K13" s="38">
        <v>0</v>
      </c>
      <c r="L13" s="38">
        <v>14.366729678638947</v>
      </c>
      <c r="M13" s="85">
        <v>0</v>
      </c>
    </row>
    <row r="14" spans="1:13" ht="15" customHeight="1">
      <c r="A14" s="365"/>
      <c r="B14" s="366" t="s">
        <v>514</v>
      </c>
      <c r="C14" s="553">
        <v>17.17</v>
      </c>
      <c r="D14" s="754">
        <v>100.4</v>
      </c>
      <c r="E14" s="560">
        <v>107.1</v>
      </c>
      <c r="F14" s="828">
        <v>107.1</v>
      </c>
      <c r="G14" s="560">
        <v>116.6</v>
      </c>
      <c r="H14" s="836">
        <v>116.6</v>
      </c>
      <c r="I14" s="762">
        <v>116.6</v>
      </c>
      <c r="J14" s="93">
        <v>6.6733067729083615</v>
      </c>
      <c r="K14" s="39">
        <v>0</v>
      </c>
      <c r="L14" s="39">
        <v>8.87021475256769</v>
      </c>
      <c r="M14" s="86">
        <v>0</v>
      </c>
    </row>
    <row r="15" spans="1:13" ht="10.5" customHeight="1">
      <c r="A15" s="364"/>
      <c r="B15" s="363"/>
      <c r="C15" s="550"/>
      <c r="D15" s="751"/>
      <c r="E15" s="557"/>
      <c r="F15" s="827"/>
      <c r="G15" s="559"/>
      <c r="H15" s="833"/>
      <c r="I15" s="759"/>
      <c r="J15" s="90"/>
      <c r="K15" s="36"/>
      <c r="L15" s="36"/>
      <c r="M15" s="83"/>
    </row>
    <row r="16" spans="1:13" ht="15" customHeight="1">
      <c r="A16" s="362">
        <v>1.1</v>
      </c>
      <c r="B16" s="359" t="s">
        <v>515</v>
      </c>
      <c r="C16" s="550">
        <v>2.82</v>
      </c>
      <c r="D16" s="751">
        <v>100</v>
      </c>
      <c r="E16" s="557">
        <v>110</v>
      </c>
      <c r="F16" s="825">
        <v>110</v>
      </c>
      <c r="G16" s="557">
        <v>135.8</v>
      </c>
      <c r="H16" s="833">
        <v>135.8</v>
      </c>
      <c r="I16" s="759">
        <v>135.8</v>
      </c>
      <c r="J16" s="90">
        <v>10</v>
      </c>
      <c r="K16" s="36">
        <v>0</v>
      </c>
      <c r="L16" s="36">
        <v>23.454545454545467</v>
      </c>
      <c r="M16" s="83">
        <v>0</v>
      </c>
    </row>
    <row r="17" spans="1:13" ht="13.5" customHeight="1">
      <c r="A17" s="362"/>
      <c r="B17" s="363" t="s">
        <v>513</v>
      </c>
      <c r="C17" s="552">
        <v>0.31</v>
      </c>
      <c r="D17" s="753">
        <v>100</v>
      </c>
      <c r="E17" s="559">
        <v>110</v>
      </c>
      <c r="F17" s="827">
        <v>110</v>
      </c>
      <c r="G17" s="559">
        <v>137.3</v>
      </c>
      <c r="H17" s="835">
        <v>137.3</v>
      </c>
      <c r="I17" s="761">
        <v>137.3</v>
      </c>
      <c r="J17" s="92">
        <v>10</v>
      </c>
      <c r="K17" s="38">
        <v>0</v>
      </c>
      <c r="L17" s="38">
        <v>24.818181818181827</v>
      </c>
      <c r="M17" s="85">
        <v>0</v>
      </c>
    </row>
    <row r="18" spans="1:13" ht="15" customHeight="1">
      <c r="A18" s="364"/>
      <c r="B18" s="363" t="s">
        <v>514</v>
      </c>
      <c r="C18" s="552">
        <v>2.51</v>
      </c>
      <c r="D18" s="753">
        <v>100</v>
      </c>
      <c r="E18" s="559">
        <v>110</v>
      </c>
      <c r="F18" s="827">
        <v>110</v>
      </c>
      <c r="G18" s="559">
        <v>135.6</v>
      </c>
      <c r="H18" s="835">
        <v>135.6</v>
      </c>
      <c r="I18" s="761">
        <v>135.6</v>
      </c>
      <c r="J18" s="92">
        <v>10</v>
      </c>
      <c r="K18" s="38">
        <v>0</v>
      </c>
      <c r="L18" s="38">
        <v>23.272727272727266</v>
      </c>
      <c r="M18" s="85">
        <v>0</v>
      </c>
    </row>
    <row r="19" spans="1:13" ht="15" customHeight="1">
      <c r="A19" s="362">
        <v>1.2</v>
      </c>
      <c r="B19" s="359" t="s">
        <v>516</v>
      </c>
      <c r="C19" s="550">
        <v>1.14</v>
      </c>
      <c r="D19" s="751">
        <v>104.4</v>
      </c>
      <c r="E19" s="557">
        <v>111.4</v>
      </c>
      <c r="F19" s="825">
        <v>111.4</v>
      </c>
      <c r="G19" s="557">
        <v>121.2</v>
      </c>
      <c r="H19" s="833">
        <v>121.2</v>
      </c>
      <c r="I19" s="759">
        <v>121.2</v>
      </c>
      <c r="J19" s="90">
        <v>6.704980842911866</v>
      </c>
      <c r="K19" s="36">
        <v>0</v>
      </c>
      <c r="L19" s="36">
        <v>8.797127468581678</v>
      </c>
      <c r="M19" s="83">
        <v>0</v>
      </c>
    </row>
    <row r="20" spans="1:13" ht="15" customHeight="1">
      <c r="A20" s="364"/>
      <c r="B20" s="363" t="s">
        <v>513</v>
      </c>
      <c r="C20" s="552">
        <v>0.19</v>
      </c>
      <c r="D20" s="753">
        <v>106.4</v>
      </c>
      <c r="E20" s="559">
        <v>114.2</v>
      </c>
      <c r="F20" s="827">
        <v>114.2</v>
      </c>
      <c r="G20" s="559">
        <v>132.1</v>
      </c>
      <c r="H20" s="835">
        <v>132.1</v>
      </c>
      <c r="I20" s="761">
        <v>132.1</v>
      </c>
      <c r="J20" s="92">
        <v>7.330827067669162</v>
      </c>
      <c r="K20" s="38">
        <v>0</v>
      </c>
      <c r="L20" s="38">
        <v>15.674255691768806</v>
      </c>
      <c r="M20" s="85">
        <v>0</v>
      </c>
    </row>
    <row r="21" spans="1:13" ht="15" customHeight="1">
      <c r="A21" s="364"/>
      <c r="B21" s="363" t="s">
        <v>514</v>
      </c>
      <c r="C21" s="552">
        <v>0.95</v>
      </c>
      <c r="D21" s="753">
        <v>104</v>
      </c>
      <c r="E21" s="559">
        <v>110.8</v>
      </c>
      <c r="F21" s="827">
        <v>110.8</v>
      </c>
      <c r="G21" s="559">
        <v>119</v>
      </c>
      <c r="H21" s="835">
        <v>119</v>
      </c>
      <c r="I21" s="761">
        <v>119</v>
      </c>
      <c r="J21" s="92">
        <v>6.538461538461533</v>
      </c>
      <c r="K21" s="38">
        <v>0</v>
      </c>
      <c r="L21" s="38">
        <v>7.400722021660641</v>
      </c>
      <c r="M21" s="85">
        <v>0</v>
      </c>
    </row>
    <row r="22" spans="1:13" ht="15" customHeight="1">
      <c r="A22" s="362">
        <v>1.3</v>
      </c>
      <c r="B22" s="359" t="s">
        <v>517</v>
      </c>
      <c r="C22" s="550">
        <v>0.55</v>
      </c>
      <c r="D22" s="751">
        <v>110</v>
      </c>
      <c r="E22" s="557">
        <v>113.3</v>
      </c>
      <c r="F22" s="825">
        <v>113.3</v>
      </c>
      <c r="G22" s="557">
        <v>170.5</v>
      </c>
      <c r="H22" s="833">
        <v>170.5</v>
      </c>
      <c r="I22" s="759">
        <v>170.5</v>
      </c>
      <c r="J22" s="90">
        <v>3</v>
      </c>
      <c r="K22" s="36">
        <v>0</v>
      </c>
      <c r="L22" s="36">
        <v>50.48543689320388</v>
      </c>
      <c r="M22" s="83">
        <v>0</v>
      </c>
    </row>
    <row r="23" spans="1:13" ht="15" customHeight="1">
      <c r="A23" s="362"/>
      <c r="B23" s="363" t="s">
        <v>513</v>
      </c>
      <c r="C23" s="552">
        <v>0.1</v>
      </c>
      <c r="D23" s="753">
        <v>112.6</v>
      </c>
      <c r="E23" s="559">
        <v>117.6</v>
      </c>
      <c r="F23" s="827">
        <v>117.6</v>
      </c>
      <c r="G23" s="559">
        <v>167.7</v>
      </c>
      <c r="H23" s="835">
        <v>167.7</v>
      </c>
      <c r="I23" s="761">
        <v>167.7</v>
      </c>
      <c r="J23" s="92">
        <v>4.440497335701593</v>
      </c>
      <c r="K23" s="38">
        <v>0</v>
      </c>
      <c r="L23" s="38">
        <v>42.602040816326536</v>
      </c>
      <c r="M23" s="85">
        <v>0</v>
      </c>
    </row>
    <row r="24" spans="1:13" ht="15" customHeight="1">
      <c r="A24" s="362"/>
      <c r="B24" s="363" t="s">
        <v>514</v>
      </c>
      <c r="C24" s="552">
        <v>0.45</v>
      </c>
      <c r="D24" s="753">
        <v>109.4</v>
      </c>
      <c r="E24" s="559">
        <v>112.3</v>
      </c>
      <c r="F24" s="827">
        <v>112.3</v>
      </c>
      <c r="G24" s="559">
        <v>171.2</v>
      </c>
      <c r="H24" s="835">
        <v>171.2</v>
      </c>
      <c r="I24" s="761">
        <v>171.2</v>
      </c>
      <c r="J24" s="92">
        <v>2.650822669104187</v>
      </c>
      <c r="K24" s="38">
        <v>0</v>
      </c>
      <c r="L24" s="38">
        <v>52.44879786286731</v>
      </c>
      <c r="M24" s="85">
        <v>0</v>
      </c>
    </row>
    <row r="25" spans="1:13" s="104" customFormat="1" ht="15" customHeight="1">
      <c r="A25" s="362">
        <v>1.4</v>
      </c>
      <c r="B25" s="359" t="s">
        <v>518</v>
      </c>
      <c r="C25" s="550">
        <v>4.01</v>
      </c>
      <c r="D25" s="751">
        <v>100</v>
      </c>
      <c r="E25" s="557">
        <v>111.4</v>
      </c>
      <c r="F25" s="825">
        <v>111.4</v>
      </c>
      <c r="G25" s="557">
        <v>121.8</v>
      </c>
      <c r="H25" s="833">
        <v>121.8</v>
      </c>
      <c r="I25" s="759">
        <v>121.8</v>
      </c>
      <c r="J25" s="90">
        <v>11.4</v>
      </c>
      <c r="K25" s="36">
        <v>0</v>
      </c>
      <c r="L25" s="36">
        <v>9.335727109515247</v>
      </c>
      <c r="M25" s="83">
        <v>0</v>
      </c>
    </row>
    <row r="26" spans="1:13" ht="15" customHeight="1">
      <c r="A26" s="364"/>
      <c r="B26" s="363" t="s">
        <v>513</v>
      </c>
      <c r="C26" s="552">
        <v>0.17</v>
      </c>
      <c r="D26" s="753">
        <v>100</v>
      </c>
      <c r="E26" s="559">
        <v>109.9</v>
      </c>
      <c r="F26" s="827">
        <v>109.9</v>
      </c>
      <c r="G26" s="559">
        <v>127.5</v>
      </c>
      <c r="H26" s="835">
        <v>127.5</v>
      </c>
      <c r="I26" s="761">
        <v>127.5</v>
      </c>
      <c r="J26" s="92">
        <v>9.899999999999991</v>
      </c>
      <c r="K26" s="38">
        <v>0</v>
      </c>
      <c r="L26" s="38">
        <v>16.01455868971793</v>
      </c>
      <c r="M26" s="85">
        <v>0</v>
      </c>
    </row>
    <row r="27" spans="1:15" ht="15" customHeight="1">
      <c r="A27" s="364"/>
      <c r="B27" s="363" t="s">
        <v>514</v>
      </c>
      <c r="C27" s="552">
        <v>3.84</v>
      </c>
      <c r="D27" s="753">
        <v>100</v>
      </c>
      <c r="E27" s="559">
        <v>111.5</v>
      </c>
      <c r="F27" s="827">
        <v>111.5</v>
      </c>
      <c r="G27" s="559">
        <v>121.5</v>
      </c>
      <c r="H27" s="835">
        <v>121.5</v>
      </c>
      <c r="I27" s="761">
        <v>121.5</v>
      </c>
      <c r="J27" s="92">
        <v>11.5</v>
      </c>
      <c r="K27" s="38">
        <v>0</v>
      </c>
      <c r="L27" s="38">
        <v>8.968609865470853</v>
      </c>
      <c r="M27" s="85">
        <v>0</v>
      </c>
      <c r="O27" s="367"/>
    </row>
    <row r="28" spans="1:13" s="104" customFormat="1" ht="15" customHeight="1">
      <c r="A28" s="362">
        <v>1.5</v>
      </c>
      <c r="B28" s="359" t="s">
        <v>519</v>
      </c>
      <c r="C28" s="550">
        <v>10.55</v>
      </c>
      <c r="D28" s="751">
        <v>100</v>
      </c>
      <c r="E28" s="557">
        <v>107</v>
      </c>
      <c r="F28" s="825">
        <v>107</v>
      </c>
      <c r="G28" s="557">
        <v>122.8</v>
      </c>
      <c r="H28" s="833">
        <v>122.8</v>
      </c>
      <c r="I28" s="759">
        <v>122.8</v>
      </c>
      <c r="J28" s="90">
        <v>7</v>
      </c>
      <c r="K28" s="36">
        <v>0</v>
      </c>
      <c r="L28" s="36">
        <v>14.766355140186917</v>
      </c>
      <c r="M28" s="83">
        <v>0</v>
      </c>
    </row>
    <row r="29" spans="1:13" ht="15" customHeight="1">
      <c r="A29" s="364"/>
      <c r="B29" s="363" t="s">
        <v>513</v>
      </c>
      <c r="C29" s="552">
        <v>6.8</v>
      </c>
      <c r="D29" s="753">
        <v>100</v>
      </c>
      <c r="E29" s="559">
        <v>106.5</v>
      </c>
      <c r="F29" s="827">
        <v>106.5</v>
      </c>
      <c r="G29" s="559">
        <v>125.7</v>
      </c>
      <c r="H29" s="835">
        <v>125.7</v>
      </c>
      <c r="I29" s="761">
        <v>125.7</v>
      </c>
      <c r="J29" s="92">
        <v>6.5</v>
      </c>
      <c r="K29" s="38">
        <v>0</v>
      </c>
      <c r="L29" s="38">
        <v>18.02816901408451</v>
      </c>
      <c r="M29" s="85">
        <v>0</v>
      </c>
    </row>
    <row r="30" spans="1:13" ht="15" customHeight="1">
      <c r="A30" s="364"/>
      <c r="B30" s="363" t="s">
        <v>514</v>
      </c>
      <c r="C30" s="552">
        <v>3.75</v>
      </c>
      <c r="D30" s="753">
        <v>100</v>
      </c>
      <c r="E30" s="559">
        <v>108</v>
      </c>
      <c r="F30" s="827">
        <v>108</v>
      </c>
      <c r="G30" s="559">
        <v>117.6</v>
      </c>
      <c r="H30" s="835">
        <v>117.6</v>
      </c>
      <c r="I30" s="761">
        <v>117.6</v>
      </c>
      <c r="J30" s="92">
        <v>8</v>
      </c>
      <c r="K30" s="38">
        <v>0</v>
      </c>
      <c r="L30" s="38">
        <v>8.888888888888886</v>
      </c>
      <c r="M30" s="85">
        <v>0</v>
      </c>
    </row>
    <row r="31" spans="1:13" s="104" customFormat="1" ht="15" customHeight="1">
      <c r="A31" s="362">
        <v>1.6</v>
      </c>
      <c r="B31" s="359" t="s">
        <v>520</v>
      </c>
      <c r="C31" s="550">
        <v>7.9</v>
      </c>
      <c r="D31" s="751">
        <v>100</v>
      </c>
      <c r="E31" s="557">
        <v>101.3</v>
      </c>
      <c r="F31" s="825">
        <v>101.3</v>
      </c>
      <c r="G31" s="557">
        <v>99.8</v>
      </c>
      <c r="H31" s="833">
        <v>99.8</v>
      </c>
      <c r="I31" s="759">
        <v>99.8</v>
      </c>
      <c r="J31" s="90">
        <v>1.299999999999983</v>
      </c>
      <c r="K31" s="36">
        <v>0</v>
      </c>
      <c r="L31" s="36">
        <v>-1.4807502467917004</v>
      </c>
      <c r="M31" s="83">
        <v>0</v>
      </c>
    </row>
    <row r="32" spans="1:13" ht="15" customHeight="1">
      <c r="A32" s="364"/>
      <c r="B32" s="363" t="s">
        <v>513</v>
      </c>
      <c r="C32" s="552">
        <v>2.24</v>
      </c>
      <c r="D32" s="753">
        <v>100</v>
      </c>
      <c r="E32" s="559">
        <v>101.5</v>
      </c>
      <c r="F32" s="827">
        <v>101.5</v>
      </c>
      <c r="G32" s="559">
        <v>100.6</v>
      </c>
      <c r="H32" s="835">
        <v>100.6</v>
      </c>
      <c r="I32" s="761">
        <v>100.6</v>
      </c>
      <c r="J32" s="92">
        <v>1.4999999999999858</v>
      </c>
      <c r="K32" s="38">
        <v>0</v>
      </c>
      <c r="L32" s="38">
        <v>-0.8866995073891673</v>
      </c>
      <c r="M32" s="85">
        <v>0</v>
      </c>
    </row>
    <row r="33" spans="1:13" ht="15" customHeight="1">
      <c r="A33" s="364"/>
      <c r="B33" s="363" t="s">
        <v>514</v>
      </c>
      <c r="C33" s="552">
        <v>5.66</v>
      </c>
      <c r="D33" s="753">
        <v>100</v>
      </c>
      <c r="E33" s="559">
        <v>101.3</v>
      </c>
      <c r="F33" s="827">
        <v>101.3</v>
      </c>
      <c r="G33" s="559">
        <v>99.5</v>
      </c>
      <c r="H33" s="835">
        <v>99.5</v>
      </c>
      <c r="I33" s="761">
        <v>99.5</v>
      </c>
      <c r="J33" s="92">
        <v>1.299999999999983</v>
      </c>
      <c r="K33" s="38">
        <v>0</v>
      </c>
      <c r="L33" s="38">
        <v>-1.7769002961500462</v>
      </c>
      <c r="M33" s="85">
        <v>0</v>
      </c>
    </row>
    <row r="34" spans="1:13" ht="6" customHeight="1">
      <c r="A34" s="364"/>
      <c r="B34" s="114"/>
      <c r="C34" s="552"/>
      <c r="D34" s="753"/>
      <c r="E34" s="559"/>
      <c r="F34" s="827"/>
      <c r="G34" s="559"/>
      <c r="H34" s="835"/>
      <c r="I34" s="761"/>
      <c r="J34" s="92"/>
      <c r="K34" s="38"/>
      <c r="L34" s="38"/>
      <c r="M34" s="85"/>
    </row>
    <row r="35" spans="1:13" ht="12.75">
      <c r="A35" s="368">
        <v>2</v>
      </c>
      <c r="B35" s="369" t="s">
        <v>521</v>
      </c>
      <c r="C35" s="554">
        <v>73.03</v>
      </c>
      <c r="D35" s="755">
        <v>107.7</v>
      </c>
      <c r="E35" s="561">
        <v>121.2</v>
      </c>
      <c r="F35" s="829">
        <v>122.3</v>
      </c>
      <c r="G35" s="561">
        <v>128</v>
      </c>
      <c r="H35" s="837">
        <v>128.3</v>
      </c>
      <c r="I35" s="763">
        <v>131.1</v>
      </c>
      <c r="J35" s="94">
        <v>13.55617455896008</v>
      </c>
      <c r="K35" s="40">
        <v>0.9075907590758874</v>
      </c>
      <c r="L35" s="40">
        <v>7.195421095666404</v>
      </c>
      <c r="M35" s="87">
        <v>2.1823850350740486</v>
      </c>
    </row>
    <row r="36" spans="1:13" ht="9.75" customHeight="1">
      <c r="A36" s="364"/>
      <c r="B36" s="114"/>
      <c r="C36" s="552"/>
      <c r="D36" s="753"/>
      <c r="E36" s="559"/>
      <c r="F36" s="827"/>
      <c r="G36" s="559"/>
      <c r="H36" s="835"/>
      <c r="I36" s="761"/>
      <c r="J36" s="92"/>
      <c r="K36" s="38"/>
      <c r="L36" s="38"/>
      <c r="M36" s="85"/>
    </row>
    <row r="37" spans="1:13" ht="12.75">
      <c r="A37" s="362">
        <v>2.1</v>
      </c>
      <c r="B37" s="370" t="s">
        <v>522</v>
      </c>
      <c r="C37" s="550">
        <v>39.49</v>
      </c>
      <c r="D37" s="751">
        <v>109</v>
      </c>
      <c r="E37" s="557">
        <v>118.8</v>
      </c>
      <c r="F37" s="825">
        <v>119.3</v>
      </c>
      <c r="G37" s="557">
        <v>126.3</v>
      </c>
      <c r="H37" s="833">
        <v>126.3</v>
      </c>
      <c r="I37" s="759">
        <v>130.8</v>
      </c>
      <c r="J37" s="90">
        <v>9.44954128440368</v>
      </c>
      <c r="K37" s="36">
        <v>0.4208754208754044</v>
      </c>
      <c r="L37" s="36">
        <v>9.639564124057017</v>
      </c>
      <c r="M37" s="83">
        <v>3.562945368171029</v>
      </c>
    </row>
    <row r="38" spans="1:13" ht="12.75">
      <c r="A38" s="364"/>
      <c r="B38" s="114" t="s">
        <v>523</v>
      </c>
      <c r="C38" s="552">
        <v>20.49</v>
      </c>
      <c r="D38" s="753">
        <v>108.2</v>
      </c>
      <c r="E38" s="559">
        <v>117.1</v>
      </c>
      <c r="F38" s="827">
        <v>118</v>
      </c>
      <c r="G38" s="559">
        <v>124.8</v>
      </c>
      <c r="H38" s="835">
        <v>124.8</v>
      </c>
      <c r="I38" s="761">
        <v>129.3</v>
      </c>
      <c r="J38" s="92">
        <v>9.057301293900196</v>
      </c>
      <c r="K38" s="38">
        <v>0.768573868488474</v>
      </c>
      <c r="L38" s="38">
        <v>9.576271186440692</v>
      </c>
      <c r="M38" s="85">
        <v>3.605769230769255</v>
      </c>
    </row>
    <row r="39" spans="1:13" ht="12.75">
      <c r="A39" s="364"/>
      <c r="B39" s="114" t="s">
        <v>524</v>
      </c>
      <c r="C39" s="552">
        <v>19</v>
      </c>
      <c r="D39" s="753">
        <v>109.8</v>
      </c>
      <c r="E39" s="559">
        <v>120.6</v>
      </c>
      <c r="F39" s="827">
        <v>120.6</v>
      </c>
      <c r="G39" s="559">
        <v>128</v>
      </c>
      <c r="H39" s="835">
        <v>128</v>
      </c>
      <c r="I39" s="761">
        <v>132.5</v>
      </c>
      <c r="J39" s="92">
        <v>9.836065573770483</v>
      </c>
      <c r="K39" s="38">
        <v>0</v>
      </c>
      <c r="L39" s="38">
        <v>9.86733001658375</v>
      </c>
      <c r="M39" s="85">
        <v>3.515625</v>
      </c>
    </row>
    <row r="40" spans="1:13" ht="12.75">
      <c r="A40" s="362">
        <v>2.2</v>
      </c>
      <c r="B40" s="370" t="s">
        <v>525</v>
      </c>
      <c r="C40" s="550">
        <v>25.25</v>
      </c>
      <c r="D40" s="751">
        <v>107</v>
      </c>
      <c r="E40" s="557">
        <v>127.5</v>
      </c>
      <c r="F40" s="825">
        <v>129.2</v>
      </c>
      <c r="G40" s="557">
        <v>133.4</v>
      </c>
      <c r="H40" s="833">
        <v>133.4</v>
      </c>
      <c r="I40" s="759">
        <v>133.4</v>
      </c>
      <c r="J40" s="90">
        <v>20.747663551401857</v>
      </c>
      <c r="K40" s="36">
        <v>1.3333333333333144</v>
      </c>
      <c r="L40" s="36">
        <v>3.2507739938080675</v>
      </c>
      <c r="M40" s="83">
        <v>0</v>
      </c>
    </row>
    <row r="41" spans="1:13" ht="12.75">
      <c r="A41" s="364"/>
      <c r="B41" s="114" t="s">
        <v>526</v>
      </c>
      <c r="C41" s="552">
        <v>6.31</v>
      </c>
      <c r="D41" s="753">
        <v>104.3</v>
      </c>
      <c r="E41" s="559">
        <v>122</v>
      </c>
      <c r="F41" s="827">
        <v>122</v>
      </c>
      <c r="G41" s="559">
        <v>123.7</v>
      </c>
      <c r="H41" s="835">
        <v>123.8</v>
      </c>
      <c r="I41" s="761">
        <v>123.8</v>
      </c>
      <c r="J41" s="92">
        <v>16.970278044103566</v>
      </c>
      <c r="K41" s="38">
        <v>0</v>
      </c>
      <c r="L41" s="38">
        <v>1.4754098360655803</v>
      </c>
      <c r="M41" s="85">
        <v>0</v>
      </c>
    </row>
    <row r="42" spans="1:13" ht="12.75">
      <c r="A42" s="364"/>
      <c r="B42" s="114" t="s">
        <v>527</v>
      </c>
      <c r="C42" s="552">
        <v>6.31</v>
      </c>
      <c r="D42" s="753">
        <v>106.4</v>
      </c>
      <c r="E42" s="559">
        <v>125.8</v>
      </c>
      <c r="F42" s="827">
        <v>126.8</v>
      </c>
      <c r="G42" s="559">
        <v>131</v>
      </c>
      <c r="H42" s="835">
        <v>131</v>
      </c>
      <c r="I42" s="761">
        <v>131</v>
      </c>
      <c r="J42" s="92">
        <v>19.172932330827066</v>
      </c>
      <c r="K42" s="38">
        <v>0.7949125596184388</v>
      </c>
      <c r="L42" s="38">
        <v>3.3123028391167253</v>
      </c>
      <c r="M42" s="85">
        <v>0</v>
      </c>
    </row>
    <row r="43" spans="1:13" ht="12.75">
      <c r="A43" s="364"/>
      <c r="B43" s="114" t="s">
        <v>528</v>
      </c>
      <c r="C43" s="552">
        <v>6.31</v>
      </c>
      <c r="D43" s="753">
        <v>108.2</v>
      </c>
      <c r="E43" s="559">
        <v>126.8</v>
      </c>
      <c r="F43" s="827">
        <v>129.2</v>
      </c>
      <c r="G43" s="559">
        <v>135.4</v>
      </c>
      <c r="H43" s="835">
        <v>135.4</v>
      </c>
      <c r="I43" s="761">
        <v>135.4</v>
      </c>
      <c r="J43" s="92">
        <v>19.40850277264323</v>
      </c>
      <c r="K43" s="38">
        <v>1.8927444794952635</v>
      </c>
      <c r="L43" s="38">
        <v>4.798761609907132</v>
      </c>
      <c r="M43" s="85">
        <v>0</v>
      </c>
    </row>
    <row r="44" spans="1:13" ht="12.75">
      <c r="A44" s="364"/>
      <c r="B44" s="114" t="s">
        <v>529</v>
      </c>
      <c r="C44" s="552">
        <v>6.32</v>
      </c>
      <c r="D44" s="753">
        <v>109</v>
      </c>
      <c r="E44" s="559">
        <v>135.5</v>
      </c>
      <c r="F44" s="827">
        <v>139</v>
      </c>
      <c r="G44" s="559">
        <v>143.5</v>
      </c>
      <c r="H44" s="835">
        <v>143.5</v>
      </c>
      <c r="I44" s="761">
        <v>143.5</v>
      </c>
      <c r="J44" s="92">
        <v>27.522935779816507</v>
      </c>
      <c r="K44" s="38">
        <v>2.5830258302583076</v>
      </c>
      <c r="L44" s="38">
        <v>3.237410071942449</v>
      </c>
      <c r="M44" s="85">
        <v>0</v>
      </c>
    </row>
    <row r="45" spans="1:13" ht="12.75">
      <c r="A45" s="362">
        <v>2.3</v>
      </c>
      <c r="B45" s="370" t="s">
        <v>530</v>
      </c>
      <c r="C45" s="550">
        <v>8.29</v>
      </c>
      <c r="D45" s="751">
        <v>103.6</v>
      </c>
      <c r="E45" s="557">
        <v>113.8</v>
      </c>
      <c r="F45" s="825">
        <v>115.2</v>
      </c>
      <c r="G45" s="557">
        <v>119.8</v>
      </c>
      <c r="H45" s="833">
        <v>121.9</v>
      </c>
      <c r="I45" s="759">
        <v>125.6</v>
      </c>
      <c r="J45" s="90">
        <v>11.196911196911202</v>
      </c>
      <c r="K45" s="36">
        <v>1.230228471001766</v>
      </c>
      <c r="L45" s="36">
        <v>9.027777777777771</v>
      </c>
      <c r="M45" s="83">
        <v>3.0352748154224685</v>
      </c>
    </row>
    <row r="46" spans="1:13" ht="12.75">
      <c r="A46" s="364"/>
      <c r="B46" s="370" t="s">
        <v>531</v>
      </c>
      <c r="C46" s="550">
        <v>2.76</v>
      </c>
      <c r="D46" s="751">
        <v>104.4</v>
      </c>
      <c r="E46" s="557">
        <v>114.9</v>
      </c>
      <c r="F46" s="825">
        <v>115.2</v>
      </c>
      <c r="G46" s="557">
        <v>119</v>
      </c>
      <c r="H46" s="833">
        <v>121.2</v>
      </c>
      <c r="I46" s="759">
        <v>123.2</v>
      </c>
      <c r="J46" s="90">
        <v>10.34482758620689</v>
      </c>
      <c r="K46" s="36">
        <v>0.26109660574411464</v>
      </c>
      <c r="L46" s="36">
        <v>6.944444444444443</v>
      </c>
      <c r="M46" s="83">
        <v>1.65016501650166</v>
      </c>
    </row>
    <row r="47" spans="1:13" ht="12.75">
      <c r="A47" s="364"/>
      <c r="B47" s="114" t="s">
        <v>527</v>
      </c>
      <c r="C47" s="552">
        <v>1.38</v>
      </c>
      <c r="D47" s="753">
        <v>105.5</v>
      </c>
      <c r="E47" s="559">
        <v>113.3</v>
      </c>
      <c r="F47" s="827">
        <v>113.5</v>
      </c>
      <c r="G47" s="559">
        <v>117.8</v>
      </c>
      <c r="H47" s="835">
        <v>119.6</v>
      </c>
      <c r="I47" s="761">
        <v>122.8</v>
      </c>
      <c r="J47" s="92">
        <v>7.582938388625578</v>
      </c>
      <c r="K47" s="38">
        <v>0.176522506619591</v>
      </c>
      <c r="L47" s="38">
        <v>8.193832599118949</v>
      </c>
      <c r="M47" s="85">
        <v>2.675585284280942</v>
      </c>
    </row>
    <row r="48" spans="1:13" ht="12.75">
      <c r="A48" s="364"/>
      <c r="B48" s="114" t="s">
        <v>529</v>
      </c>
      <c r="C48" s="552">
        <v>1.38</v>
      </c>
      <c r="D48" s="753">
        <v>103.3</v>
      </c>
      <c r="E48" s="559">
        <v>116.4</v>
      </c>
      <c r="F48" s="827">
        <v>116.9</v>
      </c>
      <c r="G48" s="559">
        <v>120.2</v>
      </c>
      <c r="H48" s="835">
        <v>122.7</v>
      </c>
      <c r="I48" s="761">
        <v>123.6</v>
      </c>
      <c r="J48" s="92">
        <v>13.165537270087128</v>
      </c>
      <c r="K48" s="38">
        <v>0.4295532646048059</v>
      </c>
      <c r="L48" s="38">
        <v>5.731394354148847</v>
      </c>
      <c r="M48" s="85">
        <v>0.7334963325183423</v>
      </c>
    </row>
    <row r="49" spans="1:13" ht="12.75">
      <c r="A49" s="364"/>
      <c r="B49" s="370" t="s">
        <v>532</v>
      </c>
      <c r="C49" s="550">
        <v>2.76</v>
      </c>
      <c r="D49" s="751">
        <v>102.9</v>
      </c>
      <c r="E49" s="557">
        <v>111.4</v>
      </c>
      <c r="F49" s="825">
        <v>112.7</v>
      </c>
      <c r="G49" s="557">
        <v>114.2</v>
      </c>
      <c r="H49" s="833">
        <v>116.9</v>
      </c>
      <c r="I49" s="759">
        <v>118</v>
      </c>
      <c r="J49" s="90">
        <v>9.523809523809518</v>
      </c>
      <c r="K49" s="36">
        <v>1.166965888689404</v>
      </c>
      <c r="L49" s="36">
        <v>4.702750665483578</v>
      </c>
      <c r="M49" s="83">
        <v>0.9409751924722087</v>
      </c>
    </row>
    <row r="50" spans="1:13" ht="12.75">
      <c r="A50" s="364"/>
      <c r="B50" s="114" t="s">
        <v>527</v>
      </c>
      <c r="C50" s="552">
        <v>1.38</v>
      </c>
      <c r="D50" s="753">
        <v>104.4</v>
      </c>
      <c r="E50" s="559">
        <v>110.8</v>
      </c>
      <c r="F50" s="827">
        <v>112.2</v>
      </c>
      <c r="G50" s="559">
        <v>113.9</v>
      </c>
      <c r="H50" s="835">
        <v>116</v>
      </c>
      <c r="I50" s="761">
        <v>118.2</v>
      </c>
      <c r="J50" s="92">
        <v>7.47126436781609</v>
      </c>
      <c r="K50" s="38">
        <v>1.2635379061371736</v>
      </c>
      <c r="L50" s="38">
        <v>5.347593582887697</v>
      </c>
      <c r="M50" s="85">
        <v>1.896551724137936</v>
      </c>
    </row>
    <row r="51" spans="1:13" ht="12.75">
      <c r="A51" s="364"/>
      <c r="B51" s="114" t="s">
        <v>529</v>
      </c>
      <c r="C51" s="552">
        <v>1.38</v>
      </c>
      <c r="D51" s="753">
        <v>101.3</v>
      </c>
      <c r="E51" s="559">
        <v>111.9</v>
      </c>
      <c r="F51" s="827">
        <v>113.2</v>
      </c>
      <c r="G51" s="559">
        <v>114.4</v>
      </c>
      <c r="H51" s="835">
        <v>117.8</v>
      </c>
      <c r="I51" s="761">
        <v>117.8</v>
      </c>
      <c r="J51" s="92">
        <v>11.747285291214226</v>
      </c>
      <c r="K51" s="38">
        <v>1.1617515638963312</v>
      </c>
      <c r="L51" s="38">
        <v>4.063604240282672</v>
      </c>
      <c r="M51" s="85">
        <v>0</v>
      </c>
    </row>
    <row r="52" spans="1:13" ht="12.75">
      <c r="A52" s="364"/>
      <c r="B52" s="370" t="s">
        <v>533</v>
      </c>
      <c r="C52" s="550">
        <v>2.77</v>
      </c>
      <c r="D52" s="751">
        <v>103.6</v>
      </c>
      <c r="E52" s="557">
        <v>115.1</v>
      </c>
      <c r="F52" s="825">
        <v>117.6</v>
      </c>
      <c r="G52" s="557">
        <v>126.4</v>
      </c>
      <c r="H52" s="833">
        <v>127.6</v>
      </c>
      <c r="I52" s="759">
        <v>135.6</v>
      </c>
      <c r="J52" s="90">
        <v>13.513513513513516</v>
      </c>
      <c r="K52" s="36">
        <v>2.1720243266724566</v>
      </c>
      <c r="L52" s="36">
        <v>15.306122448979593</v>
      </c>
      <c r="M52" s="83">
        <v>6.269592476489038</v>
      </c>
    </row>
    <row r="53" spans="1:13" ht="12.75">
      <c r="A53" s="364"/>
      <c r="B53" s="114" t="s">
        <v>523</v>
      </c>
      <c r="C53" s="552">
        <v>1.38</v>
      </c>
      <c r="D53" s="753">
        <v>103.3</v>
      </c>
      <c r="E53" s="559">
        <v>115.2</v>
      </c>
      <c r="F53" s="827">
        <v>116.8</v>
      </c>
      <c r="G53" s="559">
        <v>125.4</v>
      </c>
      <c r="H53" s="835">
        <v>126.7</v>
      </c>
      <c r="I53" s="761">
        <v>134.7</v>
      </c>
      <c r="J53" s="92">
        <v>13.068731848983532</v>
      </c>
      <c r="K53" s="38">
        <v>1.3888888888888857</v>
      </c>
      <c r="L53" s="38">
        <v>15.325342465753408</v>
      </c>
      <c r="M53" s="85">
        <v>6.314127861089176</v>
      </c>
    </row>
    <row r="54" spans="1:13" ht="13.5" thickBot="1">
      <c r="A54" s="371"/>
      <c r="B54" s="117" t="s">
        <v>524</v>
      </c>
      <c r="C54" s="555">
        <v>1.39</v>
      </c>
      <c r="D54" s="756">
        <v>103.8</v>
      </c>
      <c r="E54" s="562">
        <v>114.9</v>
      </c>
      <c r="F54" s="830">
        <v>118.4</v>
      </c>
      <c r="G54" s="562">
        <v>127.4</v>
      </c>
      <c r="H54" s="838">
        <v>128.6</v>
      </c>
      <c r="I54" s="764">
        <v>136.6</v>
      </c>
      <c r="J54" s="95">
        <v>14.06551059730252</v>
      </c>
      <c r="K54" s="88">
        <v>3.046127067014794</v>
      </c>
      <c r="L54" s="88">
        <v>15.3716216216216</v>
      </c>
      <c r="M54" s="89">
        <v>6.220839813374795</v>
      </c>
    </row>
    <row r="55" spans="2:3" ht="12.75">
      <c r="B55" s="432" t="s">
        <v>534</v>
      </c>
      <c r="C55" s="1309"/>
    </row>
  </sheetData>
  <sheetProtection/>
  <mergeCells count="13">
    <mergeCell ref="L6:L7"/>
    <mergeCell ref="M6:M7"/>
    <mergeCell ref="E5:F5"/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2" sqref="A2:F2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681" t="s">
        <v>1240</v>
      </c>
      <c r="B1" s="1681"/>
      <c r="C1" s="1681"/>
      <c r="D1" s="1681"/>
      <c r="E1" s="1681"/>
      <c r="F1" s="1681"/>
    </row>
    <row r="2" spans="1:6" s="377" customFormat="1" ht="20.25" customHeight="1">
      <c r="A2" s="1839" t="s">
        <v>772</v>
      </c>
      <c r="B2" s="1839"/>
      <c r="C2" s="1839"/>
      <c r="D2" s="1839"/>
      <c r="E2" s="1839"/>
      <c r="F2" s="1839"/>
    </row>
    <row r="3" spans="1:20" s="379" customFormat="1" ht="15" customHeight="1">
      <c r="A3" s="1667" t="s">
        <v>537</v>
      </c>
      <c r="B3" s="1667"/>
      <c r="C3" s="1667"/>
      <c r="D3" s="1667"/>
      <c r="E3" s="1667"/>
      <c r="F3" s="1667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6" s="380" customFormat="1" ht="16.5" customHeight="1">
      <c r="A4" s="1724" t="s">
        <v>962</v>
      </c>
      <c r="B4" s="1724"/>
      <c r="C4" s="1724"/>
      <c r="D4" s="1724"/>
      <c r="E4" s="1724"/>
      <c r="F4" s="1724"/>
    </row>
    <row r="5" spans="1:6" ht="12" customHeight="1" thickBot="1">
      <c r="A5" s="381"/>
      <c r="B5" s="381"/>
      <c r="C5" s="381"/>
      <c r="D5" s="381"/>
      <c r="E5" s="381"/>
      <c r="F5" s="382" t="s">
        <v>271</v>
      </c>
    </row>
    <row r="6" spans="1:6" s="383" customFormat="1" ht="12" customHeight="1">
      <c r="A6" s="575"/>
      <c r="B6" s="1834" t="s">
        <v>249</v>
      </c>
      <c r="C6" s="1835"/>
      <c r="D6" s="1836"/>
      <c r="E6" s="1837" t="s">
        <v>605</v>
      </c>
      <c r="F6" s="1838"/>
    </row>
    <row r="7" spans="1:6" s="385" customFormat="1" ht="12" customHeight="1">
      <c r="A7" s="576" t="s">
        <v>538</v>
      </c>
      <c r="B7" s="583" t="s">
        <v>244</v>
      </c>
      <c r="C7" s="384" t="s">
        <v>245</v>
      </c>
      <c r="D7" s="563" t="s">
        <v>777</v>
      </c>
      <c r="E7" s="384" t="s">
        <v>245</v>
      </c>
      <c r="F7" s="563" t="s">
        <v>777</v>
      </c>
    </row>
    <row r="8" spans="1:9" s="21" customFormat="1" ht="14.25" customHeight="1">
      <c r="A8" s="577" t="s">
        <v>539</v>
      </c>
      <c r="B8" s="584">
        <v>88549.4</v>
      </c>
      <c r="C8" s="386">
        <v>108035.1</v>
      </c>
      <c r="D8" s="585">
        <v>128761</v>
      </c>
      <c r="E8" s="387">
        <v>22.005456841040157</v>
      </c>
      <c r="F8" s="564">
        <v>19.184413213853645</v>
      </c>
      <c r="H8" s="308"/>
      <c r="I8" s="308"/>
    </row>
    <row r="9" spans="1:9" s="31" customFormat="1" ht="12" customHeight="1">
      <c r="A9" s="578" t="s">
        <v>540</v>
      </c>
      <c r="B9" s="586">
        <v>57789.2</v>
      </c>
      <c r="C9" s="388">
        <v>67034.6</v>
      </c>
      <c r="D9" s="587">
        <v>79720.2</v>
      </c>
      <c r="E9" s="390">
        <v>15.998491067535127</v>
      </c>
      <c r="F9" s="565">
        <v>18.92395867208873</v>
      </c>
      <c r="H9" s="308"/>
      <c r="I9" s="308"/>
    </row>
    <row r="10" spans="1:9" s="31" customFormat="1" ht="12.75" customHeight="1">
      <c r="A10" s="578" t="s">
        <v>541</v>
      </c>
      <c r="B10" s="586">
        <v>15717.6</v>
      </c>
      <c r="C10" s="388">
        <v>23839.1</v>
      </c>
      <c r="D10" s="587">
        <v>32163.3</v>
      </c>
      <c r="E10" s="390">
        <v>51.6713747645951</v>
      </c>
      <c r="F10" s="565">
        <v>34.91826453179863</v>
      </c>
      <c r="H10" s="308"/>
      <c r="I10" s="308"/>
    </row>
    <row r="11" spans="1:9" s="393" customFormat="1" ht="11.25" customHeight="1">
      <c r="A11" s="579" t="s">
        <v>542</v>
      </c>
      <c r="B11" s="588">
        <v>14330.7</v>
      </c>
      <c r="C11" s="391">
        <v>19936.1</v>
      </c>
      <c r="D11" s="589">
        <v>28662.4</v>
      </c>
      <c r="E11" s="392">
        <v>39.11462803631363</v>
      </c>
      <c r="F11" s="566">
        <v>43.77134946152961</v>
      </c>
      <c r="H11" s="308"/>
      <c r="I11" s="308"/>
    </row>
    <row r="12" spans="1:9" s="393" customFormat="1" ht="14.25" customHeight="1">
      <c r="A12" s="579" t="s">
        <v>543</v>
      </c>
      <c r="B12" s="588">
        <v>1386.9</v>
      </c>
      <c r="C12" s="391">
        <v>3903</v>
      </c>
      <c r="D12" s="589">
        <v>3500.9</v>
      </c>
      <c r="E12" s="389">
        <v>181.41899199653903</v>
      </c>
      <c r="F12" s="567">
        <v>-10.302331539841148</v>
      </c>
      <c r="H12" s="308"/>
      <c r="I12" s="308"/>
    </row>
    <row r="13" spans="1:9" s="393" customFormat="1" ht="14.25" customHeight="1">
      <c r="A13" s="578" t="s">
        <v>544</v>
      </c>
      <c r="B13" s="588">
        <v>12735.9</v>
      </c>
      <c r="C13" s="391">
        <v>15042</v>
      </c>
      <c r="D13" s="589">
        <v>14499.6</v>
      </c>
      <c r="E13" s="392">
        <v>18.10708312722305</v>
      </c>
      <c r="F13" s="566">
        <v>-3.605903470283195</v>
      </c>
      <c r="H13" s="308"/>
      <c r="I13" s="308"/>
    </row>
    <row r="14" spans="1:9" s="31" customFormat="1" ht="18" customHeight="1">
      <c r="A14" s="580" t="s">
        <v>545</v>
      </c>
      <c r="B14" s="590">
        <v>2306.7</v>
      </c>
      <c r="C14" s="394">
        <v>2119.4</v>
      </c>
      <c r="D14" s="591">
        <v>2377.9</v>
      </c>
      <c r="E14" s="395">
        <v>-8.11982485802227</v>
      </c>
      <c r="F14" s="568">
        <v>12.196848164574874</v>
      </c>
      <c r="H14" s="308"/>
      <c r="I14" s="308"/>
    </row>
    <row r="15" spans="1:9" s="21" customFormat="1" ht="21" customHeight="1">
      <c r="A15" s="577" t="s">
        <v>546</v>
      </c>
      <c r="B15" s="592">
        <v>7226.3</v>
      </c>
      <c r="C15" s="396">
        <v>9610.3</v>
      </c>
      <c r="D15" s="593">
        <v>11412.6</v>
      </c>
      <c r="E15" s="397">
        <v>32.99060376679628</v>
      </c>
      <c r="F15" s="569">
        <v>18.753837029020943</v>
      </c>
      <c r="H15" s="308"/>
      <c r="I15" s="308"/>
    </row>
    <row r="16" spans="1:9" s="31" customFormat="1" ht="18" customHeight="1">
      <c r="A16" s="578" t="s">
        <v>540</v>
      </c>
      <c r="B16" s="586">
        <v>4680.1</v>
      </c>
      <c r="C16" s="388">
        <v>5734.2</v>
      </c>
      <c r="D16" s="587">
        <v>6723.1</v>
      </c>
      <c r="E16" s="390">
        <v>22.52302301232878</v>
      </c>
      <c r="F16" s="565">
        <v>17.24564891353633</v>
      </c>
      <c r="H16" s="308"/>
      <c r="I16" s="308"/>
    </row>
    <row r="17" spans="1:9" s="31" customFormat="1" ht="18" customHeight="1">
      <c r="A17" s="578" t="s">
        <v>541</v>
      </c>
      <c r="B17" s="586">
        <v>2081.2</v>
      </c>
      <c r="C17" s="388">
        <v>3209.2</v>
      </c>
      <c r="D17" s="587">
        <v>4145.2</v>
      </c>
      <c r="E17" s="390">
        <v>54.19950028829521</v>
      </c>
      <c r="F17" s="565">
        <v>29.166147326436487</v>
      </c>
      <c r="H17" s="308"/>
      <c r="I17" s="308"/>
    </row>
    <row r="18" spans="1:9" s="31" customFormat="1" ht="12.75" customHeight="1">
      <c r="A18" s="580" t="s">
        <v>544</v>
      </c>
      <c r="B18" s="590">
        <v>465</v>
      </c>
      <c r="C18" s="394">
        <v>666.9</v>
      </c>
      <c r="D18" s="591">
        <v>544.3</v>
      </c>
      <c r="E18" s="395">
        <v>43.419354838709666</v>
      </c>
      <c r="F18" s="568">
        <v>-18.383565751986808</v>
      </c>
      <c r="H18" s="308"/>
      <c r="I18" s="308"/>
    </row>
    <row r="19" spans="1:9" s="21" customFormat="1" ht="18.75" customHeight="1">
      <c r="A19" s="577" t="s">
        <v>547</v>
      </c>
      <c r="B19" s="592">
        <v>81323.1</v>
      </c>
      <c r="C19" s="396">
        <v>98424.8</v>
      </c>
      <c r="D19" s="593">
        <v>117348.4</v>
      </c>
      <c r="E19" s="397">
        <v>21.029326230800365</v>
      </c>
      <c r="F19" s="569">
        <v>19.226455121067048</v>
      </c>
      <c r="H19" s="308"/>
      <c r="I19" s="308"/>
    </row>
    <row r="20" spans="1:9" s="31" customFormat="1" ht="18" customHeight="1">
      <c r="A20" s="578" t="s">
        <v>540</v>
      </c>
      <c r="B20" s="586">
        <v>53109.1</v>
      </c>
      <c r="C20" s="388">
        <v>61300.4</v>
      </c>
      <c r="D20" s="587">
        <v>72997.1</v>
      </c>
      <c r="E20" s="390">
        <v>15.423533820004494</v>
      </c>
      <c r="F20" s="565">
        <v>19.08095216344428</v>
      </c>
      <c r="H20" s="308"/>
      <c r="I20" s="308"/>
    </row>
    <row r="21" spans="1:9" s="31" customFormat="1" ht="18" customHeight="1">
      <c r="A21" s="578" t="s">
        <v>541</v>
      </c>
      <c r="B21" s="586">
        <v>13636.4</v>
      </c>
      <c r="C21" s="388">
        <v>20629.9</v>
      </c>
      <c r="D21" s="587">
        <v>28018.1</v>
      </c>
      <c r="E21" s="390">
        <v>51.28552990525358</v>
      </c>
      <c r="F21" s="565">
        <v>35.81306744094738</v>
      </c>
      <c r="H21" s="308"/>
      <c r="I21" s="308"/>
    </row>
    <row r="22" spans="1:9" s="31" customFormat="1" ht="18" customHeight="1">
      <c r="A22" s="578" t="s">
        <v>544</v>
      </c>
      <c r="B22" s="586">
        <v>12270.9</v>
      </c>
      <c r="C22" s="388">
        <v>14375.1</v>
      </c>
      <c r="D22" s="587">
        <v>13955.3</v>
      </c>
      <c r="E22" s="390">
        <v>17.147886463095617</v>
      </c>
      <c r="F22" s="565">
        <v>-2.920327510765148</v>
      </c>
      <c r="H22" s="308"/>
      <c r="I22" s="308"/>
    </row>
    <row r="23" spans="1:9" s="31" customFormat="1" ht="18" customHeight="1">
      <c r="A23" s="580" t="s">
        <v>807</v>
      </c>
      <c r="B23" s="590">
        <v>2306.7</v>
      </c>
      <c r="C23" s="394">
        <v>2119.4</v>
      </c>
      <c r="D23" s="591">
        <v>2377.9</v>
      </c>
      <c r="E23" s="395">
        <v>-8.11982485802227</v>
      </c>
      <c r="F23" s="568">
        <v>12.196848164574874</v>
      </c>
      <c r="H23" s="308"/>
      <c r="I23" s="308"/>
    </row>
    <row r="24" spans="1:9" s="21" customFormat="1" ht="20.25" customHeight="1">
      <c r="A24" s="577" t="s">
        <v>773</v>
      </c>
      <c r="B24" s="592">
        <v>72483.8</v>
      </c>
      <c r="C24" s="396">
        <v>91494</v>
      </c>
      <c r="D24" s="593">
        <v>108048.3</v>
      </c>
      <c r="E24" s="397">
        <v>26.226825856260305</v>
      </c>
      <c r="F24" s="569">
        <v>18.093317594596357</v>
      </c>
      <c r="H24" s="308"/>
      <c r="I24" s="308"/>
    </row>
    <row r="25" spans="1:9" s="31" customFormat="1" ht="12.75" customHeight="1">
      <c r="A25" s="578" t="s">
        <v>548</v>
      </c>
      <c r="B25" s="586">
        <v>59024.9</v>
      </c>
      <c r="C25" s="388">
        <v>71285</v>
      </c>
      <c r="D25" s="587">
        <v>90173.6</v>
      </c>
      <c r="E25" s="390">
        <v>20.77106441518748</v>
      </c>
      <c r="F25" s="565">
        <v>26.497299572140022</v>
      </c>
      <c r="H25" s="308"/>
      <c r="I25" s="308"/>
    </row>
    <row r="26" spans="1:9" s="31" customFormat="1" ht="15.75" customHeight="1">
      <c r="A26" s="578" t="s">
        <v>549</v>
      </c>
      <c r="B26" s="586">
        <v>8053.4</v>
      </c>
      <c r="C26" s="388">
        <v>13382.7</v>
      </c>
      <c r="D26" s="587">
        <v>14678.8</v>
      </c>
      <c r="E26" s="390">
        <v>66.17453497901508</v>
      </c>
      <c r="F26" s="565">
        <v>9.684891688523223</v>
      </c>
      <c r="H26" s="308"/>
      <c r="I26" s="308"/>
    </row>
    <row r="27" spans="1:9" s="31" customFormat="1" ht="15" customHeight="1">
      <c r="A27" s="578" t="s">
        <v>550</v>
      </c>
      <c r="B27" s="586">
        <v>1804.1</v>
      </c>
      <c r="C27" s="388">
        <v>3937.6</v>
      </c>
      <c r="D27" s="587">
        <v>1947.4</v>
      </c>
      <c r="E27" s="390">
        <v>118.25841139626405</v>
      </c>
      <c r="F27" s="565">
        <v>-50.54347826086956</v>
      </c>
      <c r="H27" s="308"/>
      <c r="I27" s="308"/>
    </row>
    <row r="28" spans="1:9" s="31" customFormat="1" ht="14.25" customHeight="1">
      <c r="A28" s="578" t="s">
        <v>551</v>
      </c>
      <c r="B28" s="586">
        <v>-556.6</v>
      </c>
      <c r="C28" s="388">
        <v>92.3</v>
      </c>
      <c r="D28" s="587">
        <v>32.6</v>
      </c>
      <c r="E28" s="390">
        <v>-116.58282429033417</v>
      </c>
      <c r="F28" s="565">
        <v>-64.68039003250271</v>
      </c>
      <c r="H28" s="308"/>
      <c r="I28" s="308"/>
    </row>
    <row r="29" spans="1:9" s="31" customFormat="1" ht="14.25" customHeight="1">
      <c r="A29" s="578" t="s">
        <v>552</v>
      </c>
      <c r="B29" s="586">
        <v>276.8</v>
      </c>
      <c r="C29" s="388">
        <v>175.3</v>
      </c>
      <c r="D29" s="587">
        <v>256.6</v>
      </c>
      <c r="E29" s="390">
        <v>-36.66907514450867</v>
      </c>
      <c r="F29" s="565">
        <v>46.377638334284086</v>
      </c>
      <c r="H29" s="308"/>
      <c r="I29" s="308"/>
    </row>
    <row r="30" spans="1:9" s="31" customFormat="1" ht="17.25" customHeight="1">
      <c r="A30" s="580" t="s">
        <v>1021</v>
      </c>
      <c r="B30" s="594">
        <v>3881.2</v>
      </c>
      <c r="C30" s="394">
        <v>2621.1</v>
      </c>
      <c r="D30" s="591">
        <v>959.3</v>
      </c>
      <c r="E30" s="398">
        <v>-32.46676285684839</v>
      </c>
      <c r="F30" s="568">
        <v>-63.40086223341345</v>
      </c>
      <c r="H30" s="308"/>
      <c r="I30" s="308"/>
    </row>
    <row r="31" spans="1:9" s="21" customFormat="1" ht="15.75" customHeight="1">
      <c r="A31" s="581" t="s">
        <v>553</v>
      </c>
      <c r="B31" s="595">
        <v>-8839.299999999988</v>
      </c>
      <c r="C31" s="399">
        <v>-6930.799999999988</v>
      </c>
      <c r="D31" s="596">
        <v>-9300.099999999977</v>
      </c>
      <c r="E31" s="400">
        <v>-21.591076216442502</v>
      </c>
      <c r="F31" s="570">
        <v>34.18508685865979</v>
      </c>
      <c r="H31" s="308"/>
      <c r="I31" s="308"/>
    </row>
    <row r="32" spans="1:9" s="21" customFormat="1" ht="21" customHeight="1">
      <c r="A32" s="577" t="s">
        <v>554</v>
      </c>
      <c r="B32" s="597">
        <v>8839.3</v>
      </c>
      <c r="C32" s="401">
        <v>6930.78</v>
      </c>
      <c r="D32" s="598">
        <v>9300.1</v>
      </c>
      <c r="E32" s="402">
        <v>-21.591302478703057</v>
      </c>
      <c r="F32" s="571">
        <v>34.18547407362516</v>
      </c>
      <c r="H32" s="308"/>
      <c r="I32" s="308"/>
    </row>
    <row r="33" spans="1:9" s="31" customFormat="1" ht="14.25" customHeight="1">
      <c r="A33" s="578" t="s">
        <v>555</v>
      </c>
      <c r="B33" s="586">
        <v>5413</v>
      </c>
      <c r="C33" s="388">
        <v>4228.88</v>
      </c>
      <c r="D33" s="587">
        <v>6116.1</v>
      </c>
      <c r="E33" s="390">
        <v>-21.875484943654172</v>
      </c>
      <c r="F33" s="565">
        <v>44.626946141768</v>
      </c>
      <c r="H33" s="308"/>
      <c r="I33" s="308"/>
    </row>
    <row r="34" spans="1:9" s="31" customFormat="1" ht="14.25" customHeight="1">
      <c r="A34" s="578" t="s">
        <v>556</v>
      </c>
      <c r="B34" s="586">
        <v>9097.5</v>
      </c>
      <c r="C34" s="388">
        <v>10030.18</v>
      </c>
      <c r="D34" s="587">
        <v>13325</v>
      </c>
      <c r="E34" s="390">
        <v>10.252047265732344</v>
      </c>
      <c r="F34" s="565">
        <v>32.84906153229551</v>
      </c>
      <c r="H34" s="308"/>
      <c r="I34" s="308"/>
    </row>
    <row r="35" spans="1:9" s="393" customFormat="1" ht="14.25" customHeight="1">
      <c r="A35" s="579" t="s">
        <v>557</v>
      </c>
      <c r="B35" s="588">
        <v>8097.5</v>
      </c>
      <c r="C35" s="391">
        <v>6390</v>
      </c>
      <c r="D35" s="589">
        <v>8125</v>
      </c>
      <c r="E35" s="389">
        <v>-21.086755171349182</v>
      </c>
      <c r="F35" s="567">
        <v>27.151799687010964</v>
      </c>
      <c r="H35" s="308"/>
      <c r="I35" s="308"/>
    </row>
    <row r="36" spans="1:9" s="393" customFormat="1" ht="14.25" customHeight="1">
      <c r="A36" s="579" t="s">
        <v>558</v>
      </c>
      <c r="B36" s="588">
        <v>750</v>
      </c>
      <c r="C36" s="391">
        <v>3300</v>
      </c>
      <c r="D36" s="589">
        <v>3900</v>
      </c>
      <c r="E36" s="390">
        <v>340</v>
      </c>
      <c r="F36" s="567">
        <v>18.181818181818187</v>
      </c>
      <c r="H36" s="308"/>
      <c r="I36" s="308"/>
    </row>
    <row r="37" spans="1:9" s="393" customFormat="1" ht="15.75" customHeight="1">
      <c r="A37" s="579" t="s">
        <v>559</v>
      </c>
      <c r="B37" s="588">
        <v>0</v>
      </c>
      <c r="C37" s="391">
        <v>0</v>
      </c>
      <c r="D37" s="589">
        <v>0</v>
      </c>
      <c r="E37" s="390" t="s">
        <v>890</v>
      </c>
      <c r="F37" s="565" t="e">
        <v>#DIV/0!</v>
      </c>
      <c r="H37" s="308"/>
      <c r="I37" s="308"/>
    </row>
    <row r="38" spans="1:9" s="393" customFormat="1" ht="16.5" customHeight="1">
      <c r="A38" s="579" t="s">
        <v>560</v>
      </c>
      <c r="B38" s="588">
        <v>250</v>
      </c>
      <c r="C38" s="391">
        <v>340.18</v>
      </c>
      <c r="D38" s="589">
        <v>1300</v>
      </c>
      <c r="E38" s="390">
        <v>36.072</v>
      </c>
      <c r="F38" s="565">
        <v>282.1506261391028</v>
      </c>
      <c r="H38" s="308"/>
      <c r="I38" s="308"/>
    </row>
    <row r="39" spans="1:9" s="393" customFormat="1" ht="15" customHeight="1">
      <c r="A39" s="579" t="s">
        <v>774</v>
      </c>
      <c r="B39" s="586">
        <v>-3392.4</v>
      </c>
      <c r="C39" s="403">
        <v>-6172.3</v>
      </c>
      <c r="D39" s="599">
        <v>-6648.8</v>
      </c>
      <c r="E39" s="389">
        <v>81.94493573871006</v>
      </c>
      <c r="F39" s="567">
        <v>7.719974725791019</v>
      </c>
      <c r="H39" s="308"/>
      <c r="I39" s="308"/>
    </row>
    <row r="40" spans="1:9" s="393" customFormat="1" ht="18" customHeight="1">
      <c r="A40" s="579" t="s">
        <v>561</v>
      </c>
      <c r="B40" s="588">
        <v>-292.1</v>
      </c>
      <c r="C40" s="391">
        <v>371</v>
      </c>
      <c r="D40" s="589">
        <v>-560.1</v>
      </c>
      <c r="E40" s="392">
        <v>-227.01129750085587</v>
      </c>
      <c r="F40" s="566">
        <v>-250.97035040431268</v>
      </c>
      <c r="H40" s="308"/>
      <c r="I40" s="308"/>
    </row>
    <row r="41" spans="1:9" s="31" customFormat="1" ht="16.5" customHeight="1" thickBot="1">
      <c r="A41" s="582" t="s">
        <v>562</v>
      </c>
      <c r="B41" s="600">
        <v>3426.3</v>
      </c>
      <c r="C41" s="572">
        <v>2701.9</v>
      </c>
      <c r="D41" s="601">
        <v>3184</v>
      </c>
      <c r="E41" s="573">
        <v>-21.142340133671894</v>
      </c>
      <c r="F41" s="574">
        <v>17.842999370813132</v>
      </c>
      <c r="H41" s="308"/>
      <c r="I41" s="308"/>
    </row>
    <row r="42" spans="1:6" ht="15.75" customHeight="1">
      <c r="A42" s="404"/>
      <c r="B42" s="406"/>
      <c r="C42" s="406"/>
      <c r="D42" s="406"/>
      <c r="E42" s="407"/>
      <c r="F42" s="408"/>
    </row>
    <row r="43" spans="1:6" ht="13.5" customHeight="1">
      <c r="A43" s="409" t="s">
        <v>563</v>
      </c>
      <c r="B43" s="381"/>
      <c r="C43" s="381"/>
      <c r="D43" s="381"/>
      <c r="E43" s="381"/>
      <c r="F43" s="381"/>
    </row>
    <row r="44" spans="1:6" ht="13.5" customHeight="1">
      <c r="A44" s="409" t="s">
        <v>775</v>
      </c>
      <c r="B44" s="381"/>
      <c r="C44" s="381"/>
      <c r="D44" s="1334"/>
      <c r="E44" s="381"/>
      <c r="F44" s="381"/>
    </row>
    <row r="45" spans="1:6" ht="15.75" customHeight="1">
      <c r="A45" s="409" t="s">
        <v>564</v>
      </c>
      <c r="B45" s="381"/>
      <c r="C45" s="381"/>
      <c r="D45" s="381"/>
      <c r="E45" s="381"/>
      <c r="F45" s="381"/>
    </row>
    <row r="46" spans="1:6" ht="15.75" customHeight="1">
      <c r="A46" s="409" t="s">
        <v>817</v>
      </c>
      <c r="B46" s="381"/>
      <c r="C46" s="381"/>
      <c r="D46" s="381"/>
      <c r="E46" s="381"/>
      <c r="F46" s="381"/>
    </row>
    <row r="47" spans="1:8" ht="15" customHeight="1">
      <c r="A47" s="410" t="s">
        <v>776</v>
      </c>
      <c r="B47" s="381"/>
      <c r="C47" s="381"/>
      <c r="D47" s="381"/>
      <c r="E47" s="381"/>
      <c r="F47" s="381"/>
      <c r="G47" s="41"/>
      <c r="H47" s="41"/>
    </row>
    <row r="48" spans="1:6" ht="15.75" customHeight="1">
      <c r="A48" s="381"/>
      <c r="B48" s="381"/>
      <c r="C48" s="381"/>
      <c r="D48" s="381"/>
      <c r="E48" s="381"/>
      <c r="F48" s="381"/>
    </row>
    <row r="49" spans="1:6" ht="12.75">
      <c r="A49" s="381"/>
      <c r="B49" s="381"/>
      <c r="C49" s="381"/>
      <c r="D49" s="381"/>
      <c r="E49" s="381"/>
      <c r="F49" s="381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selection activeCell="H23" sqref="H23"/>
    </sheetView>
  </sheetViews>
  <sheetFormatPr defaultColWidth="22.42187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customWidth="1"/>
    <col min="9" max="9" width="8.421875" style="1" customWidth="1"/>
    <col min="10" max="10" width="2.8515625" style="1" customWidth="1"/>
    <col min="11" max="11" width="7.140625" style="1330" customWidth="1"/>
    <col min="12" max="16384" width="22.421875" style="1" customWidth="1"/>
  </cols>
  <sheetData>
    <row r="1" spans="1:11" ht="12.75">
      <c r="A1" s="1634" t="s">
        <v>342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</row>
    <row r="2" spans="1:11" ht="15.75">
      <c r="A2" s="1635" t="s">
        <v>758</v>
      </c>
      <c r="B2" s="1635"/>
      <c r="C2" s="1635"/>
      <c r="D2" s="1635"/>
      <c r="E2" s="1635"/>
      <c r="F2" s="1635"/>
      <c r="G2" s="1635"/>
      <c r="H2" s="1635"/>
      <c r="I2" s="1635"/>
      <c r="J2" s="1635"/>
      <c r="K2" s="1635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271</v>
      </c>
    </row>
    <row r="4" spans="1:11" ht="12.75">
      <c r="A4" s="167"/>
      <c r="B4" s="167"/>
      <c r="C4" s="171"/>
      <c r="D4" s="171"/>
      <c r="E4" s="170"/>
      <c r="F4" s="171" t="str">
        <f>MS!F4</f>
        <v> Changes in the First Eleven Months of </v>
      </c>
      <c r="G4" s="171"/>
      <c r="H4" s="171"/>
      <c r="I4" s="171"/>
      <c r="J4" s="171"/>
      <c r="K4" s="1328"/>
    </row>
    <row r="5" spans="1:11" ht="12.75">
      <c r="A5" s="172"/>
      <c r="B5" s="173">
        <f>MS!B5</f>
        <v>2006</v>
      </c>
      <c r="C5" s="174">
        <f>MS!C5</f>
        <v>2007</v>
      </c>
      <c r="D5" s="174">
        <f>MS!D5</f>
        <v>2007</v>
      </c>
      <c r="E5" s="175">
        <f>MS!E5</f>
        <v>2008</v>
      </c>
      <c r="F5" s="1641" t="str">
        <f>MS!F5</f>
        <v>2006/07</v>
      </c>
      <c r="G5" s="1637">
        <f>MS!G5</f>
        <v>0</v>
      </c>
      <c r="H5" s="1640">
        <f>MS!H5</f>
        <v>0</v>
      </c>
      <c r="I5" s="1642" t="str">
        <f>MS!I5</f>
        <v>2007/08</v>
      </c>
      <c r="J5" s="1637">
        <f>MS!J5</f>
        <v>0</v>
      </c>
      <c r="K5" s="1638">
        <f>MS!K5</f>
        <v>0</v>
      </c>
    </row>
    <row r="6" spans="1:11" ht="12.75">
      <c r="A6" s="181"/>
      <c r="B6" s="182" t="s">
        <v>246</v>
      </c>
      <c r="C6" s="183" t="str">
        <f>MS!C6</f>
        <v>June</v>
      </c>
      <c r="D6" s="183" t="s">
        <v>248</v>
      </c>
      <c r="E6" s="184" t="str">
        <f>MS!E6</f>
        <v>June (e)</v>
      </c>
      <c r="F6" s="183" t="s">
        <v>249</v>
      </c>
      <c r="G6" s="183" t="s">
        <v>243</v>
      </c>
      <c r="H6" s="185" t="s">
        <v>347</v>
      </c>
      <c r="I6" s="183" t="s">
        <v>249</v>
      </c>
      <c r="J6" s="183" t="s">
        <v>243</v>
      </c>
      <c r="K6" s="184" t="s">
        <v>347</v>
      </c>
    </row>
    <row r="7" spans="1:11" ht="15" customHeight="1">
      <c r="A7" s="454" t="s">
        <v>272</v>
      </c>
      <c r="B7" s="446">
        <v>133036.2656141406</v>
      </c>
      <c r="C7" s="99">
        <v>126858.587838601</v>
      </c>
      <c r="D7" s="99">
        <v>130213.85892042922</v>
      </c>
      <c r="E7" s="138">
        <v>162443.19725269798</v>
      </c>
      <c r="F7" s="99">
        <v>-6177.677775539603</v>
      </c>
      <c r="G7" s="99"/>
      <c r="H7" s="3">
        <v>-4.6436043187332</v>
      </c>
      <c r="I7" s="99">
        <v>32229.33833226876</v>
      </c>
      <c r="J7" s="99"/>
      <c r="K7" s="1325">
        <v>24.751081489692574</v>
      </c>
    </row>
    <row r="8" spans="1:11" ht="15" customHeight="1">
      <c r="A8" s="128" t="s">
        <v>273</v>
      </c>
      <c r="B8" s="49">
        <v>405.0048268206231</v>
      </c>
      <c r="C8" s="41">
        <v>0</v>
      </c>
      <c r="D8" s="41">
        <v>0</v>
      </c>
      <c r="E8" s="42">
        <v>0</v>
      </c>
      <c r="F8" s="778">
        <v>-405.0048268206231</v>
      </c>
      <c r="G8" s="778"/>
      <c r="H8" s="779">
        <v>-100</v>
      </c>
      <c r="I8" s="778">
        <v>0</v>
      </c>
      <c r="J8" s="41"/>
      <c r="K8" s="761" t="s">
        <v>243</v>
      </c>
    </row>
    <row r="9" spans="1:11" ht="15" customHeight="1">
      <c r="A9" s="128" t="s">
        <v>274</v>
      </c>
      <c r="B9" s="49">
        <v>663.68576432</v>
      </c>
      <c r="C9" s="41">
        <v>588.703038601</v>
      </c>
      <c r="D9" s="41">
        <v>587.4872204292</v>
      </c>
      <c r="E9" s="42">
        <v>614.817428148</v>
      </c>
      <c r="F9" s="41">
        <v>-74.98272571899997</v>
      </c>
      <c r="G9" s="41"/>
      <c r="H9" s="4">
        <v>-11.297925878495505</v>
      </c>
      <c r="I9" s="41">
        <v>27.33020771880001</v>
      </c>
      <c r="J9" s="41"/>
      <c r="K9" s="761">
        <v>4.652051443575813</v>
      </c>
    </row>
    <row r="10" spans="1:11" ht="15" customHeight="1">
      <c r="A10" s="128" t="s">
        <v>275</v>
      </c>
      <c r="B10" s="49">
        <v>0</v>
      </c>
      <c r="C10" s="41">
        <v>0</v>
      </c>
      <c r="D10" s="41">
        <v>0</v>
      </c>
      <c r="E10" s="42">
        <v>0</v>
      </c>
      <c r="F10" s="41">
        <v>0</v>
      </c>
      <c r="G10" s="41"/>
      <c r="H10" s="155"/>
      <c r="I10" s="41">
        <v>0</v>
      </c>
      <c r="J10" s="41"/>
      <c r="K10" s="761"/>
    </row>
    <row r="11" spans="1:11" ht="15" customHeight="1">
      <c r="A11" s="129" t="s">
        <v>276</v>
      </c>
      <c r="B11" s="50">
        <v>131967.57502299998</v>
      </c>
      <c r="C11" s="2">
        <v>126269.8848</v>
      </c>
      <c r="D11" s="2">
        <v>129626.37170000002</v>
      </c>
      <c r="E11" s="43">
        <v>161828.37982454998</v>
      </c>
      <c r="F11" s="2">
        <v>-5697.690222999983</v>
      </c>
      <c r="G11" s="2"/>
      <c r="H11" s="5">
        <v>-4.317492552247748</v>
      </c>
      <c r="I11" s="2">
        <v>32202.00812454996</v>
      </c>
      <c r="J11" s="2"/>
      <c r="K11" s="1324">
        <v>24.84217347306185</v>
      </c>
    </row>
    <row r="12" spans="1:11" ht="15" customHeight="1">
      <c r="A12" s="454" t="s">
        <v>277</v>
      </c>
      <c r="B12" s="446">
        <v>12108.665070000001</v>
      </c>
      <c r="C12" s="99">
        <v>14064.46277</v>
      </c>
      <c r="D12" s="99">
        <v>15616.144069000002</v>
      </c>
      <c r="E12" s="138">
        <v>22247.91320252</v>
      </c>
      <c r="F12" s="99">
        <v>1955.7976999999992</v>
      </c>
      <c r="G12" s="99"/>
      <c r="H12" s="3">
        <v>16.152050524922142</v>
      </c>
      <c r="I12" s="99">
        <v>6631.76913352</v>
      </c>
      <c r="J12" s="99"/>
      <c r="K12" s="1325">
        <v>42.46739210535904</v>
      </c>
    </row>
    <row r="13" spans="1:11" ht="15" customHeight="1">
      <c r="A13" s="128" t="s">
        <v>278</v>
      </c>
      <c r="B13" s="49">
        <v>9209.337</v>
      </c>
      <c r="C13" s="41">
        <v>12210.589</v>
      </c>
      <c r="D13" s="41">
        <v>13755.567069</v>
      </c>
      <c r="E13" s="42">
        <v>21451.73335663</v>
      </c>
      <c r="F13" s="41">
        <v>3001.2520000000004</v>
      </c>
      <c r="G13" s="41"/>
      <c r="H13" s="4">
        <v>32.58922982186449</v>
      </c>
      <c r="I13" s="41">
        <v>7696.16628763</v>
      </c>
      <c r="J13" s="41"/>
      <c r="K13" s="761">
        <v>55.94946576193382</v>
      </c>
    </row>
    <row r="14" spans="1:11" ht="15" customHeight="1">
      <c r="A14" s="128" t="s">
        <v>279</v>
      </c>
      <c r="B14" s="49">
        <v>1518.62237</v>
      </c>
      <c r="C14" s="41">
        <v>1518.62137</v>
      </c>
      <c r="D14" s="41">
        <v>1518.6</v>
      </c>
      <c r="E14" s="42">
        <v>6.932845889999999</v>
      </c>
      <c r="F14" s="41">
        <v>-0.0009999999999763531</v>
      </c>
      <c r="G14" s="41"/>
      <c r="H14" s="4">
        <v>-6.584915511131007E-05</v>
      </c>
      <c r="I14" s="41">
        <v>-1511.66715411</v>
      </c>
      <c r="J14" s="41"/>
      <c r="K14" s="761">
        <v>-99.54347123073885</v>
      </c>
    </row>
    <row r="15" spans="1:11" ht="15" customHeight="1">
      <c r="A15" s="128" t="s">
        <v>280</v>
      </c>
      <c r="B15" s="49">
        <v>309.7057</v>
      </c>
      <c r="C15" s="41">
        <v>335.2524</v>
      </c>
      <c r="D15" s="41">
        <v>341.9769999999999</v>
      </c>
      <c r="E15" s="42">
        <v>789.2470000000001</v>
      </c>
      <c r="F15" s="41">
        <v>25.546700000000044</v>
      </c>
      <c r="G15" s="41"/>
      <c r="H15" s="4">
        <v>8.248701912815957</v>
      </c>
      <c r="I15" s="41">
        <v>447.27</v>
      </c>
      <c r="J15" s="41"/>
      <c r="K15" s="761">
        <v>130.78949753930826</v>
      </c>
    </row>
    <row r="16" spans="1:11" ht="15" customHeight="1">
      <c r="A16" s="128" t="s">
        <v>281</v>
      </c>
      <c r="B16" s="49">
        <v>1071</v>
      </c>
      <c r="C16" s="41">
        <v>0</v>
      </c>
      <c r="D16" s="41">
        <v>0</v>
      </c>
      <c r="E16" s="42">
        <v>0</v>
      </c>
      <c r="F16" s="41">
        <v>-1071</v>
      </c>
      <c r="G16" s="41"/>
      <c r="H16" s="155">
        <v>-100</v>
      </c>
      <c r="I16" s="41">
        <v>0</v>
      </c>
      <c r="J16" s="41"/>
      <c r="K16" s="154" t="s">
        <v>243</v>
      </c>
    </row>
    <row r="17" spans="1:11" ht="15" customHeight="1">
      <c r="A17" s="127" t="s">
        <v>282</v>
      </c>
      <c r="B17" s="51">
        <v>8.5</v>
      </c>
      <c r="C17" s="6">
        <v>8.5</v>
      </c>
      <c r="D17" s="6">
        <v>8.5</v>
      </c>
      <c r="E17" s="44">
        <v>8.5</v>
      </c>
      <c r="F17" s="6">
        <v>0</v>
      </c>
      <c r="G17" s="6"/>
      <c r="H17" s="7">
        <v>0</v>
      </c>
      <c r="I17" s="6">
        <v>0</v>
      </c>
      <c r="J17" s="6"/>
      <c r="K17" s="1329">
        <v>0</v>
      </c>
    </row>
    <row r="18" spans="1:11" ht="15" customHeight="1">
      <c r="A18" s="454" t="s">
        <v>283</v>
      </c>
      <c r="B18" s="446">
        <v>1038.45251</v>
      </c>
      <c r="C18" s="99">
        <v>724.9795</v>
      </c>
      <c r="D18" s="99">
        <v>696.9095</v>
      </c>
      <c r="E18" s="138">
        <v>541.43601</v>
      </c>
      <c r="F18" s="99">
        <v>-313.47301000000004</v>
      </c>
      <c r="G18" s="99"/>
      <c r="H18" s="3">
        <v>-30.186552295973556</v>
      </c>
      <c r="I18" s="99">
        <v>-155.47348999999997</v>
      </c>
      <c r="J18" s="99"/>
      <c r="K18" s="1325">
        <v>-22.308992774528107</v>
      </c>
    </row>
    <row r="19" spans="1:11" ht="15" customHeight="1">
      <c r="A19" s="128" t="s">
        <v>284</v>
      </c>
      <c r="B19" s="49">
        <v>979.1835100000001</v>
      </c>
      <c r="C19" s="41">
        <v>692.9795</v>
      </c>
      <c r="D19" s="41">
        <v>657.9095</v>
      </c>
      <c r="E19" s="42">
        <v>509.43601</v>
      </c>
      <c r="F19" s="41">
        <v>-286.20401000000004</v>
      </c>
      <c r="G19" s="41"/>
      <c r="H19" s="4">
        <v>-29.228842916278282</v>
      </c>
      <c r="I19" s="41">
        <v>-148.47348999999997</v>
      </c>
      <c r="J19" s="41"/>
      <c r="K19" s="761">
        <v>-22.567464066106353</v>
      </c>
    </row>
    <row r="20" spans="1:11" ht="15" customHeight="1">
      <c r="A20" s="128" t="s">
        <v>285</v>
      </c>
      <c r="B20" s="49">
        <v>59.269</v>
      </c>
      <c r="C20" s="41">
        <v>32</v>
      </c>
      <c r="D20" s="41">
        <v>39</v>
      </c>
      <c r="E20" s="42">
        <v>32</v>
      </c>
      <c r="F20" s="41">
        <v>-27.269</v>
      </c>
      <c r="G20" s="41"/>
      <c r="H20" s="4">
        <v>-46.008874791206196</v>
      </c>
      <c r="I20" s="41">
        <v>-7</v>
      </c>
      <c r="J20" s="41"/>
      <c r="K20" s="761">
        <v>-17.94871794871795</v>
      </c>
    </row>
    <row r="21" spans="1:11" ht="15" customHeight="1">
      <c r="A21" s="454" t="s">
        <v>286</v>
      </c>
      <c r="B21" s="446">
        <v>329.165</v>
      </c>
      <c r="C21" s="99">
        <v>80</v>
      </c>
      <c r="D21" s="99">
        <v>1870.81</v>
      </c>
      <c r="E21" s="138">
        <v>30</v>
      </c>
      <c r="F21" s="99">
        <v>-249.165</v>
      </c>
      <c r="G21" s="99"/>
      <c r="H21" s="3">
        <v>-75.69607947382012</v>
      </c>
      <c r="I21" s="99">
        <v>-1840.81</v>
      </c>
      <c r="J21" s="99"/>
      <c r="K21" s="1325">
        <v>-98.39641652546224</v>
      </c>
    </row>
    <row r="22" spans="1:11" ht="15" customHeight="1">
      <c r="A22" s="128" t="s">
        <v>287</v>
      </c>
      <c r="B22" s="49">
        <v>329.165</v>
      </c>
      <c r="C22" s="41">
        <v>80</v>
      </c>
      <c r="D22" s="41">
        <v>80.81</v>
      </c>
      <c r="E22" s="42">
        <v>30</v>
      </c>
      <c r="F22" s="41">
        <v>-249.165</v>
      </c>
      <c r="G22" s="41"/>
      <c r="H22" s="155">
        <v>-75.69607947382012</v>
      </c>
      <c r="I22" s="41">
        <v>-50.81</v>
      </c>
      <c r="J22" s="41"/>
      <c r="K22" s="761">
        <v>-62.875881697809675</v>
      </c>
    </row>
    <row r="23" spans="1:11" ht="15" customHeight="1">
      <c r="A23" s="128" t="s">
        <v>288</v>
      </c>
      <c r="B23" s="49">
        <v>0</v>
      </c>
      <c r="C23" s="41">
        <v>0</v>
      </c>
      <c r="D23" s="41">
        <v>1790</v>
      </c>
      <c r="E23" s="42">
        <v>0</v>
      </c>
      <c r="F23" s="41">
        <v>0</v>
      </c>
      <c r="G23" s="41"/>
      <c r="H23" s="155" t="s">
        <v>243</v>
      </c>
      <c r="I23" s="41">
        <v>-1790</v>
      </c>
      <c r="J23" s="41"/>
      <c r="K23" s="761"/>
    </row>
    <row r="24" spans="1:11" ht="15" customHeight="1">
      <c r="A24" s="127" t="s">
        <v>289</v>
      </c>
      <c r="B24" s="51">
        <v>3208.52742</v>
      </c>
      <c r="C24" s="6">
        <v>5151.4529999999995</v>
      </c>
      <c r="D24" s="6">
        <v>8116.784013</v>
      </c>
      <c r="E24" s="44">
        <v>2636.08447632</v>
      </c>
      <c r="F24" s="6">
        <v>1942.9255799999996</v>
      </c>
      <c r="G24" s="6"/>
      <c r="H24" s="7">
        <v>60.55505612602805</v>
      </c>
      <c r="I24" s="6">
        <v>-5480.69953668</v>
      </c>
      <c r="J24" s="6"/>
      <c r="K24" s="1329">
        <v>-67.52304272113196</v>
      </c>
    </row>
    <row r="25" spans="1:11" ht="15" customHeight="1">
      <c r="A25" s="127" t="s">
        <v>290</v>
      </c>
      <c r="B25" s="51">
        <v>18244.798408859377</v>
      </c>
      <c r="C25" s="6">
        <v>16352.791255398999</v>
      </c>
      <c r="D25" s="6">
        <v>16285.361073570799</v>
      </c>
      <c r="E25" s="44">
        <v>18451.458827442</v>
      </c>
      <c r="F25" s="6">
        <v>-1892.0071534603776</v>
      </c>
      <c r="G25" s="6"/>
      <c r="H25" s="7">
        <v>-10.370118162235489</v>
      </c>
      <c r="I25" s="6">
        <v>2166.0977538711995</v>
      </c>
      <c r="J25" s="6"/>
      <c r="K25" s="1329">
        <v>13.300888718927567</v>
      </c>
    </row>
    <row r="26" spans="1:11" ht="15" customHeight="1">
      <c r="A26" s="128" t="s">
        <v>291</v>
      </c>
      <c r="B26" s="49">
        <v>167974.37402299998</v>
      </c>
      <c r="C26" s="41">
        <v>163240.774364</v>
      </c>
      <c r="D26" s="41">
        <v>172808.36757600002</v>
      </c>
      <c r="E26" s="42">
        <v>206358.58976897996</v>
      </c>
      <c r="F26" s="41">
        <v>-4733.59965899997</v>
      </c>
      <c r="G26" s="41"/>
      <c r="H26" s="4">
        <v>-2.818048697327974</v>
      </c>
      <c r="I26" s="41">
        <v>33550.22219297994</v>
      </c>
      <c r="J26" s="41"/>
      <c r="K26" s="761">
        <v>19.414697716084127</v>
      </c>
    </row>
    <row r="27" spans="1:11" ht="15" customHeight="1">
      <c r="A27" s="454" t="s">
        <v>292</v>
      </c>
      <c r="B27" s="446">
        <v>110898.063129</v>
      </c>
      <c r="C27" s="99">
        <v>110354.108472</v>
      </c>
      <c r="D27" s="99">
        <v>119269.29203800001</v>
      </c>
      <c r="E27" s="138">
        <v>137324.16538174</v>
      </c>
      <c r="F27" s="99">
        <v>-543.9546569999948</v>
      </c>
      <c r="G27" s="99"/>
      <c r="H27" s="3">
        <v>-0.4904996910245855</v>
      </c>
      <c r="I27" s="99">
        <v>18054.87334373998</v>
      </c>
      <c r="J27" s="99"/>
      <c r="K27" s="1325">
        <v>15.137906023612157</v>
      </c>
    </row>
    <row r="28" spans="1:11" ht="15" customHeight="1">
      <c r="A28" s="128" t="s">
        <v>293</v>
      </c>
      <c r="B28" s="49">
        <v>77780.428465</v>
      </c>
      <c r="C28" s="41">
        <v>80679.05</v>
      </c>
      <c r="D28" s="41">
        <v>83553.27504500002</v>
      </c>
      <c r="E28" s="42">
        <v>100076.36174219</v>
      </c>
      <c r="F28" s="41">
        <v>2898.6215349999984</v>
      </c>
      <c r="G28" s="41"/>
      <c r="H28" s="4">
        <v>3.726672110458139</v>
      </c>
      <c r="I28" s="41">
        <v>16523.08669718998</v>
      </c>
      <c r="J28" s="41"/>
      <c r="K28" s="761">
        <v>19.77551052103104</v>
      </c>
    </row>
    <row r="29" spans="1:11" ht="15" customHeight="1">
      <c r="A29" s="128" t="s">
        <v>294</v>
      </c>
      <c r="B29" s="49">
        <v>6054.434</v>
      </c>
      <c r="C29" s="41">
        <v>5896.694</v>
      </c>
      <c r="D29" s="41">
        <v>7359.764</v>
      </c>
      <c r="E29" s="42">
        <v>8277.186</v>
      </c>
      <c r="F29" s="41">
        <v>-157.74</v>
      </c>
      <c r="G29" s="41"/>
      <c r="H29" s="4">
        <v>-2.6053632759065466</v>
      </c>
      <c r="I29" s="41">
        <v>917.4219999999996</v>
      </c>
      <c r="J29" s="41"/>
      <c r="K29" s="761">
        <v>12.46537253096702</v>
      </c>
    </row>
    <row r="30" spans="1:11" ht="15" customHeight="1">
      <c r="A30" s="128" t="s">
        <v>295</v>
      </c>
      <c r="B30" s="49">
        <v>22907.3</v>
      </c>
      <c r="C30" s="41">
        <v>19647.58</v>
      </c>
      <c r="D30" s="41">
        <v>22597.7195</v>
      </c>
      <c r="E30" s="42">
        <v>22851.48173087</v>
      </c>
      <c r="F30" s="41">
        <v>-3259.72</v>
      </c>
      <c r="G30" s="41"/>
      <c r="H30" s="4">
        <v>-14.230048936365252</v>
      </c>
      <c r="I30" s="41">
        <v>253.76223087000108</v>
      </c>
      <c r="J30" s="41"/>
      <c r="K30" s="761">
        <v>1.1229550436273055</v>
      </c>
    </row>
    <row r="31" spans="1:11" ht="15" customHeight="1">
      <c r="A31" s="128" t="s">
        <v>296</v>
      </c>
      <c r="B31" s="49">
        <v>4155.900664000001</v>
      </c>
      <c r="C31" s="41">
        <v>4130.784472000001</v>
      </c>
      <c r="D31" s="41">
        <v>5758.533493000001</v>
      </c>
      <c r="E31" s="42">
        <v>6119.1359086799985</v>
      </c>
      <c r="F31" s="41">
        <v>-25.1161919999995</v>
      </c>
      <c r="G31" s="41"/>
      <c r="H31" s="4">
        <v>-0.6043501524847682</v>
      </c>
      <c r="I31" s="41">
        <v>360.60241567999765</v>
      </c>
      <c r="J31" s="41"/>
      <c r="K31" s="761">
        <v>6.26205293619185</v>
      </c>
    </row>
    <row r="32" spans="1:11" ht="15" customHeight="1">
      <c r="A32" s="127" t="s">
        <v>297</v>
      </c>
      <c r="B32" s="51">
        <v>0</v>
      </c>
      <c r="C32" s="6">
        <v>6171.540330000007</v>
      </c>
      <c r="D32" s="6">
        <v>3122.5306490000003</v>
      </c>
      <c r="E32" s="44">
        <v>9771.313623200003</v>
      </c>
      <c r="F32" s="6">
        <v>6171.540330000007</v>
      </c>
      <c r="G32" s="6"/>
      <c r="H32" s="7"/>
      <c r="I32" s="777">
        <v>6648.782974200003</v>
      </c>
      <c r="J32" s="6"/>
      <c r="K32" s="1329"/>
    </row>
    <row r="33" spans="1:11" ht="15" customHeight="1">
      <c r="A33" s="454" t="s">
        <v>298</v>
      </c>
      <c r="B33" s="446">
        <v>1566.6458800000003</v>
      </c>
      <c r="C33" s="99">
        <v>2842.975729</v>
      </c>
      <c r="D33" s="99">
        <v>3928.342087999999</v>
      </c>
      <c r="E33" s="138">
        <v>5515.170451</v>
      </c>
      <c r="F33" s="99">
        <v>1276.3298489999995</v>
      </c>
      <c r="G33" s="99"/>
      <c r="H33" s="3">
        <v>81.46894363900535</v>
      </c>
      <c r="I33" s="99">
        <v>1586.828363000001</v>
      </c>
      <c r="J33" s="99"/>
      <c r="K33" s="1325">
        <v>40.39435281991667</v>
      </c>
    </row>
    <row r="34" spans="1:11" ht="15" customHeight="1">
      <c r="A34" s="128" t="s">
        <v>299</v>
      </c>
      <c r="B34" s="49">
        <v>9.910200000000259</v>
      </c>
      <c r="C34" s="41">
        <v>22.786936999999853</v>
      </c>
      <c r="D34" s="41">
        <v>12.313915999999153</v>
      </c>
      <c r="E34" s="42">
        <v>6.160550999999941</v>
      </c>
      <c r="F34" s="41">
        <v>12.876736999999594</v>
      </c>
      <c r="G34" s="41"/>
      <c r="H34" s="4">
        <v>129.93417892675484</v>
      </c>
      <c r="I34" s="41">
        <v>-6.153364999999212</v>
      </c>
      <c r="J34" s="41"/>
      <c r="K34" s="761">
        <v>-49.970821629769404</v>
      </c>
    </row>
    <row r="35" spans="1:11" ht="15" customHeight="1" hidden="1">
      <c r="A35" s="128" t="s">
        <v>300</v>
      </c>
      <c r="B35" s="49">
        <v>0</v>
      </c>
      <c r="C35" s="41">
        <v>0</v>
      </c>
      <c r="D35" s="41">
        <v>0</v>
      </c>
      <c r="E35" s="42">
        <v>0</v>
      </c>
      <c r="F35" s="41">
        <v>0</v>
      </c>
      <c r="G35" s="41"/>
      <c r="H35" s="4"/>
      <c r="I35" s="41">
        <v>0</v>
      </c>
      <c r="J35" s="41"/>
      <c r="K35" s="761"/>
    </row>
    <row r="36" spans="1:11" ht="15" customHeight="1" hidden="1">
      <c r="A36" s="128" t="s">
        <v>301</v>
      </c>
      <c r="B36" s="49">
        <v>0</v>
      </c>
      <c r="C36" s="41">
        <v>0</v>
      </c>
      <c r="D36" s="41">
        <v>0</v>
      </c>
      <c r="E36" s="42">
        <v>0</v>
      </c>
      <c r="F36" s="41">
        <v>0</v>
      </c>
      <c r="G36" s="41"/>
      <c r="H36" s="4"/>
      <c r="I36" s="41">
        <v>0</v>
      </c>
      <c r="J36" s="41"/>
      <c r="K36" s="761"/>
    </row>
    <row r="37" spans="1:11" ht="15" customHeight="1" hidden="1">
      <c r="A37" s="128" t="s">
        <v>302</v>
      </c>
      <c r="B37" s="49">
        <v>0</v>
      </c>
      <c r="C37" s="41">
        <v>0</v>
      </c>
      <c r="D37" s="41">
        <v>0</v>
      </c>
      <c r="E37" s="42">
        <v>0</v>
      </c>
      <c r="F37" s="41">
        <v>0</v>
      </c>
      <c r="G37" s="41"/>
      <c r="H37" s="4"/>
      <c r="I37" s="41">
        <v>0</v>
      </c>
      <c r="J37" s="41"/>
      <c r="K37" s="761"/>
    </row>
    <row r="38" spans="1:11" ht="15" customHeight="1" hidden="1">
      <c r="A38" s="128" t="s">
        <v>303</v>
      </c>
      <c r="B38" s="49">
        <v>0</v>
      </c>
      <c r="C38" s="41">
        <v>0</v>
      </c>
      <c r="D38" s="41">
        <v>0</v>
      </c>
      <c r="E38" s="42">
        <v>0</v>
      </c>
      <c r="F38" s="41">
        <v>0</v>
      </c>
      <c r="G38" s="41"/>
      <c r="H38" s="4"/>
      <c r="I38" s="41">
        <v>0</v>
      </c>
      <c r="J38" s="41"/>
      <c r="K38" s="761"/>
    </row>
    <row r="39" spans="1:11" ht="15" customHeight="1">
      <c r="A39" s="128" t="s">
        <v>712</v>
      </c>
      <c r="B39" s="49">
        <v>1556.73568</v>
      </c>
      <c r="C39" s="41">
        <v>2820.188792</v>
      </c>
      <c r="D39" s="41">
        <v>3916.028172</v>
      </c>
      <c r="E39" s="42">
        <v>5509.0099</v>
      </c>
      <c r="F39" s="41">
        <v>1263.453112</v>
      </c>
      <c r="G39" s="41"/>
      <c r="H39" s="4">
        <v>81.16041330792906</v>
      </c>
      <c r="I39" s="41">
        <v>1592.9817280000002</v>
      </c>
      <c r="J39" s="41"/>
      <c r="K39" s="761">
        <v>40.67850531285709</v>
      </c>
    </row>
    <row r="40" spans="1:11" ht="15" customHeight="1" hidden="1">
      <c r="A40" s="128" t="s">
        <v>304</v>
      </c>
      <c r="B40" s="49">
        <v>0</v>
      </c>
      <c r="C40" s="41">
        <v>0</v>
      </c>
      <c r="D40" s="41">
        <v>0</v>
      </c>
      <c r="E40" s="42">
        <v>0</v>
      </c>
      <c r="F40" s="41">
        <v>0</v>
      </c>
      <c r="G40" s="41"/>
      <c r="H40" s="4"/>
      <c r="I40" s="41">
        <v>0</v>
      </c>
      <c r="J40" s="41"/>
      <c r="K40" s="761"/>
    </row>
    <row r="41" spans="1:11" ht="15" customHeight="1">
      <c r="A41" s="127" t="s">
        <v>305</v>
      </c>
      <c r="B41" s="51">
        <v>36261.421457</v>
      </c>
      <c r="C41" s="6">
        <v>22696.308460999997</v>
      </c>
      <c r="D41" s="6">
        <v>25234.297822</v>
      </c>
      <c r="E41" s="44">
        <v>34833.62998474</v>
      </c>
      <c r="F41" s="6">
        <v>-13565.112996</v>
      </c>
      <c r="G41" s="6"/>
      <c r="H41" s="7">
        <v>-37.4092146720888</v>
      </c>
      <c r="I41" s="6">
        <v>9599.33216274</v>
      </c>
      <c r="J41" s="6"/>
      <c r="K41" s="1329">
        <v>38.04081346131621</v>
      </c>
    </row>
    <row r="42" spans="1:11" ht="15" customHeight="1" thickBot="1">
      <c r="A42" s="130" t="s">
        <v>306</v>
      </c>
      <c r="B42" s="52">
        <v>19248.272056</v>
      </c>
      <c r="C42" s="45">
        <v>21175.822799</v>
      </c>
      <c r="D42" s="45">
        <v>21253.724419</v>
      </c>
      <c r="E42" s="47">
        <v>18914.320328300004</v>
      </c>
      <c r="F42" s="45">
        <v>1927.5507429999998</v>
      </c>
      <c r="G42" s="45"/>
      <c r="H42" s="46">
        <v>10.014149516341392</v>
      </c>
      <c r="I42" s="45">
        <v>-2339.4040906999944</v>
      </c>
      <c r="J42" s="45"/>
      <c r="K42" s="764">
        <v>-11.007031259936063</v>
      </c>
    </row>
    <row r="43" spans="1:11" ht="15" customHeight="1">
      <c r="A43" s="447"/>
      <c r="B43" s="447"/>
      <c r="C43" s="449"/>
      <c r="D43" s="449"/>
      <c r="E43" s="450"/>
      <c r="F43" s="447"/>
      <c r="G43" s="449"/>
      <c r="H43" s="448"/>
      <c r="I43" s="451"/>
      <c r="J43" s="449"/>
      <c r="K43" s="1327"/>
    </row>
    <row r="44" spans="1:11" ht="15" customHeight="1">
      <c r="A44" s="49" t="s">
        <v>307</v>
      </c>
      <c r="B44" s="49">
        <v>131469.6197341406</v>
      </c>
      <c r="C44" s="41">
        <v>124015.612109601</v>
      </c>
      <c r="D44" s="41">
        <v>126285.51683242922</v>
      </c>
      <c r="E44" s="42">
        <v>156928.02680169797</v>
      </c>
      <c r="F44" s="49">
        <v>6198.182375460396</v>
      </c>
      <c r="G44" s="41" t="s">
        <v>186</v>
      </c>
      <c r="H44" s="4">
        <v>4.7145358661525245</v>
      </c>
      <c r="I44" s="452">
        <v>21594.21996926875</v>
      </c>
      <c r="J44" s="41" t="s">
        <v>187</v>
      </c>
      <c r="K44" s="761">
        <v>17.099522186635664</v>
      </c>
    </row>
    <row r="45" spans="1:11" ht="15" customHeight="1">
      <c r="A45" s="49" t="s">
        <v>308</v>
      </c>
      <c r="B45" s="49">
        <v>-20571.58510414062</v>
      </c>
      <c r="C45" s="41">
        <v>-13661.485064601009</v>
      </c>
      <c r="D45" s="41">
        <v>-7016.044234429202</v>
      </c>
      <c r="E45" s="42">
        <v>-19603.871419958006</v>
      </c>
      <c r="F45" s="49">
        <v>-6742.089960460389</v>
      </c>
      <c r="G45" s="41" t="s">
        <v>186</v>
      </c>
      <c r="H45" s="4">
        <v>32.77379903556071</v>
      </c>
      <c r="I45" s="452">
        <v>-3539.537185528803</v>
      </c>
      <c r="J45" s="41" t="s">
        <v>187</v>
      </c>
      <c r="K45" s="761">
        <v>50.44918571293423</v>
      </c>
    </row>
    <row r="46" spans="1:11" ht="15" customHeight="1" thickBot="1">
      <c r="A46" s="52" t="s">
        <v>309</v>
      </c>
      <c r="B46" s="52">
        <v>37264.895104140625</v>
      </c>
      <c r="C46" s="45">
        <v>27519.340004600996</v>
      </c>
      <c r="D46" s="45">
        <v>30202.6611674292</v>
      </c>
      <c r="E46" s="47">
        <v>35296.491485598</v>
      </c>
      <c r="F46" s="52">
        <v>3906.634900460371</v>
      </c>
      <c r="G46" s="45" t="s">
        <v>186</v>
      </c>
      <c r="H46" s="46">
        <v>10.483418481503499</v>
      </c>
      <c r="I46" s="453">
        <v>-3954.4596818311984</v>
      </c>
      <c r="J46" s="45" t="s">
        <v>187</v>
      </c>
      <c r="K46" s="764">
        <v>-13.093083619054472</v>
      </c>
    </row>
    <row r="47" spans="1:3" ht="15" customHeight="1">
      <c r="A47" s="1516" t="s">
        <v>190</v>
      </c>
      <c r="B47" s="1518"/>
      <c r="C47" s="1518"/>
    </row>
    <row r="48" spans="1:9" ht="15" customHeight="1">
      <c r="A48" s="1517" t="s">
        <v>191</v>
      </c>
      <c r="B48" s="432"/>
      <c r="C48" s="432"/>
      <c r="I48" s="1" t="s">
        <v>243</v>
      </c>
    </row>
    <row r="49" spans="1:3" ht="15" customHeight="1">
      <c r="A49" s="767" t="str">
        <f>MS!A38</f>
        <v> p= provisional, e = estimates.</v>
      </c>
      <c r="B49" s="1357"/>
      <c r="C49" s="1357"/>
    </row>
    <row r="50" ht="12.75">
      <c r="A50" s="860"/>
    </row>
    <row r="51" ht="12.75">
      <c r="A51" s="859"/>
    </row>
  </sheetData>
  <sheetProtection/>
  <mergeCells count="4">
    <mergeCell ref="A2:K2"/>
    <mergeCell ref="A1:K1"/>
    <mergeCell ref="F5:H5"/>
    <mergeCell ref="I5:K5"/>
  </mergeCells>
  <printOptions horizontalCentered="1"/>
  <pageMargins left="0.45" right="0.39" top="1" bottom="1" header="0.5" footer="0.5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2">
      <selection activeCell="A2" sqref="A2:H2"/>
    </sheetView>
  </sheetViews>
  <sheetFormatPr defaultColWidth="9.140625" defaultRowHeight="12.75"/>
  <cols>
    <col min="1" max="1" width="4.00390625" style="287" customWidth="1"/>
    <col min="2" max="2" width="23.7109375" style="287" customWidth="1"/>
    <col min="3" max="4" width="10.28125" style="287" customWidth="1"/>
    <col min="5" max="6" width="10.57421875" style="287" customWidth="1"/>
    <col min="7" max="7" width="8.28125" style="287" customWidth="1"/>
    <col min="8" max="8" width="8.140625" style="287" customWidth="1"/>
    <col min="9" max="16384" width="9.140625" style="287" customWidth="1"/>
  </cols>
  <sheetData>
    <row r="1" s="18" customFormat="1" ht="12.75">
      <c r="D1" s="104" t="s">
        <v>1241</v>
      </c>
    </row>
    <row r="2" spans="1:8" ht="15.75">
      <c r="A2" s="1667" t="s">
        <v>778</v>
      </c>
      <c r="B2" s="1667"/>
      <c r="C2" s="1667"/>
      <c r="D2" s="1667"/>
      <c r="E2" s="1667"/>
      <c r="F2" s="1667"/>
      <c r="G2" s="1667"/>
      <c r="H2" s="1667"/>
    </row>
    <row r="3" spans="1:8" ht="15.75">
      <c r="A3" s="152"/>
      <c r="B3" s="152"/>
      <c r="C3" s="18"/>
      <c r="D3" s="18"/>
      <c r="E3" s="152"/>
      <c r="F3" s="152"/>
      <c r="G3" s="18"/>
      <c r="H3" s="18"/>
    </row>
    <row r="4" spans="1:8" ht="12.75" thickBot="1">
      <c r="A4" s="412"/>
      <c r="G4" s="413"/>
      <c r="H4" s="413" t="s">
        <v>271</v>
      </c>
    </row>
    <row r="5" spans="1:8" ht="14.25" customHeight="1">
      <c r="A5" s="1842" t="s">
        <v>566</v>
      </c>
      <c r="B5" s="1845" t="s">
        <v>567</v>
      </c>
      <c r="C5" s="913"/>
      <c r="D5" s="909"/>
      <c r="E5" s="914"/>
      <c r="F5" s="911"/>
      <c r="G5" s="1848" t="s">
        <v>779</v>
      </c>
      <c r="H5" s="1849"/>
    </row>
    <row r="6" spans="1:8" ht="12.75" customHeight="1">
      <c r="A6" s="1843"/>
      <c r="B6" s="1846"/>
      <c r="C6" s="915">
        <v>2006</v>
      </c>
      <c r="D6" s="910">
        <v>2007</v>
      </c>
      <c r="E6" s="292">
        <v>2007</v>
      </c>
      <c r="F6" s="908">
        <v>2008</v>
      </c>
      <c r="G6" s="1840" t="s">
        <v>793</v>
      </c>
      <c r="H6" s="1841"/>
    </row>
    <row r="7" spans="1:8" ht="13.5" customHeight="1">
      <c r="A7" s="1844"/>
      <c r="B7" s="1847"/>
      <c r="C7" s="622" t="s">
        <v>506</v>
      </c>
      <c r="D7" s="414" t="s">
        <v>960</v>
      </c>
      <c r="E7" s="414" t="s">
        <v>506</v>
      </c>
      <c r="F7" s="636" t="s">
        <v>960</v>
      </c>
      <c r="G7" s="632" t="s">
        <v>245</v>
      </c>
      <c r="H7" s="492" t="s">
        <v>710</v>
      </c>
    </row>
    <row r="8" spans="1:8" ht="13.5" customHeight="1">
      <c r="A8" s="602">
        <v>1</v>
      </c>
      <c r="B8" s="618" t="s">
        <v>568</v>
      </c>
      <c r="C8" s="623">
        <v>62970.282</v>
      </c>
      <c r="D8" s="415">
        <v>66639.8</v>
      </c>
      <c r="E8" s="415">
        <v>74445.344</v>
      </c>
      <c r="F8" s="916">
        <v>80658.026</v>
      </c>
      <c r="G8" s="633">
        <f>D8-C8</f>
        <v>3669.5180000000037</v>
      </c>
      <c r="H8" s="603">
        <f>F8-E8</f>
        <v>6212.682000000001</v>
      </c>
    </row>
    <row r="9" spans="1:8" ht="13.5" customHeight="1">
      <c r="A9" s="604"/>
      <c r="B9" s="619" t="s">
        <v>569</v>
      </c>
      <c r="C9" s="624">
        <v>60855.106999999996</v>
      </c>
      <c r="D9" s="416">
        <v>63865.3</v>
      </c>
      <c r="E9" s="416">
        <v>72380.344</v>
      </c>
      <c r="F9" s="605">
        <v>78485.451</v>
      </c>
      <c r="G9" s="634">
        <f aca="true" t="shared" si="0" ref="G9:G39">D9-C9</f>
        <v>3010.1930000000066</v>
      </c>
      <c r="H9" s="605">
        <f aca="true" t="shared" si="1" ref="H9:H39">F9-E9</f>
        <v>6105.107000000004</v>
      </c>
    </row>
    <row r="10" spans="1:8" ht="13.5" customHeight="1">
      <c r="A10" s="606"/>
      <c r="B10" s="620" t="s">
        <v>570</v>
      </c>
      <c r="C10" s="625">
        <v>9209.282</v>
      </c>
      <c r="D10" s="417">
        <v>12213.3</v>
      </c>
      <c r="E10" s="417">
        <v>13768.844</v>
      </c>
      <c r="F10" s="607">
        <v>21499.026</v>
      </c>
      <c r="G10" s="634">
        <f t="shared" si="0"/>
        <v>3004.018</v>
      </c>
      <c r="H10" s="605">
        <f t="shared" si="1"/>
        <v>7730.1820000000025</v>
      </c>
    </row>
    <row r="11" spans="1:8" ht="13.5" customHeight="1">
      <c r="A11" s="606"/>
      <c r="B11" s="620" t="s">
        <v>571</v>
      </c>
      <c r="C11" s="625">
        <v>51645.825</v>
      </c>
      <c r="D11" s="417">
        <v>51652</v>
      </c>
      <c r="E11" s="417">
        <v>58611.5</v>
      </c>
      <c r="F11" s="607">
        <v>56986.425</v>
      </c>
      <c r="G11" s="634">
        <f t="shared" si="0"/>
        <v>6.17500000000291</v>
      </c>
      <c r="H11" s="605">
        <f t="shared" si="1"/>
        <v>-1625.074999999997</v>
      </c>
    </row>
    <row r="12" spans="1:8" ht="13.5" customHeight="1">
      <c r="A12" s="604"/>
      <c r="B12" s="619" t="s">
        <v>572</v>
      </c>
      <c r="C12" s="625">
        <v>2115.175</v>
      </c>
      <c r="D12" s="417">
        <v>2774.5</v>
      </c>
      <c r="E12" s="417">
        <v>2065</v>
      </c>
      <c r="F12" s="607">
        <v>2172.575</v>
      </c>
      <c r="G12" s="634">
        <f t="shared" si="0"/>
        <v>659.3249999999998</v>
      </c>
      <c r="H12" s="605">
        <f t="shared" si="1"/>
        <v>107.57499999999982</v>
      </c>
    </row>
    <row r="13" spans="1:8" ht="13.5" customHeight="1" hidden="1">
      <c r="A13" s="606"/>
      <c r="B13" s="620" t="s">
        <v>573</v>
      </c>
      <c r="C13" s="625">
        <v>400</v>
      </c>
      <c r="D13" s="417">
        <v>0</v>
      </c>
      <c r="E13" s="417">
        <v>0</v>
      </c>
      <c r="F13" s="607"/>
      <c r="G13" s="633">
        <f t="shared" si="0"/>
        <v>-400</v>
      </c>
      <c r="H13" s="603">
        <f t="shared" si="1"/>
        <v>0</v>
      </c>
    </row>
    <row r="14" spans="1:8" ht="13.5" customHeight="1">
      <c r="A14" s="602">
        <v>2</v>
      </c>
      <c r="B14" s="618" t="s">
        <v>574</v>
      </c>
      <c r="C14" s="623">
        <v>17959.214</v>
      </c>
      <c r="D14" s="415">
        <v>18477.1</v>
      </c>
      <c r="E14" s="415">
        <v>19177.121</v>
      </c>
      <c r="F14" s="603">
        <v>19565.433</v>
      </c>
      <c r="G14" s="633">
        <f t="shared" si="0"/>
        <v>517.8859999999986</v>
      </c>
      <c r="H14" s="603">
        <f t="shared" si="1"/>
        <v>388.3120000000017</v>
      </c>
    </row>
    <row r="15" spans="1:8" ht="13.5" customHeight="1">
      <c r="A15" s="604"/>
      <c r="B15" s="619" t="s">
        <v>569</v>
      </c>
      <c r="C15" s="624">
        <v>7789.646000000001</v>
      </c>
      <c r="D15" s="416">
        <v>8209.624</v>
      </c>
      <c r="E15" s="416">
        <v>7798.9220000000005</v>
      </c>
      <c r="F15" s="605">
        <v>6254.224999999999</v>
      </c>
      <c r="G15" s="634">
        <f t="shared" si="0"/>
        <v>419.97799999999916</v>
      </c>
      <c r="H15" s="605">
        <f t="shared" si="1"/>
        <v>-1544.697000000001</v>
      </c>
    </row>
    <row r="16" spans="1:8" ht="13.5" customHeight="1">
      <c r="A16" s="606"/>
      <c r="B16" s="620" t="s">
        <v>575</v>
      </c>
      <c r="C16" s="625">
        <v>1518.622</v>
      </c>
      <c r="D16" s="417">
        <v>1518.6</v>
      </c>
      <c r="E16" s="417">
        <v>1518.622</v>
      </c>
      <c r="F16" s="607">
        <v>7.525000000000006</v>
      </c>
      <c r="G16" s="634">
        <f t="shared" si="0"/>
        <v>-0.02200000000016189</v>
      </c>
      <c r="H16" s="605">
        <f t="shared" si="1"/>
        <v>-1511.097</v>
      </c>
    </row>
    <row r="17" spans="1:8" ht="13.5" customHeight="1">
      <c r="A17" s="606"/>
      <c r="B17" s="620" t="s">
        <v>571</v>
      </c>
      <c r="C17" s="625">
        <v>6271.024</v>
      </c>
      <c r="D17" s="417">
        <v>6691.024</v>
      </c>
      <c r="E17" s="417">
        <v>6280.3</v>
      </c>
      <c r="F17" s="607">
        <v>6246.7</v>
      </c>
      <c r="G17" s="634">
        <f t="shared" si="0"/>
        <v>420</v>
      </c>
      <c r="H17" s="605">
        <f t="shared" si="1"/>
        <v>-33.600000000000364</v>
      </c>
    </row>
    <row r="18" spans="1:8" ht="13.5" customHeight="1">
      <c r="A18" s="604"/>
      <c r="B18" s="619" t="s">
        <v>576</v>
      </c>
      <c r="C18" s="625">
        <v>10169.568</v>
      </c>
      <c r="D18" s="417">
        <v>10267.475999999997</v>
      </c>
      <c r="E18" s="417">
        <v>11378.199</v>
      </c>
      <c r="F18" s="607">
        <v>13311.208</v>
      </c>
      <c r="G18" s="634">
        <f t="shared" si="0"/>
        <v>97.90799999999763</v>
      </c>
      <c r="H18" s="605">
        <f t="shared" si="1"/>
        <v>1933.009</v>
      </c>
    </row>
    <row r="19" spans="1:8" ht="13.5" customHeight="1">
      <c r="A19" s="602">
        <v>3</v>
      </c>
      <c r="B19" s="618" t="s">
        <v>577</v>
      </c>
      <c r="C19" s="623">
        <v>3876.759</v>
      </c>
      <c r="D19" s="415">
        <v>3876.759</v>
      </c>
      <c r="E19" s="415">
        <v>1516.915</v>
      </c>
      <c r="F19" s="603">
        <v>1516.915</v>
      </c>
      <c r="G19" s="633">
        <f t="shared" si="0"/>
        <v>0</v>
      </c>
      <c r="H19" s="603">
        <f t="shared" si="1"/>
        <v>0</v>
      </c>
    </row>
    <row r="20" spans="1:8" ht="13.5" customHeight="1">
      <c r="A20" s="604"/>
      <c r="B20" s="619" t="s">
        <v>569</v>
      </c>
      <c r="C20" s="626">
        <v>254.384</v>
      </c>
      <c r="D20" s="418">
        <v>275.154</v>
      </c>
      <c r="E20" s="418">
        <v>279.501</v>
      </c>
      <c r="F20" s="608">
        <v>424.382</v>
      </c>
      <c r="G20" s="634">
        <f t="shared" si="0"/>
        <v>20.77000000000001</v>
      </c>
      <c r="H20" s="605">
        <f t="shared" si="1"/>
        <v>144.88100000000003</v>
      </c>
    </row>
    <row r="21" spans="1:8" ht="13.5" customHeight="1">
      <c r="A21" s="606"/>
      <c r="B21" s="620" t="s">
        <v>570</v>
      </c>
      <c r="C21" s="625">
        <v>254.384</v>
      </c>
      <c r="D21" s="417">
        <v>275.154</v>
      </c>
      <c r="E21" s="417">
        <v>279.501</v>
      </c>
      <c r="F21" s="607">
        <v>424.382</v>
      </c>
      <c r="G21" s="634">
        <f t="shared" si="0"/>
        <v>20.77000000000001</v>
      </c>
      <c r="H21" s="605">
        <f t="shared" si="1"/>
        <v>144.88100000000003</v>
      </c>
    </row>
    <row r="22" spans="1:8" ht="13.5" customHeight="1">
      <c r="A22" s="606"/>
      <c r="B22" s="620" t="s">
        <v>571</v>
      </c>
      <c r="C22" s="625">
        <v>0</v>
      </c>
      <c r="D22" s="417">
        <v>0</v>
      </c>
      <c r="E22" s="417">
        <v>0</v>
      </c>
      <c r="F22" s="607">
        <v>0</v>
      </c>
      <c r="G22" s="634">
        <f t="shared" si="0"/>
        <v>0</v>
      </c>
      <c r="H22" s="605">
        <f t="shared" si="1"/>
        <v>0</v>
      </c>
    </row>
    <row r="23" spans="1:8" ht="13.5" customHeight="1">
      <c r="A23" s="604"/>
      <c r="B23" s="619" t="s">
        <v>576</v>
      </c>
      <c r="C23" s="625">
        <v>3622.375</v>
      </c>
      <c r="D23" s="417">
        <v>3601.605</v>
      </c>
      <c r="E23" s="417">
        <v>1237.414</v>
      </c>
      <c r="F23" s="607">
        <v>1092.533</v>
      </c>
      <c r="G23" s="634">
        <f t="shared" si="0"/>
        <v>-20.769999999999982</v>
      </c>
      <c r="H23" s="605">
        <f t="shared" si="1"/>
        <v>-144.88100000000009</v>
      </c>
    </row>
    <row r="24" spans="1:8" ht="13.5" customHeight="1">
      <c r="A24" s="602">
        <v>4</v>
      </c>
      <c r="B24" s="618" t="s">
        <v>578</v>
      </c>
      <c r="C24" s="627">
        <v>1678.879</v>
      </c>
      <c r="D24" s="419">
        <v>1391.0359999999998</v>
      </c>
      <c r="E24" s="419">
        <v>1390.996</v>
      </c>
      <c r="F24" s="609">
        <v>2387.958</v>
      </c>
      <c r="G24" s="633">
        <f t="shared" si="0"/>
        <v>-287.8430000000001</v>
      </c>
      <c r="H24" s="603">
        <f t="shared" si="1"/>
        <v>996.962</v>
      </c>
    </row>
    <row r="25" spans="1:8" ht="13.5" customHeight="1">
      <c r="A25" s="604"/>
      <c r="B25" s="619" t="s">
        <v>569</v>
      </c>
      <c r="C25" s="626">
        <v>55.322</v>
      </c>
      <c r="D25" s="418">
        <v>53</v>
      </c>
      <c r="E25" s="418">
        <v>62.695</v>
      </c>
      <c r="F25" s="608">
        <v>395.945</v>
      </c>
      <c r="G25" s="634">
        <f t="shared" si="0"/>
        <v>-2.3220000000000027</v>
      </c>
      <c r="H25" s="605">
        <f t="shared" si="1"/>
        <v>333.25</v>
      </c>
    </row>
    <row r="26" spans="1:8" ht="13.5" customHeight="1">
      <c r="A26" s="606"/>
      <c r="B26" s="620" t="s">
        <v>570</v>
      </c>
      <c r="C26" s="625">
        <v>55.322</v>
      </c>
      <c r="D26" s="417">
        <v>53</v>
      </c>
      <c r="E26" s="417">
        <v>62.695</v>
      </c>
      <c r="F26" s="607">
        <v>395.945</v>
      </c>
      <c r="G26" s="634">
        <f t="shared" si="0"/>
        <v>-2.3220000000000027</v>
      </c>
      <c r="H26" s="605">
        <f t="shared" si="1"/>
        <v>333.25</v>
      </c>
    </row>
    <row r="27" spans="1:8" ht="13.5" customHeight="1">
      <c r="A27" s="604"/>
      <c r="B27" s="619" t="s">
        <v>576</v>
      </c>
      <c r="C27" s="625">
        <v>1623.557</v>
      </c>
      <c r="D27" s="417">
        <v>1338.0359999999998</v>
      </c>
      <c r="E27" s="417">
        <v>1328.3010000000002</v>
      </c>
      <c r="F27" s="607">
        <v>1992.0130000000001</v>
      </c>
      <c r="G27" s="634">
        <f t="shared" si="0"/>
        <v>-285.5210000000002</v>
      </c>
      <c r="H27" s="605">
        <f t="shared" si="1"/>
        <v>663.712</v>
      </c>
    </row>
    <row r="28" spans="1:8" ht="13.5" customHeight="1">
      <c r="A28" s="602">
        <v>5</v>
      </c>
      <c r="B28" s="618" t="s">
        <v>579</v>
      </c>
      <c r="C28" s="627">
        <v>3469.774</v>
      </c>
      <c r="D28" s="419">
        <v>3150.4429999999998</v>
      </c>
      <c r="E28" s="419">
        <v>2773.491</v>
      </c>
      <c r="F28" s="609">
        <v>1191.2</v>
      </c>
      <c r="G28" s="633">
        <f t="shared" si="0"/>
        <v>-319.33100000000013</v>
      </c>
      <c r="H28" s="603">
        <f t="shared" si="1"/>
        <v>-1582.291</v>
      </c>
    </row>
    <row r="29" spans="1:8" ht="13.5" customHeight="1">
      <c r="A29" s="604"/>
      <c r="B29" s="619" t="s">
        <v>569</v>
      </c>
      <c r="C29" s="626">
        <v>944.6</v>
      </c>
      <c r="D29" s="418">
        <v>944.6</v>
      </c>
      <c r="E29" s="418">
        <v>944.6</v>
      </c>
      <c r="F29" s="608">
        <v>944.6</v>
      </c>
      <c r="G29" s="634">
        <f t="shared" si="0"/>
        <v>0</v>
      </c>
      <c r="H29" s="605">
        <f t="shared" si="1"/>
        <v>0</v>
      </c>
    </row>
    <row r="30" spans="1:8" ht="13.5" customHeight="1">
      <c r="A30" s="606"/>
      <c r="B30" s="620" t="s">
        <v>580</v>
      </c>
      <c r="C30" s="625">
        <v>944.6</v>
      </c>
      <c r="D30" s="417">
        <v>944.6</v>
      </c>
      <c r="E30" s="417">
        <v>944.6</v>
      </c>
      <c r="F30" s="607">
        <v>944.6</v>
      </c>
      <c r="G30" s="634">
        <f t="shared" si="0"/>
        <v>0</v>
      </c>
      <c r="H30" s="605">
        <f t="shared" si="1"/>
        <v>0</v>
      </c>
    </row>
    <row r="31" spans="1:8" ht="13.5" customHeight="1">
      <c r="A31" s="604"/>
      <c r="B31" s="619" t="s">
        <v>581</v>
      </c>
      <c r="C31" s="625">
        <v>2525.174</v>
      </c>
      <c r="D31" s="417">
        <v>2205.843</v>
      </c>
      <c r="E31" s="417">
        <v>1828.891</v>
      </c>
      <c r="F31" s="607">
        <v>246.6</v>
      </c>
      <c r="G31" s="634">
        <f t="shared" si="0"/>
        <v>-319.33100000000013</v>
      </c>
      <c r="H31" s="605">
        <f t="shared" si="1"/>
        <v>-1582.2910000000002</v>
      </c>
    </row>
    <row r="32" spans="1:8" ht="13.5" customHeight="1">
      <c r="A32" s="604"/>
      <c r="B32" s="619" t="s">
        <v>582</v>
      </c>
      <c r="C32" s="625">
        <v>1051.8</v>
      </c>
      <c r="D32" s="417">
        <v>732.345</v>
      </c>
      <c r="E32" s="417">
        <v>355.393</v>
      </c>
      <c r="F32" s="607">
        <v>356.393</v>
      </c>
      <c r="G32" s="634">
        <f t="shared" si="0"/>
        <v>-319.4549999999999</v>
      </c>
      <c r="H32" s="605">
        <f t="shared" si="1"/>
        <v>1</v>
      </c>
    </row>
    <row r="33" spans="1:8" ht="13.5" customHeight="1">
      <c r="A33" s="602">
        <v>6</v>
      </c>
      <c r="B33" s="618" t="s">
        <v>583</v>
      </c>
      <c r="C33" s="628">
        <v>1071</v>
      </c>
      <c r="D33" s="420">
        <v>-6172.3</v>
      </c>
      <c r="E33" s="420">
        <v>-3122.5</v>
      </c>
      <c r="F33" s="610">
        <v>-9771.3</v>
      </c>
      <c r="G33" s="633">
        <f t="shared" si="0"/>
        <v>-7243.3</v>
      </c>
      <c r="H33" s="603">
        <f t="shared" si="1"/>
        <v>-6648.799999999999</v>
      </c>
    </row>
    <row r="34" spans="1:8" ht="13.5" customHeight="1">
      <c r="A34" s="602"/>
      <c r="B34" s="619" t="s">
        <v>452</v>
      </c>
      <c r="C34" s="625">
        <v>1071</v>
      </c>
      <c r="D34" s="417">
        <v>-6172.3</v>
      </c>
      <c r="E34" s="417">
        <v>-3122.5</v>
      </c>
      <c r="F34" s="607">
        <v>-9771.3</v>
      </c>
      <c r="G34" s="634">
        <f t="shared" si="0"/>
        <v>-7243.3</v>
      </c>
      <c r="H34" s="605">
        <f t="shared" si="1"/>
        <v>-6648.799999999999</v>
      </c>
    </row>
    <row r="35" spans="1:10" ht="13.5" customHeight="1">
      <c r="A35" s="602">
        <v>7</v>
      </c>
      <c r="B35" s="618" t="s">
        <v>584</v>
      </c>
      <c r="C35" s="623">
        <v>91025.908</v>
      </c>
      <c r="D35" s="415">
        <v>87362.83799999999</v>
      </c>
      <c r="E35" s="415">
        <v>96181.367</v>
      </c>
      <c r="F35" s="603">
        <v>95548.23199999999</v>
      </c>
      <c r="G35" s="633">
        <f t="shared" si="0"/>
        <v>-3663.070000000007</v>
      </c>
      <c r="H35" s="603">
        <f t="shared" si="1"/>
        <v>-633.1350000000093</v>
      </c>
      <c r="J35" s="806"/>
    </row>
    <row r="36" spans="1:8" ht="13.5" customHeight="1">
      <c r="A36" s="602"/>
      <c r="B36" s="618" t="s">
        <v>585</v>
      </c>
      <c r="C36" s="623">
        <v>70970.059</v>
      </c>
      <c r="D36" s="415">
        <v>67175.378</v>
      </c>
      <c r="E36" s="415">
        <v>78343.562</v>
      </c>
      <c r="F36" s="603">
        <v>76733.303</v>
      </c>
      <c r="G36" s="633">
        <f t="shared" si="0"/>
        <v>-3794.680999999997</v>
      </c>
      <c r="H36" s="603">
        <f t="shared" si="1"/>
        <v>-1610.2590000000055</v>
      </c>
    </row>
    <row r="37" spans="1:8" ht="13.5" customHeight="1">
      <c r="A37" s="611"/>
      <c r="B37" s="620" t="s">
        <v>586</v>
      </c>
      <c r="C37" s="629">
        <v>12108.61</v>
      </c>
      <c r="D37" s="421">
        <v>7887.754</v>
      </c>
      <c r="E37" s="421">
        <v>12507.161999999998</v>
      </c>
      <c r="F37" s="612">
        <v>12555.578000000005</v>
      </c>
      <c r="G37" s="634">
        <f t="shared" si="0"/>
        <v>-4220.856000000001</v>
      </c>
      <c r="H37" s="605">
        <f t="shared" si="1"/>
        <v>48.416000000006534</v>
      </c>
    </row>
    <row r="38" spans="1:8" ht="13.5" customHeight="1">
      <c r="A38" s="613"/>
      <c r="B38" s="620" t="s">
        <v>780</v>
      </c>
      <c r="C38" s="630">
        <v>58861.44899999999</v>
      </c>
      <c r="D38" s="422">
        <v>59287.623999999996</v>
      </c>
      <c r="E38" s="422">
        <v>65836.4</v>
      </c>
      <c r="F38" s="614">
        <v>64177.725</v>
      </c>
      <c r="G38" s="634">
        <f t="shared" si="0"/>
        <v>426.1750000000029</v>
      </c>
      <c r="H38" s="605">
        <f t="shared" si="1"/>
        <v>-1658.6749999999956</v>
      </c>
    </row>
    <row r="39" spans="1:8" ht="13.5" customHeight="1">
      <c r="A39" s="611"/>
      <c r="B39" s="618" t="s">
        <v>587</v>
      </c>
      <c r="C39" s="627">
        <v>20055.849</v>
      </c>
      <c r="D39" s="419">
        <v>20187.46</v>
      </c>
      <c r="E39" s="419">
        <v>17837.805</v>
      </c>
      <c r="F39" s="609">
        <v>18814.928999999996</v>
      </c>
      <c r="G39" s="633">
        <f t="shared" si="0"/>
        <v>131.6110000000008</v>
      </c>
      <c r="H39" s="603">
        <f t="shared" si="1"/>
        <v>977.1239999999962</v>
      </c>
    </row>
    <row r="40" spans="1:8" ht="13.5" customHeight="1" thickBot="1">
      <c r="A40" s="615"/>
      <c r="B40" s="621"/>
      <c r="C40" s="631"/>
      <c r="D40" s="616"/>
      <c r="E40" s="616"/>
      <c r="F40" s="617"/>
      <c r="G40" s="635"/>
      <c r="H40" s="617"/>
    </row>
    <row r="41" spans="1:8" ht="12">
      <c r="A41" s="423"/>
      <c r="B41" s="381"/>
      <c r="C41" s="424"/>
      <c r="D41" s="424"/>
      <c r="E41" s="424"/>
      <c r="F41" s="424"/>
      <c r="G41" s="424"/>
      <c r="H41" s="424"/>
    </row>
    <row r="42" ht="12">
      <c r="A42" s="412"/>
    </row>
    <row r="43" ht="12">
      <c r="A43" s="412"/>
    </row>
    <row r="44" ht="12">
      <c r="A44" s="412"/>
    </row>
    <row r="45" ht="12">
      <c r="H45" s="806"/>
    </row>
    <row r="46" ht="12.75">
      <c r="H46" s="811"/>
    </row>
    <row r="47" ht="12">
      <c r="F47" s="806"/>
    </row>
  </sheetData>
  <sheetProtection/>
  <mergeCells count="5"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B2" sqref="B2:I2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6" customFormat="1" ht="12.75">
      <c r="B1" s="1650" t="s">
        <v>1242</v>
      </c>
      <c r="C1" s="1650"/>
      <c r="D1" s="1650"/>
      <c r="E1" s="1650"/>
      <c r="F1" s="1650"/>
      <c r="G1" s="1650"/>
      <c r="H1" s="1650"/>
      <c r="I1" s="1650"/>
    </row>
    <row r="2" spans="2:9" ht="15.75">
      <c r="B2" s="1667" t="s">
        <v>1294</v>
      </c>
      <c r="C2" s="1667"/>
      <c r="D2" s="1667"/>
      <c r="E2" s="1667"/>
      <c r="F2" s="1667"/>
      <c r="G2" s="1667"/>
      <c r="H2" s="1667"/>
      <c r="I2" s="1667"/>
    </row>
    <row r="3" spans="2:9" ht="15.75">
      <c r="B3" s="1667" t="s">
        <v>962</v>
      </c>
      <c r="C3" s="1667"/>
      <c r="D3" s="1667"/>
      <c r="E3" s="1667"/>
      <c r="F3" s="1667"/>
      <c r="G3" s="1667"/>
      <c r="H3" s="1667"/>
      <c r="I3" s="1667"/>
    </row>
    <row r="4" spans="2:7" ht="13.5" thickBot="1">
      <c r="B4" s="917"/>
      <c r="C4" s="917"/>
      <c r="D4" s="917"/>
      <c r="E4" s="917"/>
      <c r="F4" s="917"/>
      <c r="G4" s="917"/>
    </row>
    <row r="5" spans="2:9" ht="19.5" customHeight="1">
      <c r="B5" s="1335"/>
      <c r="C5" s="1752" t="s">
        <v>877</v>
      </c>
      <c r="D5" s="1738"/>
      <c r="E5" s="1739"/>
      <c r="F5" s="1738" t="s">
        <v>605</v>
      </c>
      <c r="G5" s="1739"/>
      <c r="H5" s="1752" t="s">
        <v>878</v>
      </c>
      <c r="I5" s="1739"/>
    </row>
    <row r="6" spans="2:9" ht="19.5" customHeight="1" thickBot="1">
      <c r="B6" s="1336"/>
      <c r="C6" s="1337" t="s">
        <v>244</v>
      </c>
      <c r="D6" s="1338" t="s">
        <v>245</v>
      </c>
      <c r="E6" s="1339" t="s">
        <v>710</v>
      </c>
      <c r="F6" s="1338" t="str">
        <f>D6</f>
        <v>2006/07</v>
      </c>
      <c r="G6" s="1339" t="str">
        <f>E6</f>
        <v>2007/08</v>
      </c>
      <c r="H6" s="1340" t="str">
        <f>D6</f>
        <v>2006/07</v>
      </c>
      <c r="I6" s="1341" t="str">
        <f>E6</f>
        <v>2007/08</v>
      </c>
    </row>
    <row r="7" spans="2:9" ht="19.5" customHeight="1">
      <c r="B7" s="1342" t="s">
        <v>879</v>
      </c>
      <c r="C7" s="1343">
        <v>19390.9</v>
      </c>
      <c r="D7" s="1343">
        <v>23632.865</v>
      </c>
      <c r="E7" s="808">
        <v>28069.35</v>
      </c>
      <c r="F7" s="1344">
        <v>21.87606042009395</v>
      </c>
      <c r="G7" s="1345">
        <v>18.772522925172197</v>
      </c>
      <c r="H7" s="1346">
        <v>33.15264782212247</v>
      </c>
      <c r="I7" s="892">
        <v>31.128123974200868</v>
      </c>
    </row>
    <row r="8" spans="2:9" ht="19.5" customHeight="1">
      <c r="B8" s="1342" t="s">
        <v>880</v>
      </c>
      <c r="C8" s="1343">
        <v>13329</v>
      </c>
      <c r="D8" s="1343">
        <v>14846.189</v>
      </c>
      <c r="E8" s="808">
        <v>17995.648</v>
      </c>
      <c r="F8" s="1344">
        <v>11.38261685047641</v>
      </c>
      <c r="G8" s="1345">
        <v>21.213922306930087</v>
      </c>
      <c r="H8" s="1346">
        <v>20.826525917093356</v>
      </c>
      <c r="I8" s="892">
        <v>19.95667024494974</v>
      </c>
    </row>
    <row r="9" spans="2:9" ht="19.5" customHeight="1">
      <c r="B9" s="1342" t="s">
        <v>881</v>
      </c>
      <c r="C9" s="1343">
        <v>8525.8</v>
      </c>
      <c r="D9" s="1343">
        <v>11202.5</v>
      </c>
      <c r="E9" s="808">
        <v>14542.176</v>
      </c>
      <c r="F9" s="1344">
        <v>31.39529428323442</v>
      </c>
      <c r="G9" s="1345">
        <v>29.8118812765008</v>
      </c>
      <c r="H9" s="1346">
        <v>15.715087325524303</v>
      </c>
      <c r="I9" s="892">
        <v>16.126866399921926</v>
      </c>
    </row>
    <row r="10" spans="2:9" ht="19.5" customHeight="1">
      <c r="B10" s="1342" t="s">
        <v>882</v>
      </c>
      <c r="C10" s="1343">
        <v>5562.7</v>
      </c>
      <c r="D10" s="1343">
        <v>7555.788</v>
      </c>
      <c r="E10" s="808">
        <v>9412.709</v>
      </c>
      <c r="F10" s="1344">
        <v>35.82950725367178</v>
      </c>
      <c r="G10" s="1345">
        <v>24.576139510531547</v>
      </c>
      <c r="H10" s="1346">
        <v>10.599408010100301</v>
      </c>
      <c r="I10" s="892">
        <v>10.438430982016909</v>
      </c>
    </row>
    <row r="11" spans="2:9" ht="19.5" customHeight="1">
      <c r="B11" s="1342" t="s">
        <v>883</v>
      </c>
      <c r="C11" s="1343">
        <v>2341.9</v>
      </c>
      <c r="D11" s="1343">
        <v>2393.728</v>
      </c>
      <c r="E11" s="808">
        <v>3323.088</v>
      </c>
      <c r="F11" s="1344">
        <v>2.2130748537512233</v>
      </c>
      <c r="G11" s="1345">
        <v>38.824795465483135</v>
      </c>
      <c r="H11" s="1346">
        <v>3.357968717121414</v>
      </c>
      <c r="I11" s="892">
        <v>3.6852116362216876</v>
      </c>
    </row>
    <row r="12" spans="2:9" ht="19.5" customHeight="1">
      <c r="B12" s="1342" t="s">
        <v>884</v>
      </c>
      <c r="C12" s="1343">
        <v>702.1</v>
      </c>
      <c r="D12" s="1343">
        <v>678.034</v>
      </c>
      <c r="E12" s="808">
        <v>1275.977</v>
      </c>
      <c r="F12" s="1344">
        <v>-3.4277168494516417</v>
      </c>
      <c r="G12" s="1345">
        <v>88.18776049578636</v>
      </c>
      <c r="H12" s="1346">
        <v>0.9511594304552149</v>
      </c>
      <c r="I12" s="892">
        <v>1.415022800464881</v>
      </c>
    </row>
    <row r="13" spans="2:9" ht="19.5" customHeight="1">
      <c r="B13" s="1342" t="s">
        <v>885</v>
      </c>
      <c r="C13" s="1343">
        <v>9172.5</v>
      </c>
      <c r="D13" s="1343">
        <v>10975.896</v>
      </c>
      <c r="E13" s="808">
        <v>15554.652</v>
      </c>
      <c r="F13" s="1344">
        <v>19.660899427636963</v>
      </c>
      <c r="G13" s="1345">
        <v>41.7164667012151</v>
      </c>
      <c r="H13" s="1346">
        <v>15.397202777582942</v>
      </c>
      <c r="I13" s="892">
        <v>17.249673962223977</v>
      </c>
    </row>
    <row r="14" spans="2:9" ht="19.5" customHeight="1" thickBot="1">
      <c r="B14" s="1347" t="s">
        <v>886</v>
      </c>
      <c r="C14" s="1348">
        <v>59024.9</v>
      </c>
      <c r="D14" s="1348">
        <v>71285</v>
      </c>
      <c r="E14" s="1349">
        <v>90173.6</v>
      </c>
      <c r="F14" s="1350">
        <v>20.771064415187496</v>
      </c>
      <c r="G14" s="1351">
        <v>26.497299572140022</v>
      </c>
      <c r="H14" s="1352">
        <v>100</v>
      </c>
      <c r="I14" s="1353">
        <v>100</v>
      </c>
    </row>
    <row r="15" spans="2:9" ht="12.75">
      <c r="B15" s="287"/>
      <c r="C15" s="1354"/>
      <c r="D15" s="1354"/>
      <c r="E15" s="287"/>
      <c r="F15" s="287"/>
      <c r="G15" s="287"/>
      <c r="H15" s="1355"/>
      <c r="I15" s="287"/>
    </row>
    <row r="16" spans="2:9" ht="12.75">
      <c r="B16" s="287" t="s">
        <v>887</v>
      </c>
      <c r="C16" s="287"/>
      <c r="D16" s="287"/>
      <c r="E16" s="287"/>
      <c r="F16" s="287"/>
      <c r="G16" s="287"/>
      <c r="H16" s="287"/>
      <c r="I16" s="287"/>
    </row>
    <row r="17" spans="2:9" ht="12.75">
      <c r="B17" s="287"/>
      <c r="C17" s="287"/>
      <c r="D17" s="287"/>
      <c r="E17" s="287"/>
      <c r="F17" s="287"/>
      <c r="G17" s="287"/>
      <c r="H17" s="287"/>
      <c r="I17" s="287"/>
    </row>
    <row r="18" spans="2:9" ht="12.75">
      <c r="B18" s="287"/>
      <c r="C18" s="287"/>
      <c r="D18" s="287"/>
      <c r="E18" s="287"/>
      <c r="F18" s="287"/>
      <c r="G18" s="287"/>
      <c r="H18" s="287"/>
      <c r="I18" s="287"/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.421875" style="969" customWidth="1"/>
    <col min="2" max="5" width="13.8515625" style="969" customWidth="1"/>
    <col min="6" max="16384" width="9.140625" style="969" customWidth="1"/>
  </cols>
  <sheetData>
    <row r="1" spans="1:5" ht="12.75">
      <c r="A1" s="1673" t="s">
        <v>1243</v>
      </c>
      <c r="B1" s="1673"/>
      <c r="C1" s="1673"/>
      <c r="D1" s="1673"/>
      <c r="E1" s="1673"/>
    </row>
    <row r="2" spans="1:5" ht="16.5" customHeight="1">
      <c r="A2" s="1696" t="s">
        <v>1061</v>
      </c>
      <c r="B2" s="1696"/>
      <c r="C2" s="1696"/>
      <c r="D2" s="1696"/>
      <c r="E2" s="1696"/>
    </row>
    <row r="3" spans="1:5" ht="13.5" thickBot="1">
      <c r="A3" s="18"/>
      <c r="B3" s="18"/>
      <c r="C3" s="103"/>
      <c r="D3" s="103"/>
      <c r="E3" s="103" t="s">
        <v>619</v>
      </c>
    </row>
    <row r="4" spans="1:5" s="1055" customFormat="1" ht="13.5" customHeight="1">
      <c r="A4" s="1099" t="s">
        <v>685</v>
      </c>
      <c r="B4" s="1011" t="s">
        <v>1023</v>
      </c>
      <c r="C4" s="971" t="s">
        <v>244</v>
      </c>
      <c r="D4" s="971" t="s">
        <v>245</v>
      </c>
      <c r="E4" s="972" t="s">
        <v>710</v>
      </c>
    </row>
    <row r="5" spans="1:5" ht="19.5" customHeight="1">
      <c r="A5" s="57" t="s">
        <v>1025</v>
      </c>
      <c r="B5" s="1293">
        <v>0</v>
      </c>
      <c r="C5" s="1294">
        <v>0</v>
      </c>
      <c r="D5" s="1294">
        <v>0</v>
      </c>
      <c r="E5" s="1295">
        <v>0</v>
      </c>
    </row>
    <row r="6" spans="1:5" ht="19.5" customHeight="1">
      <c r="A6" s="57" t="s">
        <v>1026</v>
      </c>
      <c r="B6" s="1293">
        <v>0</v>
      </c>
      <c r="C6" s="1294">
        <v>0</v>
      </c>
      <c r="D6" s="1294">
        <v>0</v>
      </c>
      <c r="E6" s="1295">
        <v>1000</v>
      </c>
    </row>
    <row r="7" spans="1:5" ht="19.5" customHeight="1">
      <c r="A7" s="57" t="s">
        <v>1027</v>
      </c>
      <c r="B7" s="1293">
        <v>500</v>
      </c>
      <c r="C7" s="1294">
        <v>1185</v>
      </c>
      <c r="D7" s="1294">
        <v>0</v>
      </c>
      <c r="E7" s="1295">
        <v>875</v>
      </c>
    </row>
    <row r="8" spans="1:5" ht="19.5" customHeight="1">
      <c r="A8" s="57" t="s">
        <v>1028</v>
      </c>
      <c r="B8" s="1293">
        <v>850</v>
      </c>
      <c r="C8" s="1294">
        <v>0</v>
      </c>
      <c r="D8" s="1294">
        <v>2480</v>
      </c>
      <c r="E8" s="1295">
        <v>2000</v>
      </c>
    </row>
    <row r="9" spans="1:5" ht="19.5" customHeight="1">
      <c r="A9" s="57" t="s">
        <v>1029</v>
      </c>
      <c r="B9" s="1293">
        <v>0</v>
      </c>
      <c r="C9" s="1294">
        <v>0</v>
      </c>
      <c r="D9" s="1294">
        <v>0</v>
      </c>
      <c r="E9" s="1295">
        <v>0</v>
      </c>
    </row>
    <row r="10" spans="1:5" ht="19.5" customHeight="1">
      <c r="A10" s="57" t="s">
        <v>1030</v>
      </c>
      <c r="B10" s="1293">
        <v>850</v>
      </c>
      <c r="C10" s="1294">
        <v>1950</v>
      </c>
      <c r="D10" s="1294">
        <v>0</v>
      </c>
      <c r="E10" s="1295">
        <v>1125</v>
      </c>
    </row>
    <row r="11" spans="1:5" ht="19.5" customHeight="1">
      <c r="A11" s="57" t="s">
        <v>1031</v>
      </c>
      <c r="B11" s="1293">
        <v>0</v>
      </c>
      <c r="C11" s="1294">
        <v>0</v>
      </c>
      <c r="D11" s="1294">
        <v>1000</v>
      </c>
      <c r="E11" s="1295">
        <v>1000</v>
      </c>
    </row>
    <row r="12" spans="1:5" ht="19.5" customHeight="1">
      <c r="A12" s="57" t="s">
        <v>1032</v>
      </c>
      <c r="B12" s="1293">
        <v>141.2</v>
      </c>
      <c r="C12" s="1294">
        <v>0</v>
      </c>
      <c r="D12" s="1294">
        <v>2180</v>
      </c>
      <c r="E12" s="1295">
        <v>0</v>
      </c>
    </row>
    <row r="13" spans="1:5" ht="19.5" customHeight="1">
      <c r="A13" s="57" t="s">
        <v>1033</v>
      </c>
      <c r="B13" s="1293">
        <v>1300</v>
      </c>
      <c r="C13" s="1294">
        <v>2962.5</v>
      </c>
      <c r="D13" s="1294">
        <v>730</v>
      </c>
      <c r="E13" s="1295">
        <v>2125</v>
      </c>
    </row>
    <row r="14" spans="1:5" ht="19.5" customHeight="1">
      <c r="A14" s="57" t="s">
        <v>601</v>
      </c>
      <c r="B14" s="1293">
        <v>500</v>
      </c>
      <c r="C14" s="1294">
        <v>0</v>
      </c>
      <c r="D14" s="1294">
        <v>0</v>
      </c>
      <c r="E14" s="1356" t="s">
        <v>890</v>
      </c>
    </row>
    <row r="15" spans="1:5" ht="19.5" customHeight="1">
      <c r="A15" s="57" t="s">
        <v>602</v>
      </c>
      <c r="B15" s="1293">
        <v>1000</v>
      </c>
      <c r="C15" s="1294">
        <v>2000</v>
      </c>
      <c r="D15" s="1296">
        <v>0</v>
      </c>
      <c r="E15" s="1356" t="s">
        <v>890</v>
      </c>
    </row>
    <row r="16" spans="1:5" ht="19.5" customHeight="1">
      <c r="A16" s="434" t="s">
        <v>603</v>
      </c>
      <c r="B16" s="1297">
        <v>330</v>
      </c>
      <c r="C16" s="1297">
        <v>2736.7</v>
      </c>
      <c r="D16" s="1298">
        <f>5300+361.58</f>
        <v>5661.58</v>
      </c>
      <c r="E16" s="1299"/>
    </row>
    <row r="17" spans="1:5" s="1101" customFormat="1" ht="19.5" customHeight="1" thickBot="1">
      <c r="A17" s="1100" t="s">
        <v>606</v>
      </c>
      <c r="B17" s="1300">
        <f>SUM(B5:B16)</f>
        <v>5471.2</v>
      </c>
      <c r="C17" s="1301">
        <f>SUM(C5:C16)</f>
        <v>10834.2</v>
      </c>
      <c r="D17" s="1302">
        <f>SUM(D5:D16)</f>
        <v>12051.58</v>
      </c>
      <c r="E17" s="1303">
        <f>SUM(E5:E16)</f>
        <v>8125</v>
      </c>
    </row>
    <row r="19" s="1086" customFormat="1" ht="12.75">
      <c r="A19" s="1102"/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650" t="s">
        <v>1244</v>
      </c>
      <c r="B1" s="1650"/>
      <c r="C1" s="1650"/>
      <c r="D1" s="1650"/>
      <c r="E1" s="1650"/>
      <c r="F1" s="1650"/>
      <c r="G1" s="1650"/>
    </row>
    <row r="2" spans="1:7" ht="15.75">
      <c r="A2" s="1667" t="s">
        <v>642</v>
      </c>
      <c r="B2" s="1667"/>
      <c r="C2" s="1667"/>
      <c r="D2" s="1667"/>
      <c r="E2" s="1667"/>
      <c r="F2" s="1667"/>
      <c r="G2" s="1667"/>
    </row>
    <row r="3" spans="1:7" ht="12.75">
      <c r="A3" s="1850" t="s">
        <v>962</v>
      </c>
      <c r="B3" s="1850"/>
      <c r="C3" s="1850"/>
      <c r="D3" s="1850"/>
      <c r="E3" s="1850"/>
      <c r="F3" s="1850"/>
      <c r="G3" s="1850"/>
    </row>
    <row r="4" spans="1:7" ht="13.5" thickBot="1">
      <c r="A4" s="18" t="s">
        <v>243</v>
      </c>
      <c r="C4" s="100"/>
      <c r="E4" s="101"/>
      <c r="G4" s="428" t="s">
        <v>271</v>
      </c>
    </row>
    <row r="5" spans="1:7" ht="12.75">
      <c r="A5" s="1853"/>
      <c r="B5" s="1851" t="s">
        <v>244</v>
      </c>
      <c r="C5" s="1851" t="s">
        <v>346</v>
      </c>
      <c r="D5" s="1851" t="s">
        <v>759</v>
      </c>
      <c r="E5" s="707"/>
      <c r="F5" s="709" t="s">
        <v>605</v>
      </c>
      <c r="G5" s="708"/>
    </row>
    <row r="6" spans="1:7" ht="12.75">
      <c r="A6" s="1854"/>
      <c r="B6" s="1852"/>
      <c r="C6" s="1852"/>
      <c r="D6" s="1852"/>
      <c r="E6" s="429" t="s">
        <v>244</v>
      </c>
      <c r="F6" s="429" t="s">
        <v>245</v>
      </c>
      <c r="G6" s="430" t="s">
        <v>710</v>
      </c>
    </row>
    <row r="7" spans="1:7" ht="12.75">
      <c r="A7" s="132"/>
      <c r="B7" s="98"/>
      <c r="C7" s="98"/>
      <c r="D7" s="98"/>
      <c r="E7" s="98"/>
      <c r="F7" s="102"/>
      <c r="G7" s="131"/>
    </row>
    <row r="8" spans="1:8" ht="12.75">
      <c r="A8" s="133" t="s">
        <v>643</v>
      </c>
      <c r="B8" s="861">
        <v>55027.2</v>
      </c>
      <c r="C8" s="861">
        <v>54172.4</v>
      </c>
      <c r="D8" s="861">
        <v>54386</v>
      </c>
      <c r="E8" s="797">
        <v>2.927301906767781</v>
      </c>
      <c r="F8" s="797">
        <v>-1.5534135845545478</v>
      </c>
      <c r="G8" s="884">
        <v>0.394296726746461</v>
      </c>
      <c r="H8" s="862"/>
    </row>
    <row r="9" spans="1:8" ht="12.75">
      <c r="A9" s="134"/>
      <c r="B9" s="863"/>
      <c r="C9" s="863"/>
      <c r="D9" s="863"/>
      <c r="E9" s="797"/>
      <c r="F9" s="797"/>
      <c r="G9" s="884"/>
      <c r="H9" s="862"/>
    </row>
    <row r="10" spans="1:8" ht="12.75">
      <c r="A10" s="134" t="s">
        <v>644</v>
      </c>
      <c r="B10" s="863">
        <v>37363.5</v>
      </c>
      <c r="C10" s="863">
        <v>38035.2</v>
      </c>
      <c r="D10" s="863">
        <v>34968.8</v>
      </c>
      <c r="E10" s="793">
        <v>5.499224924398376</v>
      </c>
      <c r="F10" s="793">
        <v>1.7977437873860822</v>
      </c>
      <c r="G10" s="885">
        <v>-8.062005721016334</v>
      </c>
      <c r="H10" s="862"/>
    </row>
    <row r="11" spans="1:8" ht="12.75">
      <c r="A11" s="135" t="s">
        <v>645</v>
      </c>
      <c r="B11" s="864">
        <v>17663.7</v>
      </c>
      <c r="C11" s="864">
        <v>16137.2</v>
      </c>
      <c r="D11" s="864">
        <v>19417.2</v>
      </c>
      <c r="E11" s="801">
        <v>-2.120102181610605</v>
      </c>
      <c r="F11" s="801">
        <v>-8.642017244405181</v>
      </c>
      <c r="G11" s="886">
        <v>20.32570706194386</v>
      </c>
      <c r="H11" s="862"/>
    </row>
    <row r="12" spans="1:8" ht="12.75">
      <c r="A12" s="136"/>
      <c r="B12" s="863"/>
      <c r="C12" s="863"/>
      <c r="D12" s="863"/>
      <c r="E12" s="797"/>
      <c r="F12" s="797"/>
      <c r="G12" s="884"/>
      <c r="H12" s="862"/>
    </row>
    <row r="13" spans="1:8" ht="12.75">
      <c r="A13" s="133" t="s">
        <v>646</v>
      </c>
      <c r="B13" s="861">
        <v>155706.5</v>
      </c>
      <c r="C13" s="861">
        <v>175541.7</v>
      </c>
      <c r="D13" s="861">
        <v>204520.468</v>
      </c>
      <c r="E13" s="797">
        <v>16.556203645204846</v>
      </c>
      <c r="F13" s="797">
        <v>12.738838776801245</v>
      </c>
      <c r="G13" s="884">
        <v>16.508196058258505</v>
      </c>
      <c r="H13" s="862"/>
    </row>
    <row r="14" spans="1:8" ht="12.75">
      <c r="A14" s="134"/>
      <c r="B14" s="863"/>
      <c r="C14" s="863"/>
      <c r="D14" s="863"/>
      <c r="E14" s="797"/>
      <c r="F14" s="797"/>
      <c r="G14" s="884"/>
      <c r="H14" s="862"/>
    </row>
    <row r="15" spans="1:8" ht="12.75">
      <c r="A15" s="134" t="s">
        <v>647</v>
      </c>
      <c r="B15" s="863">
        <v>95602.3</v>
      </c>
      <c r="C15" s="863">
        <v>104224.8</v>
      </c>
      <c r="D15" s="863">
        <v>130951.268</v>
      </c>
      <c r="E15" s="793">
        <v>20.759986459038558</v>
      </c>
      <c r="F15" s="793">
        <v>9.01913447689023</v>
      </c>
      <c r="G15" s="885">
        <v>25.643098379656266</v>
      </c>
      <c r="H15" s="862"/>
    </row>
    <row r="16" spans="1:8" ht="12.75">
      <c r="A16" s="135" t="s">
        <v>648</v>
      </c>
      <c r="B16" s="864">
        <v>60104.2</v>
      </c>
      <c r="C16" s="864">
        <v>71316.9</v>
      </c>
      <c r="D16" s="864">
        <v>73569.2</v>
      </c>
      <c r="E16" s="801">
        <v>10.440998125757986</v>
      </c>
      <c r="F16" s="801">
        <v>18.65543506111051</v>
      </c>
      <c r="G16" s="886">
        <v>3.158157463378245</v>
      </c>
      <c r="H16" s="862"/>
    </row>
    <row r="17" spans="1:8" ht="12.75">
      <c r="A17" s="136"/>
      <c r="B17" s="863"/>
      <c r="C17" s="863"/>
      <c r="D17" s="863"/>
      <c r="E17" s="797"/>
      <c r="F17" s="797"/>
      <c r="G17" s="884"/>
      <c r="H17" s="862"/>
    </row>
    <row r="18" spans="1:8" ht="12.75">
      <c r="A18" s="133" t="s">
        <v>649</v>
      </c>
      <c r="B18" s="861">
        <v>-100679.3</v>
      </c>
      <c r="C18" s="861">
        <v>-121369.3</v>
      </c>
      <c r="D18" s="861">
        <v>-150134.468</v>
      </c>
      <c r="E18" s="797">
        <v>25.64965617082875</v>
      </c>
      <c r="F18" s="797">
        <v>20.550401125156853</v>
      </c>
      <c r="G18" s="884">
        <v>23.700530529549056</v>
      </c>
      <c r="H18" s="862"/>
    </row>
    <row r="19" spans="1:8" ht="12.75">
      <c r="A19" s="134"/>
      <c r="B19" s="863"/>
      <c r="C19" s="863"/>
      <c r="D19" s="863"/>
      <c r="E19" s="797"/>
      <c r="F19" s="797"/>
      <c r="G19" s="884"/>
      <c r="H19" s="862"/>
    </row>
    <row r="20" spans="1:8" ht="12.75">
      <c r="A20" s="134" t="s">
        <v>650</v>
      </c>
      <c r="B20" s="863">
        <v>-58238.8</v>
      </c>
      <c r="C20" s="863">
        <v>-66189.6</v>
      </c>
      <c r="D20" s="863">
        <v>-95982.468</v>
      </c>
      <c r="E20" s="793">
        <v>33.11330177617572</v>
      </c>
      <c r="F20" s="793">
        <v>13.6520670068752</v>
      </c>
      <c r="G20" s="885">
        <v>45.01140360419154</v>
      </c>
      <c r="H20" s="862"/>
    </row>
    <row r="21" spans="1:8" ht="12.75">
      <c r="A21" s="135" t="s">
        <v>651</v>
      </c>
      <c r="B21" s="864">
        <v>-42440.5</v>
      </c>
      <c r="C21" s="864">
        <v>-55179.7</v>
      </c>
      <c r="D21" s="864">
        <v>-54152</v>
      </c>
      <c r="E21" s="801">
        <v>16.67266884211162</v>
      </c>
      <c r="F21" s="801">
        <v>30.016611491382037</v>
      </c>
      <c r="G21" s="886">
        <v>-1.8624602888381077</v>
      </c>
      <c r="H21" s="862"/>
    </row>
    <row r="22" spans="1:8" ht="12.75">
      <c r="A22" s="136"/>
      <c r="B22" s="863"/>
      <c r="C22" s="863"/>
      <c r="D22" s="863"/>
      <c r="E22" s="797"/>
      <c r="F22" s="797"/>
      <c r="G22" s="884"/>
      <c r="H22" s="862"/>
    </row>
    <row r="23" spans="1:8" ht="12.75">
      <c r="A23" s="133" t="s">
        <v>652</v>
      </c>
      <c r="B23" s="861">
        <v>210733.7</v>
      </c>
      <c r="C23" s="861">
        <v>229714.1</v>
      </c>
      <c r="D23" s="861">
        <v>258906.468</v>
      </c>
      <c r="E23" s="797">
        <v>12.660851509264305</v>
      </c>
      <c r="F23" s="797">
        <v>9.006817609143653</v>
      </c>
      <c r="G23" s="884">
        <v>12.708130671996216</v>
      </c>
      <c r="H23" s="862"/>
    </row>
    <row r="24" spans="1:8" ht="12.75">
      <c r="A24" s="134"/>
      <c r="B24" s="863"/>
      <c r="C24" s="863"/>
      <c r="D24" s="863"/>
      <c r="E24" s="797"/>
      <c r="F24" s="797"/>
      <c r="G24" s="884"/>
      <c r="H24" s="862"/>
    </row>
    <row r="25" spans="1:8" ht="12.75">
      <c r="A25" s="134" t="s">
        <v>650</v>
      </c>
      <c r="B25" s="863">
        <v>132965.8</v>
      </c>
      <c r="C25" s="863">
        <v>142260</v>
      </c>
      <c r="D25" s="863">
        <v>165920.068</v>
      </c>
      <c r="E25" s="793">
        <v>16.04311630598228</v>
      </c>
      <c r="F25" s="793">
        <v>6.989917708162551</v>
      </c>
      <c r="G25" s="885">
        <v>16.631567552368892</v>
      </c>
      <c r="H25" s="862"/>
    </row>
    <row r="26" spans="1:8" ht="13.5" thickBot="1">
      <c r="A26" s="137" t="s">
        <v>651</v>
      </c>
      <c r="B26" s="866">
        <v>77767.9</v>
      </c>
      <c r="C26" s="866">
        <v>87454.1</v>
      </c>
      <c r="D26" s="866">
        <v>92986.4</v>
      </c>
      <c r="E26" s="887">
        <v>7.312990645565051</v>
      </c>
      <c r="F26" s="887">
        <v>12.4552675332624</v>
      </c>
      <c r="G26" s="888">
        <v>6.325946982474235</v>
      </c>
      <c r="H26" s="862"/>
    </row>
    <row r="27" spans="2:8" ht="12.75">
      <c r="B27" s="103"/>
      <c r="C27" s="103"/>
      <c r="D27" s="103"/>
      <c r="E27" s="862"/>
      <c r="F27" s="862"/>
      <c r="G27" s="862"/>
      <c r="H27" s="862"/>
    </row>
    <row r="28" spans="2:8" ht="13.5" thickBot="1">
      <c r="B28" s="862"/>
      <c r="C28" s="103"/>
      <c r="D28" s="103"/>
      <c r="E28" s="862"/>
      <c r="F28" s="862"/>
      <c r="G28" s="862"/>
      <c r="H28" s="862"/>
    </row>
    <row r="29" spans="1:8" ht="12.75">
      <c r="A29" s="140" t="s">
        <v>801</v>
      </c>
      <c r="B29" s="868">
        <v>35.340335824130655</v>
      </c>
      <c r="C29" s="869">
        <v>30.86013180913708</v>
      </c>
      <c r="D29" s="870">
        <v>26.59195949033326</v>
      </c>
      <c r="E29" s="862"/>
      <c r="F29" s="862"/>
      <c r="G29" s="862"/>
      <c r="H29" s="862"/>
    </row>
    <row r="30" spans="1:8" ht="12.75">
      <c r="A30" s="141" t="s">
        <v>653</v>
      </c>
      <c r="B30" s="871">
        <v>39.082218733231315</v>
      </c>
      <c r="C30" s="872">
        <v>36.49342574895801</v>
      </c>
      <c r="D30" s="873">
        <v>26.7036742248269</v>
      </c>
      <c r="E30" s="862"/>
      <c r="F30" s="862"/>
      <c r="G30" s="862"/>
      <c r="H30" s="862"/>
    </row>
    <row r="31" spans="1:8" ht="12.75">
      <c r="A31" s="142" t="s">
        <v>654</v>
      </c>
      <c r="B31" s="874">
        <v>29.38846203759471</v>
      </c>
      <c r="C31" s="864">
        <v>22.627455764341974</v>
      </c>
      <c r="D31" s="865">
        <v>26.393110160230105</v>
      </c>
      <c r="E31" s="862"/>
      <c r="F31" s="862"/>
      <c r="G31" s="862"/>
      <c r="H31" s="862"/>
    </row>
    <row r="32" spans="1:8" ht="12.75">
      <c r="A32" s="143" t="s">
        <v>802</v>
      </c>
      <c r="B32" s="875"/>
      <c r="C32" s="876"/>
      <c r="D32" s="877"/>
      <c r="E32" s="862"/>
      <c r="F32" s="862"/>
      <c r="G32" s="862"/>
      <c r="H32" s="862"/>
    </row>
    <row r="33" spans="1:8" ht="12.75">
      <c r="A33" s="141" t="s">
        <v>653</v>
      </c>
      <c r="B33" s="878">
        <v>67.90005669923238</v>
      </c>
      <c r="C33" s="872">
        <v>70.21139916267325</v>
      </c>
      <c r="D33" s="879">
        <v>64.29742948552935</v>
      </c>
      <c r="E33" s="862"/>
      <c r="F33" s="862"/>
      <c r="G33" s="862"/>
      <c r="H33" s="862"/>
    </row>
    <row r="34" spans="1:8" ht="12.75">
      <c r="A34" s="142" t="s">
        <v>654</v>
      </c>
      <c r="B34" s="880">
        <v>32.09994330076763</v>
      </c>
      <c r="C34" s="864">
        <v>29.78860083732676</v>
      </c>
      <c r="D34" s="881">
        <v>35.702570514470644</v>
      </c>
      <c r="E34" s="862"/>
      <c r="F34" s="862"/>
      <c r="G34" s="862"/>
      <c r="H34" s="862"/>
    </row>
    <row r="35" spans="1:8" ht="12.75">
      <c r="A35" s="143" t="s">
        <v>803</v>
      </c>
      <c r="B35" s="875"/>
      <c r="C35" s="876"/>
      <c r="D35" s="877"/>
      <c r="E35" s="862"/>
      <c r="F35" s="862"/>
      <c r="G35" s="862"/>
      <c r="H35" s="862"/>
    </row>
    <row r="36" spans="1:8" ht="12.75">
      <c r="A36" s="141" t="s">
        <v>653</v>
      </c>
      <c r="B36" s="878">
        <v>61.39904242918567</v>
      </c>
      <c r="C36" s="872">
        <v>59.373242938857274</v>
      </c>
      <c r="D36" s="879">
        <v>64.0284413978556</v>
      </c>
      <c r="E36" s="862"/>
      <c r="F36" s="862"/>
      <c r="G36" s="862"/>
      <c r="H36" s="862"/>
    </row>
    <row r="37" spans="1:8" ht="12.75">
      <c r="A37" s="142" t="s">
        <v>654</v>
      </c>
      <c r="B37" s="880">
        <v>38.60095757081432</v>
      </c>
      <c r="C37" s="864">
        <v>40.62675706114273</v>
      </c>
      <c r="D37" s="881">
        <v>35.971558602144405</v>
      </c>
      <c r="E37" s="862"/>
      <c r="F37" s="862"/>
      <c r="G37" s="862"/>
      <c r="H37" s="862"/>
    </row>
    <row r="38" spans="1:8" ht="12.75">
      <c r="A38" s="143" t="s">
        <v>804</v>
      </c>
      <c r="B38" s="875"/>
      <c r="C38" s="876"/>
      <c r="D38" s="877"/>
      <c r="E38" s="862"/>
      <c r="F38" s="862"/>
      <c r="G38" s="862"/>
      <c r="H38" s="862"/>
    </row>
    <row r="39" spans="1:8" ht="12.75">
      <c r="A39" s="141" t="s">
        <v>653</v>
      </c>
      <c r="B39" s="878">
        <v>57.845853119757486</v>
      </c>
      <c r="C39" s="872">
        <v>54.53570219157564</v>
      </c>
      <c r="D39" s="879">
        <v>63.93100084119258</v>
      </c>
      <c r="E39" s="862"/>
      <c r="F39" s="862"/>
      <c r="G39" s="862"/>
      <c r="H39" s="862"/>
    </row>
    <row r="40" spans="1:8" ht="12.75">
      <c r="A40" s="142" t="s">
        <v>654</v>
      </c>
      <c r="B40" s="880">
        <v>42.154146880242514</v>
      </c>
      <c r="C40" s="864">
        <v>45.46429780842436</v>
      </c>
      <c r="D40" s="881">
        <v>36.06899915880742</v>
      </c>
      <c r="E40" s="862"/>
      <c r="F40" s="862"/>
      <c r="G40" s="862"/>
      <c r="H40" s="862"/>
    </row>
    <row r="41" spans="1:8" ht="12.75">
      <c r="A41" s="143" t="s">
        <v>805</v>
      </c>
      <c r="B41" s="875"/>
      <c r="C41" s="876"/>
      <c r="D41" s="877"/>
      <c r="E41" s="862"/>
      <c r="F41" s="862"/>
      <c r="G41" s="862"/>
      <c r="H41" s="862"/>
    </row>
    <row r="42" spans="1:8" ht="12.75">
      <c r="A42" s="141" t="s">
        <v>653</v>
      </c>
      <c r="B42" s="878">
        <v>63.09660011664009</v>
      </c>
      <c r="C42" s="872">
        <v>61.92915454471451</v>
      </c>
      <c r="D42" s="879">
        <v>64.08494514706369</v>
      </c>
      <c r="E42" s="862"/>
      <c r="F42" s="862"/>
      <c r="G42" s="862"/>
      <c r="H42" s="862"/>
    </row>
    <row r="43" spans="1:8" ht="12.75">
      <c r="A43" s="144" t="s">
        <v>654</v>
      </c>
      <c r="B43" s="880">
        <v>36.9033998833599</v>
      </c>
      <c r="C43" s="864">
        <v>38.07084545528551</v>
      </c>
      <c r="D43" s="881">
        <v>35.915054852936315</v>
      </c>
      <c r="E43" s="862"/>
      <c r="F43" s="862"/>
      <c r="G43" s="862"/>
      <c r="H43" s="862"/>
    </row>
    <row r="44" spans="1:8" ht="12.75">
      <c r="A44" s="145" t="s">
        <v>806</v>
      </c>
      <c r="B44" s="875"/>
      <c r="C44" s="876"/>
      <c r="D44" s="877"/>
      <c r="E44" s="862"/>
      <c r="F44" s="862"/>
      <c r="G44" s="862"/>
      <c r="H44" s="862"/>
    </row>
    <row r="45" spans="1:8" ht="12.75">
      <c r="A45" s="144" t="s">
        <v>655</v>
      </c>
      <c r="B45" s="882">
        <v>26.11219752702107</v>
      </c>
      <c r="C45" s="872">
        <v>23.582531503290394</v>
      </c>
      <c r="D45" s="873">
        <v>21.006041455866605</v>
      </c>
      <c r="E45" s="862"/>
      <c r="F45" s="862"/>
      <c r="G45" s="862"/>
      <c r="H45" s="862"/>
    </row>
    <row r="46" spans="1:8" ht="13.5" thickBot="1">
      <c r="A46" s="146" t="s">
        <v>656</v>
      </c>
      <c r="B46" s="883">
        <v>73.88780247297892</v>
      </c>
      <c r="C46" s="866">
        <v>76.41746849670962</v>
      </c>
      <c r="D46" s="867">
        <v>78.99395854413339</v>
      </c>
      <c r="E46" s="862"/>
      <c r="F46" s="862"/>
      <c r="G46" s="862"/>
      <c r="H46" s="862"/>
    </row>
    <row r="47" spans="2:8" ht="12.75">
      <c r="B47" s="862"/>
      <c r="C47" s="862"/>
      <c r="D47" s="862"/>
      <c r="E47" s="862"/>
      <c r="F47" s="862"/>
      <c r="G47" s="862"/>
      <c r="H47" s="862"/>
    </row>
    <row r="48" spans="1:8" ht="12.75">
      <c r="A48" s="18" t="s">
        <v>657</v>
      </c>
      <c r="B48" s="862"/>
      <c r="C48" s="862"/>
      <c r="D48" s="862"/>
      <c r="E48" s="862"/>
      <c r="F48" s="862"/>
      <c r="G48" s="862"/>
      <c r="H48" s="862"/>
    </row>
    <row r="49" spans="1:8" ht="12.75">
      <c r="A49" s="18" t="s">
        <v>497</v>
      </c>
      <c r="B49" s="862"/>
      <c r="C49" s="862"/>
      <c r="D49" s="862"/>
      <c r="E49" s="862"/>
      <c r="F49" s="862"/>
      <c r="G49" s="862"/>
      <c r="H49" s="862"/>
    </row>
  </sheetData>
  <sheetProtection/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6.57421875" style="0" customWidth="1"/>
  </cols>
  <sheetData>
    <row r="1" spans="1:8" s="76" customFormat="1" ht="12.75">
      <c r="A1" s="1650" t="s">
        <v>1245</v>
      </c>
      <c r="B1" s="1650"/>
      <c r="C1" s="1650"/>
      <c r="D1" s="1650"/>
      <c r="E1" s="1650"/>
      <c r="F1" s="1650"/>
      <c r="G1" s="1650"/>
      <c r="H1" s="1650"/>
    </row>
    <row r="2" spans="1:8" ht="15.75">
      <c r="A2" s="1855" t="s">
        <v>1344</v>
      </c>
      <c r="B2" s="1855"/>
      <c r="C2" s="1855"/>
      <c r="D2" s="1855"/>
      <c r="E2" s="1855"/>
      <c r="F2" s="1855"/>
      <c r="G2" s="1855"/>
      <c r="H2" s="1855"/>
    </row>
    <row r="3" spans="1:8" ht="3" customHeight="1">
      <c r="A3" s="287"/>
      <c r="B3" s="287"/>
      <c r="C3" s="287"/>
      <c r="D3" s="287"/>
      <c r="E3" s="1375"/>
      <c r="F3" s="287"/>
      <c r="G3" s="287"/>
      <c r="H3" s="287"/>
    </row>
    <row r="4" spans="1:8" ht="13.5" thickBot="1">
      <c r="A4" s="1856" t="s">
        <v>271</v>
      </c>
      <c r="B4" s="1856"/>
      <c r="C4" s="1856"/>
      <c r="D4" s="1856"/>
      <c r="E4" s="1856"/>
      <c r="F4" s="1856"/>
      <c r="G4" s="1856"/>
      <c r="H4" s="1856"/>
    </row>
    <row r="5" spans="1:8" ht="12.75">
      <c r="A5" s="1376"/>
      <c r="B5" s="1377"/>
      <c r="C5" s="1857" t="s">
        <v>962</v>
      </c>
      <c r="D5" s="1858"/>
      <c r="E5" s="1859"/>
      <c r="F5" s="1837" t="s">
        <v>605</v>
      </c>
      <c r="G5" s="1837"/>
      <c r="H5" s="1838"/>
    </row>
    <row r="6" spans="1:8" ht="12.75">
      <c r="A6" s="1378"/>
      <c r="B6" s="1379"/>
      <c r="C6" s="1380" t="str">
        <f>'[1]Direction'!B5</f>
        <v>2005/06</v>
      </c>
      <c r="D6" s="1381" t="str">
        <f>'[1]Direction'!C5</f>
        <v>2006/07P</v>
      </c>
      <c r="E6" s="1382" t="str">
        <f>'[1]Direction'!D5</f>
        <v>2007/08P</v>
      </c>
      <c r="F6" s="1358" t="s">
        <v>244</v>
      </c>
      <c r="G6" s="1381" t="s">
        <v>245</v>
      </c>
      <c r="H6" s="1383" t="s">
        <v>710</v>
      </c>
    </row>
    <row r="7" spans="1:8" ht="12.75">
      <c r="A7" s="1384"/>
      <c r="B7" s="1385" t="s">
        <v>1345</v>
      </c>
      <c r="C7" s="1386">
        <v>28638.74</v>
      </c>
      <c r="D7" s="1387">
        <v>31154.47</v>
      </c>
      <c r="E7" s="1388">
        <v>29482.675000000003</v>
      </c>
      <c r="F7" s="1389">
        <v>-0.7109671017802413</v>
      </c>
      <c r="G7" s="1390">
        <v>8.784359926449255</v>
      </c>
      <c r="H7" s="1391">
        <v>-5.366148100096055</v>
      </c>
    </row>
    <row r="8" spans="1:8" ht="12.75">
      <c r="A8" s="1392">
        <v>1</v>
      </c>
      <c r="B8" s="1393" t="s">
        <v>1346</v>
      </c>
      <c r="C8" s="1394">
        <v>841.44</v>
      </c>
      <c r="D8" s="1395">
        <v>777.47</v>
      </c>
      <c r="E8" s="808">
        <v>828.875</v>
      </c>
      <c r="F8" s="1396">
        <v>5.32482162974091</v>
      </c>
      <c r="G8" s="1397">
        <v>-7.602443430309947</v>
      </c>
      <c r="H8" s="1398">
        <v>6.6118306815697</v>
      </c>
    </row>
    <row r="9" spans="1:8" ht="12.75">
      <c r="A9" s="1392">
        <v>2</v>
      </c>
      <c r="B9" s="1393" t="s">
        <v>1347</v>
      </c>
      <c r="C9" s="1394">
        <v>6.2</v>
      </c>
      <c r="D9" s="1395">
        <v>7.5</v>
      </c>
      <c r="E9" s="808">
        <v>0.1</v>
      </c>
      <c r="F9" s="1396">
        <v>-97.18437783832879</v>
      </c>
      <c r="G9" s="1397">
        <v>20.967741935483872</v>
      </c>
      <c r="H9" s="1398">
        <v>-98.66666666666667</v>
      </c>
    </row>
    <row r="10" spans="1:8" ht="12.75">
      <c r="A10" s="1392">
        <v>3</v>
      </c>
      <c r="B10" s="1393" t="s">
        <v>1348</v>
      </c>
      <c r="C10" s="1394">
        <v>5.5</v>
      </c>
      <c r="D10" s="1395">
        <v>0.7</v>
      </c>
      <c r="E10" s="808">
        <v>0.5</v>
      </c>
      <c r="F10" s="1396">
        <v>-37.5</v>
      </c>
      <c r="G10" s="1397">
        <v>-87.27272727272728</v>
      </c>
      <c r="H10" s="1398">
        <v>-28.57142857142857</v>
      </c>
    </row>
    <row r="11" spans="1:8" ht="12.75">
      <c r="A11" s="1392">
        <v>4</v>
      </c>
      <c r="B11" s="1393" t="s">
        <v>1349</v>
      </c>
      <c r="C11" s="1394">
        <v>95</v>
      </c>
      <c r="D11" s="1395">
        <v>114.9</v>
      </c>
      <c r="E11" s="808">
        <v>255.2</v>
      </c>
      <c r="F11" s="1396">
        <v>83.75241779497097</v>
      </c>
      <c r="G11" s="1397">
        <v>20.947368421052644</v>
      </c>
      <c r="H11" s="1398">
        <v>122.1061792863359</v>
      </c>
    </row>
    <row r="12" spans="1:8" ht="12.75">
      <c r="A12" s="1392">
        <v>5</v>
      </c>
      <c r="B12" s="1393" t="s">
        <v>1350</v>
      </c>
      <c r="C12" s="1394">
        <v>64</v>
      </c>
      <c r="D12" s="1395">
        <v>43.9</v>
      </c>
      <c r="E12" s="808">
        <v>47.1</v>
      </c>
      <c r="F12" s="1396">
        <v>-10.112359550561806</v>
      </c>
      <c r="G12" s="1397">
        <v>-31.40625</v>
      </c>
      <c r="H12" s="1398">
        <v>7.289293849658307</v>
      </c>
    </row>
    <row r="13" spans="1:8" ht="12.75">
      <c r="A13" s="1392">
        <v>6</v>
      </c>
      <c r="B13" s="1393" t="s">
        <v>1351</v>
      </c>
      <c r="C13" s="1394">
        <v>538.8</v>
      </c>
      <c r="D13" s="1395">
        <v>799.8</v>
      </c>
      <c r="E13" s="808">
        <v>955.6</v>
      </c>
      <c r="F13" s="1396">
        <v>-3.888690688547996</v>
      </c>
      <c r="G13" s="1397">
        <v>48.440979955456584</v>
      </c>
      <c r="H13" s="1398">
        <v>19.479869967491865</v>
      </c>
    </row>
    <row r="14" spans="1:8" ht="12.75">
      <c r="A14" s="1392">
        <v>7</v>
      </c>
      <c r="B14" s="1393" t="s">
        <v>1352</v>
      </c>
      <c r="C14" s="1394">
        <v>364.8</v>
      </c>
      <c r="D14" s="1395">
        <v>443.5</v>
      </c>
      <c r="E14" s="808">
        <v>515.6</v>
      </c>
      <c r="F14" s="1396">
        <v>-5.979381443298976</v>
      </c>
      <c r="G14" s="1397">
        <v>21.5734649122807</v>
      </c>
      <c r="H14" s="1398">
        <v>16.25704622322432</v>
      </c>
    </row>
    <row r="15" spans="1:8" ht="12.75">
      <c r="A15" s="1392">
        <v>8</v>
      </c>
      <c r="B15" s="1393" t="s">
        <v>1353</v>
      </c>
      <c r="C15" s="1394">
        <v>453.5</v>
      </c>
      <c r="D15" s="1395">
        <v>69.4</v>
      </c>
      <c r="E15" s="808">
        <v>126.9</v>
      </c>
      <c r="F15" s="1396">
        <v>-10.956214411937964</v>
      </c>
      <c r="G15" s="1397">
        <v>-84.696802646086</v>
      </c>
      <c r="H15" s="1398">
        <v>82.85302593659941</v>
      </c>
    </row>
    <row r="16" spans="1:8" ht="12.75">
      <c r="A16" s="1392">
        <v>9</v>
      </c>
      <c r="B16" s="1393" t="s">
        <v>1354</v>
      </c>
      <c r="C16" s="1394">
        <v>989.6</v>
      </c>
      <c r="D16" s="1395">
        <v>916.6</v>
      </c>
      <c r="E16" s="808">
        <v>220.6</v>
      </c>
      <c r="F16" s="1396">
        <v>-20.717833680499922</v>
      </c>
      <c r="G16" s="1397">
        <v>-7.376717865804366</v>
      </c>
      <c r="H16" s="1398">
        <v>-75.9327951123718</v>
      </c>
    </row>
    <row r="17" spans="1:8" ht="12.75">
      <c r="A17" s="1392">
        <v>10</v>
      </c>
      <c r="B17" s="1393" t="s">
        <v>1355</v>
      </c>
      <c r="C17" s="1394">
        <v>27.2</v>
      </c>
      <c r="D17" s="1395">
        <v>12.5</v>
      </c>
      <c r="E17" s="808">
        <v>21.4</v>
      </c>
      <c r="F17" s="1396">
        <v>195.65217391304355</v>
      </c>
      <c r="G17" s="1397">
        <v>-54.044117647058826</v>
      </c>
      <c r="H17" s="1398">
        <v>71.2</v>
      </c>
    </row>
    <row r="18" spans="1:8" ht="12.75">
      <c r="A18" s="1392">
        <v>11</v>
      </c>
      <c r="B18" s="1393" t="s">
        <v>1356</v>
      </c>
      <c r="C18" s="1394">
        <v>301.2</v>
      </c>
      <c r="D18" s="1395">
        <v>126.8</v>
      </c>
      <c r="E18" s="808">
        <v>610.6</v>
      </c>
      <c r="F18" s="1396">
        <v>-39.65137247044681</v>
      </c>
      <c r="G18" s="1397">
        <v>-57.90172642762283</v>
      </c>
      <c r="H18" s="1398">
        <v>381.5457413249211</v>
      </c>
    </row>
    <row r="19" spans="1:8" ht="12.75">
      <c r="A19" s="1392">
        <v>12</v>
      </c>
      <c r="B19" s="1393" t="s">
        <v>1357</v>
      </c>
      <c r="C19" s="1394">
        <v>57.2</v>
      </c>
      <c r="D19" s="1395">
        <v>46.3</v>
      </c>
      <c r="E19" s="808">
        <v>42.7</v>
      </c>
      <c r="F19" s="1396">
        <v>-22.282608695652186</v>
      </c>
      <c r="G19" s="1397">
        <v>-19.055944055944067</v>
      </c>
      <c r="H19" s="1398">
        <v>-7.775377969762403</v>
      </c>
    </row>
    <row r="20" spans="1:8" ht="12.75">
      <c r="A20" s="1392">
        <v>13</v>
      </c>
      <c r="B20" s="1393" t="s">
        <v>1358</v>
      </c>
      <c r="C20" s="1394">
        <v>0.9</v>
      </c>
      <c r="D20" s="1395">
        <v>0.1</v>
      </c>
      <c r="E20" s="808">
        <v>0.1</v>
      </c>
      <c r="F20" s="1396">
        <v>-9.999999999999986</v>
      </c>
      <c r="G20" s="1397">
        <v>-88.88888888888889</v>
      </c>
      <c r="H20" s="1398">
        <v>0</v>
      </c>
    </row>
    <row r="21" spans="1:8" ht="12.75">
      <c r="A21" s="1392">
        <v>14</v>
      </c>
      <c r="B21" s="1393" t="s">
        <v>1359</v>
      </c>
      <c r="C21" s="1394">
        <v>519.2</v>
      </c>
      <c r="D21" s="1395">
        <v>119.3</v>
      </c>
      <c r="E21" s="808">
        <v>170.5</v>
      </c>
      <c r="F21" s="1396">
        <v>34.85714285714289</v>
      </c>
      <c r="G21" s="1397">
        <v>-77.02234206471495</v>
      </c>
      <c r="H21" s="1398">
        <v>42.91701592623636</v>
      </c>
    </row>
    <row r="22" spans="1:8" ht="12.75">
      <c r="A22" s="1392">
        <v>15</v>
      </c>
      <c r="B22" s="1393" t="s">
        <v>1360</v>
      </c>
      <c r="C22" s="1394">
        <v>3759</v>
      </c>
      <c r="D22" s="1395">
        <v>3755.2</v>
      </c>
      <c r="E22" s="808">
        <v>2133.2</v>
      </c>
      <c r="F22" s="1396">
        <v>-15.584998877161453</v>
      </c>
      <c r="G22" s="1397">
        <v>-0.10109071561585381</v>
      </c>
      <c r="H22" s="1398">
        <v>-43.19343843204091</v>
      </c>
    </row>
    <row r="23" spans="1:8" ht="12.75">
      <c r="A23" s="1392">
        <v>16</v>
      </c>
      <c r="B23" s="1393" t="s">
        <v>1361</v>
      </c>
      <c r="C23" s="1394">
        <v>94.1</v>
      </c>
      <c r="D23" s="1395">
        <v>105.5</v>
      </c>
      <c r="E23" s="808">
        <v>85</v>
      </c>
      <c r="F23" s="1396">
        <v>24.635761589403998</v>
      </c>
      <c r="G23" s="1397">
        <v>12.114771519659968</v>
      </c>
      <c r="H23" s="1398">
        <v>-19.431279620853104</v>
      </c>
    </row>
    <row r="24" spans="1:8" ht="12.75">
      <c r="A24" s="1392">
        <v>17</v>
      </c>
      <c r="B24" s="1393" t="s">
        <v>1362</v>
      </c>
      <c r="C24" s="1394">
        <v>246.6</v>
      </c>
      <c r="D24" s="1395">
        <v>428.1</v>
      </c>
      <c r="E24" s="808">
        <v>478.1</v>
      </c>
      <c r="F24" s="1396">
        <v>67.29986431478966</v>
      </c>
      <c r="G24" s="1397">
        <v>73.60097323600971</v>
      </c>
      <c r="H24" s="1398">
        <v>11.679514132212105</v>
      </c>
    </row>
    <row r="25" spans="1:8" ht="12.75">
      <c r="A25" s="1392">
        <v>18</v>
      </c>
      <c r="B25" s="1393" t="s">
        <v>1363</v>
      </c>
      <c r="C25" s="1394">
        <v>30.5</v>
      </c>
      <c r="D25" s="1395">
        <v>12.8</v>
      </c>
      <c r="E25" s="808">
        <v>17.8</v>
      </c>
      <c r="F25" s="1396">
        <v>-45.04504504504505</v>
      </c>
      <c r="G25" s="1397">
        <v>-58.03278688524591</v>
      </c>
      <c r="H25" s="1398">
        <v>39.06250000000006</v>
      </c>
    </row>
    <row r="26" spans="1:8" ht="12.75">
      <c r="A26" s="1392">
        <v>19</v>
      </c>
      <c r="B26" s="1393" t="s">
        <v>1364</v>
      </c>
      <c r="C26" s="1394">
        <v>117.1</v>
      </c>
      <c r="D26" s="1395">
        <v>81.5</v>
      </c>
      <c r="E26" s="808">
        <v>135.4</v>
      </c>
      <c r="F26" s="1396">
        <v>-0.08532423208193052</v>
      </c>
      <c r="G26" s="1397">
        <v>-30.401366353543963</v>
      </c>
      <c r="H26" s="1398">
        <v>66.1349693251534</v>
      </c>
    </row>
    <row r="27" spans="1:8" ht="12.75">
      <c r="A27" s="1392">
        <v>20</v>
      </c>
      <c r="B27" s="1393" t="s">
        <v>1365</v>
      </c>
      <c r="C27" s="1394">
        <v>1001.3</v>
      </c>
      <c r="D27" s="1395">
        <v>1433.4</v>
      </c>
      <c r="E27" s="808">
        <v>1629.9</v>
      </c>
      <c r="F27" s="1396">
        <v>3.2587398164380943</v>
      </c>
      <c r="G27" s="1397">
        <v>43.15389993009089</v>
      </c>
      <c r="H27" s="1398">
        <v>13.708664713269144</v>
      </c>
    </row>
    <row r="28" spans="1:8" ht="12.75">
      <c r="A28" s="1392">
        <v>21</v>
      </c>
      <c r="B28" s="1393" t="s">
        <v>1366</v>
      </c>
      <c r="C28" s="1394">
        <v>2462.6</v>
      </c>
      <c r="D28" s="1395">
        <v>2505.2</v>
      </c>
      <c r="E28" s="808">
        <v>2372.4</v>
      </c>
      <c r="F28" s="1396">
        <v>3.0894172806429765</v>
      </c>
      <c r="G28" s="1397">
        <v>1.72987898968573</v>
      </c>
      <c r="H28" s="1398">
        <v>-5.300973974133811</v>
      </c>
    </row>
    <row r="29" spans="1:8" ht="12.75">
      <c r="A29" s="1392"/>
      <c r="B29" s="1393" t="s">
        <v>1400</v>
      </c>
      <c r="C29" s="1394">
        <v>395.2</v>
      </c>
      <c r="D29" s="1395">
        <v>330</v>
      </c>
      <c r="E29" s="808">
        <v>482.3</v>
      </c>
      <c r="F29" s="1396">
        <v>128.83613202084544</v>
      </c>
      <c r="G29" s="1397">
        <v>-16.49797570850204</v>
      </c>
      <c r="H29" s="1398">
        <v>46.151515151515156</v>
      </c>
    </row>
    <row r="30" spans="1:8" ht="12.75">
      <c r="A30" s="1392"/>
      <c r="B30" s="1393" t="s">
        <v>1401</v>
      </c>
      <c r="C30" s="1394">
        <v>1216.9</v>
      </c>
      <c r="D30" s="1395">
        <v>1282.1</v>
      </c>
      <c r="E30" s="808">
        <v>1113.7</v>
      </c>
      <c r="F30" s="1396">
        <v>-4.00725723751674</v>
      </c>
      <c r="G30" s="1397">
        <v>5.357876571616416</v>
      </c>
      <c r="H30" s="1398">
        <v>-13.134700881366513</v>
      </c>
    </row>
    <row r="31" spans="1:8" ht="12.75">
      <c r="A31" s="1392"/>
      <c r="B31" s="1393" t="s">
        <v>1402</v>
      </c>
      <c r="C31" s="1394">
        <v>850.5</v>
      </c>
      <c r="D31" s="1395">
        <v>893.1</v>
      </c>
      <c r="E31" s="808">
        <v>776.4</v>
      </c>
      <c r="F31" s="1396">
        <v>-10.322648671446657</v>
      </c>
      <c r="G31" s="1397">
        <v>5.00881834215167</v>
      </c>
      <c r="H31" s="1398">
        <v>-13.06684581793752</v>
      </c>
    </row>
    <row r="32" spans="1:8" ht="12.75">
      <c r="A32" s="1392">
        <v>22</v>
      </c>
      <c r="B32" s="1393" t="s">
        <v>1367</v>
      </c>
      <c r="C32" s="1394">
        <v>53.6</v>
      </c>
      <c r="D32" s="1395">
        <v>21.7</v>
      </c>
      <c r="E32" s="808">
        <v>51</v>
      </c>
      <c r="F32" s="1396">
        <v>5.511811023622045</v>
      </c>
      <c r="G32" s="1397">
        <v>-59.514925373134325</v>
      </c>
      <c r="H32" s="1398">
        <v>135.0230414746544</v>
      </c>
    </row>
    <row r="33" spans="1:8" ht="12.75">
      <c r="A33" s="1392">
        <v>23</v>
      </c>
      <c r="B33" s="1393" t="s">
        <v>1368</v>
      </c>
      <c r="C33" s="1394">
        <v>59.1</v>
      </c>
      <c r="D33" s="1395">
        <v>686.1</v>
      </c>
      <c r="E33" s="808">
        <v>971</v>
      </c>
      <c r="F33" s="1396">
        <v>-80.37848605577689</v>
      </c>
      <c r="G33" s="1397">
        <v>1060.9137055837564</v>
      </c>
      <c r="H33" s="1398">
        <v>41.52455910217171</v>
      </c>
    </row>
    <row r="34" spans="1:8" ht="12.75">
      <c r="A34" s="1392">
        <v>24</v>
      </c>
      <c r="B34" s="1393" t="s">
        <v>1369</v>
      </c>
      <c r="C34" s="1394">
        <v>35.8</v>
      </c>
      <c r="D34" s="1395">
        <v>101.4</v>
      </c>
      <c r="E34" s="808">
        <v>136</v>
      </c>
      <c r="F34" s="1396">
        <v>-37.08260105448154</v>
      </c>
      <c r="G34" s="1397">
        <v>183.2402234636872</v>
      </c>
      <c r="H34" s="1398">
        <v>34.12228796844181</v>
      </c>
    </row>
    <row r="35" spans="1:8" ht="12.75">
      <c r="A35" s="1392">
        <v>25</v>
      </c>
      <c r="B35" s="1393" t="s">
        <v>1370</v>
      </c>
      <c r="C35" s="1394">
        <v>249</v>
      </c>
      <c r="D35" s="1395">
        <v>144.9</v>
      </c>
      <c r="E35" s="808">
        <v>106.7</v>
      </c>
      <c r="F35" s="1396">
        <v>22.35872235872239</v>
      </c>
      <c r="G35" s="1397">
        <v>-41.807228915662655</v>
      </c>
      <c r="H35" s="1398">
        <v>-26.36300897170463</v>
      </c>
    </row>
    <row r="36" spans="1:8" ht="12.75">
      <c r="A36" s="1392">
        <v>26</v>
      </c>
      <c r="B36" s="1393" t="s">
        <v>1371</v>
      </c>
      <c r="C36" s="1394">
        <v>46.8</v>
      </c>
      <c r="D36" s="1395">
        <v>23.3</v>
      </c>
      <c r="E36" s="808">
        <v>35.1</v>
      </c>
      <c r="F36" s="1396">
        <v>15.555555555555571</v>
      </c>
      <c r="G36" s="1397">
        <v>-50.21367521367522</v>
      </c>
      <c r="H36" s="1398">
        <v>50.64377682403435</v>
      </c>
    </row>
    <row r="37" spans="1:8" ht="12.75">
      <c r="A37" s="1392">
        <v>27</v>
      </c>
      <c r="B37" s="1393" t="s">
        <v>1372</v>
      </c>
      <c r="C37" s="1394">
        <v>401.1</v>
      </c>
      <c r="D37" s="1395">
        <v>215.3</v>
      </c>
      <c r="E37" s="808">
        <v>469</v>
      </c>
      <c r="F37" s="1396">
        <v>20.486632622409104</v>
      </c>
      <c r="G37" s="1397">
        <v>-46.3226128147594</v>
      </c>
      <c r="H37" s="1398">
        <v>117.83557826288896</v>
      </c>
    </row>
    <row r="38" spans="1:8" ht="12.75">
      <c r="A38" s="1392">
        <v>28</v>
      </c>
      <c r="B38" s="1393" t="s">
        <v>1373</v>
      </c>
      <c r="C38" s="1394">
        <v>265.5</v>
      </c>
      <c r="D38" s="1395">
        <v>290.9</v>
      </c>
      <c r="E38" s="808">
        <v>372.3</v>
      </c>
      <c r="F38" s="1396">
        <v>-6.250000000000014</v>
      </c>
      <c r="G38" s="1397">
        <v>9.566854990583806</v>
      </c>
      <c r="H38" s="1398">
        <v>27.982124441388805</v>
      </c>
    </row>
    <row r="39" spans="1:8" ht="12.75">
      <c r="A39" s="1392">
        <v>29</v>
      </c>
      <c r="B39" s="1393" t="s">
        <v>1374</v>
      </c>
      <c r="C39" s="1394">
        <v>82.3</v>
      </c>
      <c r="D39" s="1395">
        <v>100.3</v>
      </c>
      <c r="E39" s="808">
        <v>107.1</v>
      </c>
      <c r="F39" s="1396">
        <v>-47.37851662404091</v>
      </c>
      <c r="G39" s="1397">
        <v>21.8712029161604</v>
      </c>
      <c r="H39" s="1398">
        <v>6.7796610169491345</v>
      </c>
    </row>
    <row r="40" spans="1:8" ht="12.75">
      <c r="A40" s="1392">
        <v>30</v>
      </c>
      <c r="B40" s="1393" t="s">
        <v>1375</v>
      </c>
      <c r="C40" s="1394">
        <v>205.5</v>
      </c>
      <c r="D40" s="1395">
        <v>188.1</v>
      </c>
      <c r="E40" s="808">
        <v>121.2</v>
      </c>
      <c r="F40" s="1396">
        <v>-31.750249086682174</v>
      </c>
      <c r="G40" s="1397">
        <v>-8.467153284671511</v>
      </c>
      <c r="H40" s="1398">
        <v>-35.56618819776716</v>
      </c>
    </row>
    <row r="41" spans="1:8" ht="12.75">
      <c r="A41" s="1392">
        <v>31</v>
      </c>
      <c r="B41" s="1393" t="s">
        <v>1376</v>
      </c>
      <c r="C41" s="1394">
        <v>202.6</v>
      </c>
      <c r="D41" s="1395">
        <v>44.3</v>
      </c>
      <c r="E41" s="808">
        <v>30.9</v>
      </c>
      <c r="F41" s="1396">
        <v>-33.812479581836</v>
      </c>
      <c r="G41" s="1397">
        <v>-78.13425468904245</v>
      </c>
      <c r="H41" s="1398">
        <v>-30.248306997742674</v>
      </c>
    </row>
    <row r="42" spans="1:8" ht="12.75">
      <c r="A42" s="1392">
        <v>32</v>
      </c>
      <c r="B42" s="1393" t="s">
        <v>1377</v>
      </c>
      <c r="C42" s="1394">
        <v>802.3</v>
      </c>
      <c r="D42" s="1395">
        <v>376.6</v>
      </c>
      <c r="E42" s="808">
        <v>297</v>
      </c>
      <c r="F42" s="1396">
        <v>-32.91806020066889</v>
      </c>
      <c r="G42" s="1397">
        <v>-53.05995263617101</v>
      </c>
      <c r="H42" s="1398">
        <v>-21.136484333510325</v>
      </c>
    </row>
    <row r="43" spans="1:8" ht="12.75">
      <c r="A43" s="1392">
        <v>33</v>
      </c>
      <c r="B43" s="1393" t="s">
        <v>1378</v>
      </c>
      <c r="C43" s="1394">
        <v>3103.5</v>
      </c>
      <c r="D43" s="1395">
        <v>2077.5</v>
      </c>
      <c r="E43" s="808">
        <v>2431.5</v>
      </c>
      <c r="F43" s="1396">
        <v>88.90376772779837</v>
      </c>
      <c r="G43" s="1397">
        <v>-33.05944900918318</v>
      </c>
      <c r="H43" s="1398">
        <v>17.039711191335755</v>
      </c>
    </row>
    <row r="44" spans="1:8" ht="12.75">
      <c r="A44" s="1392">
        <v>34</v>
      </c>
      <c r="B44" s="1393" t="s">
        <v>361</v>
      </c>
      <c r="C44" s="1394">
        <v>615.9</v>
      </c>
      <c r="D44" s="1395">
        <v>305.1</v>
      </c>
      <c r="E44" s="808">
        <v>289.6</v>
      </c>
      <c r="F44" s="1396">
        <v>-2.609108159392804</v>
      </c>
      <c r="G44" s="1397">
        <v>-50.46273745737944</v>
      </c>
      <c r="H44" s="1398">
        <v>-5.080301540478516</v>
      </c>
    </row>
    <row r="45" spans="1:8" ht="12.75">
      <c r="A45" s="1392">
        <v>35</v>
      </c>
      <c r="B45" s="1393" t="s">
        <v>1379</v>
      </c>
      <c r="C45" s="1394">
        <v>0.5</v>
      </c>
      <c r="D45" s="1395">
        <v>1.6</v>
      </c>
      <c r="E45" s="808">
        <v>31.1</v>
      </c>
      <c r="F45" s="1396" t="s">
        <v>890</v>
      </c>
      <c r="G45" s="1397">
        <v>220</v>
      </c>
      <c r="H45" s="1398">
        <v>1843.75</v>
      </c>
    </row>
    <row r="46" spans="1:8" ht="12.75">
      <c r="A46" s="1392">
        <v>36</v>
      </c>
      <c r="B46" s="1393" t="s">
        <v>1380</v>
      </c>
      <c r="C46" s="1394">
        <v>1070.5</v>
      </c>
      <c r="D46" s="1395">
        <v>675</v>
      </c>
      <c r="E46" s="808">
        <v>447.9</v>
      </c>
      <c r="F46" s="1396">
        <v>205.94455558731067</v>
      </c>
      <c r="G46" s="1397">
        <v>-36.94535263895376</v>
      </c>
      <c r="H46" s="1398">
        <v>-33.64444444444446</v>
      </c>
    </row>
    <row r="47" spans="1:8" ht="12.75">
      <c r="A47" s="1392">
        <v>37</v>
      </c>
      <c r="B47" s="1393" t="s">
        <v>1381</v>
      </c>
      <c r="C47" s="1394">
        <v>103.3</v>
      </c>
      <c r="D47" s="1395">
        <v>145.9</v>
      </c>
      <c r="E47" s="808">
        <v>179.1</v>
      </c>
      <c r="F47" s="1396">
        <v>-43.551912568306015</v>
      </c>
      <c r="G47" s="1397">
        <v>41.23910939012586</v>
      </c>
      <c r="H47" s="1398">
        <v>22.75531185743658</v>
      </c>
    </row>
    <row r="48" spans="1:8" ht="12.75">
      <c r="A48" s="1392">
        <v>38</v>
      </c>
      <c r="B48" s="1393" t="s">
        <v>1382</v>
      </c>
      <c r="C48" s="1394">
        <v>310</v>
      </c>
      <c r="D48" s="1395">
        <v>557.6</v>
      </c>
      <c r="E48" s="808">
        <v>305</v>
      </c>
      <c r="F48" s="1396">
        <v>37.77777777777774</v>
      </c>
      <c r="G48" s="1397">
        <v>79.87096774193549</v>
      </c>
      <c r="H48" s="1398">
        <v>-45.301291248206596</v>
      </c>
    </row>
    <row r="49" spans="1:8" ht="12.75">
      <c r="A49" s="1392">
        <v>39</v>
      </c>
      <c r="B49" s="1393" t="s">
        <v>1383</v>
      </c>
      <c r="C49" s="1394">
        <v>219.5</v>
      </c>
      <c r="D49" s="1395">
        <v>213.7</v>
      </c>
      <c r="E49" s="808">
        <v>301.5</v>
      </c>
      <c r="F49" s="1396">
        <v>-0.768535262206143</v>
      </c>
      <c r="G49" s="1397">
        <v>-2.6423690205011496</v>
      </c>
      <c r="H49" s="1398">
        <v>41.08563406644828</v>
      </c>
    </row>
    <row r="50" spans="1:8" ht="12.75">
      <c r="A50" s="1392">
        <v>40</v>
      </c>
      <c r="B50" s="1393" t="s">
        <v>1384</v>
      </c>
      <c r="C50" s="1394">
        <v>290.9</v>
      </c>
      <c r="D50" s="1395">
        <v>328.3</v>
      </c>
      <c r="E50" s="808">
        <v>315.4</v>
      </c>
      <c r="F50" s="1396">
        <v>2.21363316936052</v>
      </c>
      <c r="G50" s="1397">
        <v>12.85665177036779</v>
      </c>
      <c r="H50" s="1398">
        <v>-3.9293329272007185</v>
      </c>
    </row>
    <row r="51" spans="1:8" ht="12.75">
      <c r="A51" s="1392">
        <v>41</v>
      </c>
      <c r="B51" s="1393" t="s">
        <v>1385</v>
      </c>
      <c r="C51" s="1394">
        <v>330.3</v>
      </c>
      <c r="D51" s="1395">
        <v>473.4</v>
      </c>
      <c r="E51" s="808">
        <v>393.1</v>
      </c>
      <c r="F51" s="1396">
        <v>0.6705272782688354</v>
      </c>
      <c r="G51" s="1397">
        <v>43.32425068119889</v>
      </c>
      <c r="H51" s="1398">
        <v>-16.962399662019422</v>
      </c>
    </row>
    <row r="52" spans="1:8" ht="12.75">
      <c r="A52" s="1392">
        <v>42</v>
      </c>
      <c r="B52" s="1393" t="s">
        <v>1386</v>
      </c>
      <c r="C52" s="1394">
        <v>271.8</v>
      </c>
      <c r="D52" s="1395">
        <v>379.5</v>
      </c>
      <c r="E52" s="808">
        <v>187.7</v>
      </c>
      <c r="F52" s="1396">
        <v>22.157303370786494</v>
      </c>
      <c r="G52" s="1397">
        <v>39.624724061810156</v>
      </c>
      <c r="H52" s="1398">
        <v>-50.540184453227944</v>
      </c>
    </row>
    <row r="53" spans="1:8" ht="12.75">
      <c r="A53" s="1392">
        <v>43</v>
      </c>
      <c r="B53" s="1393" t="s">
        <v>1387</v>
      </c>
      <c r="C53" s="1394">
        <v>89.3</v>
      </c>
      <c r="D53" s="1395">
        <v>170.1</v>
      </c>
      <c r="E53" s="808">
        <v>68.2</v>
      </c>
      <c r="F53" s="1396">
        <v>92.87257019438448</v>
      </c>
      <c r="G53" s="1397">
        <v>90.48152295632696</v>
      </c>
      <c r="H53" s="1398">
        <v>-59.90593768371546</v>
      </c>
    </row>
    <row r="54" spans="1:8" ht="12.75">
      <c r="A54" s="1392">
        <v>44</v>
      </c>
      <c r="B54" s="1393" t="s">
        <v>1388</v>
      </c>
      <c r="C54" s="1394">
        <v>1911.7</v>
      </c>
      <c r="D54" s="1395">
        <v>2827.5</v>
      </c>
      <c r="E54" s="808">
        <v>1891.9</v>
      </c>
      <c r="F54" s="1396">
        <v>-28.320478738362425</v>
      </c>
      <c r="G54" s="1397">
        <v>47.905006015588214</v>
      </c>
      <c r="H54" s="1398">
        <v>-33.0893015030946</v>
      </c>
    </row>
    <row r="55" spans="1:8" ht="12.75">
      <c r="A55" s="1392">
        <v>45</v>
      </c>
      <c r="B55" s="1393" t="s">
        <v>1389</v>
      </c>
      <c r="C55" s="1394">
        <v>1707.6</v>
      </c>
      <c r="D55" s="1395">
        <v>3564.2</v>
      </c>
      <c r="E55" s="808">
        <v>3597.4</v>
      </c>
      <c r="F55" s="1396">
        <v>-16.596659177493407</v>
      </c>
      <c r="G55" s="1397">
        <v>108.72569688451631</v>
      </c>
      <c r="H55" s="1398">
        <v>0.9314853263004323</v>
      </c>
    </row>
    <row r="56" spans="1:8" ht="12.75">
      <c r="A56" s="1392">
        <v>46</v>
      </c>
      <c r="B56" s="1393" t="s">
        <v>1390</v>
      </c>
      <c r="C56" s="1394">
        <v>581.2</v>
      </c>
      <c r="D56" s="1395">
        <v>578.1</v>
      </c>
      <c r="E56" s="808">
        <v>406.3</v>
      </c>
      <c r="F56" s="1396">
        <v>-49.20468449571753</v>
      </c>
      <c r="G56" s="1397">
        <v>-0.5333792154163604</v>
      </c>
      <c r="H56" s="1398">
        <v>-29.718041861269683</v>
      </c>
    </row>
    <row r="57" spans="1:8" ht="12.75">
      <c r="A57" s="1392">
        <v>47</v>
      </c>
      <c r="B57" s="1393" t="s">
        <v>1391</v>
      </c>
      <c r="C57" s="1394">
        <v>0.6</v>
      </c>
      <c r="D57" s="1395">
        <v>9.1</v>
      </c>
      <c r="E57" s="808">
        <v>1.4</v>
      </c>
      <c r="F57" s="1396">
        <v>500</v>
      </c>
      <c r="G57" s="1397">
        <v>1416.6666666666665</v>
      </c>
      <c r="H57" s="1398">
        <v>-84.61538461538461</v>
      </c>
    </row>
    <row r="58" spans="1:8" ht="12.75">
      <c r="A58" s="1392">
        <v>48</v>
      </c>
      <c r="B58" s="1393" t="s">
        <v>1392</v>
      </c>
      <c r="C58" s="1394">
        <v>25.4</v>
      </c>
      <c r="D58" s="1395">
        <v>11</v>
      </c>
      <c r="E58" s="808">
        <v>17.5</v>
      </c>
      <c r="F58" s="1396">
        <v>-16.171617161716185</v>
      </c>
      <c r="G58" s="1397">
        <v>-56.69291338582678</v>
      </c>
      <c r="H58" s="1398">
        <v>59.09090909090912</v>
      </c>
    </row>
    <row r="59" spans="1:8" ht="12.75">
      <c r="A59" s="1392">
        <v>49</v>
      </c>
      <c r="B59" s="1393" t="s">
        <v>1393</v>
      </c>
      <c r="C59" s="1394">
        <v>1397.7</v>
      </c>
      <c r="D59" s="1395">
        <v>1470.4</v>
      </c>
      <c r="E59" s="808">
        <v>1387.4</v>
      </c>
      <c r="F59" s="1396">
        <v>28.986710963455096</v>
      </c>
      <c r="G59" s="1397">
        <v>5.201402303784789</v>
      </c>
      <c r="H59" s="1398">
        <v>-5.6447225244831145</v>
      </c>
    </row>
    <row r="60" spans="1:8" ht="12.75">
      <c r="A60" s="1392">
        <v>50</v>
      </c>
      <c r="B60" s="1393" t="s">
        <v>1394</v>
      </c>
      <c r="C60" s="1394">
        <v>0</v>
      </c>
      <c r="D60" s="1395">
        <v>0</v>
      </c>
      <c r="E60" s="808">
        <v>0</v>
      </c>
      <c r="F60" s="1396">
        <v>-100</v>
      </c>
      <c r="G60" s="1397" t="s">
        <v>890</v>
      </c>
      <c r="H60" s="1398" t="s">
        <v>890</v>
      </c>
    </row>
    <row r="61" spans="1:8" ht="12.75">
      <c r="A61" s="1392">
        <v>51</v>
      </c>
      <c r="B61" s="1393" t="s">
        <v>1395</v>
      </c>
      <c r="C61" s="1394">
        <v>2229.7</v>
      </c>
      <c r="D61" s="1395">
        <v>3373.1</v>
      </c>
      <c r="E61" s="808">
        <v>3885.8</v>
      </c>
      <c r="F61" s="1396">
        <v>51.289184421224036</v>
      </c>
      <c r="G61" s="1397">
        <v>51.28044131497512</v>
      </c>
      <c r="H61" s="1398">
        <v>15.199667961222602</v>
      </c>
    </row>
    <row r="62" spans="1:8" ht="12.75">
      <c r="A62" s="809"/>
      <c r="B62" s="381"/>
      <c r="C62" s="1394"/>
      <c r="D62" s="1395"/>
      <c r="E62" s="808"/>
      <c r="F62" s="1396"/>
      <c r="G62" s="1397"/>
      <c r="H62" s="1398"/>
    </row>
    <row r="63" spans="1:8" ht="12.75">
      <c r="A63" s="809"/>
      <c r="B63" s="404" t="s">
        <v>1396</v>
      </c>
      <c r="C63" s="1399">
        <v>8724.76</v>
      </c>
      <c r="D63" s="1400">
        <v>6880.73</v>
      </c>
      <c r="E63" s="1401">
        <v>5486.124999999993</v>
      </c>
      <c r="F63" s="1402">
        <v>32.75472490486294</v>
      </c>
      <c r="G63" s="1403">
        <v>-21.135595706930616</v>
      </c>
      <c r="H63" s="1404">
        <v>-20.26827095380878</v>
      </c>
    </row>
    <row r="64" spans="1:8" ht="12.75">
      <c r="A64" s="809"/>
      <c r="B64" s="1405"/>
      <c r="C64" s="1399"/>
      <c r="D64" s="1400"/>
      <c r="E64" s="1401"/>
      <c r="F64" s="1402"/>
      <c r="G64" s="1403"/>
      <c r="H64" s="1404"/>
    </row>
    <row r="65" spans="1:8" ht="13.5" thickBot="1">
      <c r="A65" s="1406"/>
      <c r="B65" s="1407" t="s">
        <v>1397</v>
      </c>
      <c r="C65" s="1408">
        <v>37363.5</v>
      </c>
      <c r="D65" s="1409">
        <v>38035.2</v>
      </c>
      <c r="E65" s="1410">
        <v>34968.8</v>
      </c>
      <c r="F65" s="1411">
        <v>5.499224924398376</v>
      </c>
      <c r="G65" s="1412">
        <v>1.7977437873860822</v>
      </c>
      <c r="H65" s="1413">
        <v>-8.062005721016334</v>
      </c>
    </row>
    <row r="66" spans="1:8" ht="3.75" customHeight="1">
      <c r="A66" s="287"/>
      <c r="B66" s="1414"/>
      <c r="C66" s="287"/>
      <c r="D66" s="287"/>
      <c r="E66" s="1375"/>
      <c r="F66" s="287"/>
      <c r="G66" s="287"/>
      <c r="H66" s="287"/>
    </row>
    <row r="67" spans="1:8" ht="12.75">
      <c r="A67" s="287"/>
      <c r="B67" s="409" t="s">
        <v>1398</v>
      </c>
      <c r="C67" s="287"/>
      <c r="D67" s="287"/>
      <c r="E67" s="1375"/>
      <c r="F67" s="287"/>
      <c r="G67" s="287"/>
      <c r="H67" s="287"/>
    </row>
    <row r="68" spans="1:8" ht="12.75">
      <c r="A68" s="287"/>
      <c r="B68" s="1415" t="s">
        <v>1399</v>
      </c>
      <c r="C68" s="287"/>
      <c r="D68" s="287"/>
      <c r="E68" s="1375"/>
      <c r="F68" s="287"/>
      <c r="G68" s="287"/>
      <c r="H68" s="287"/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0.5" bottom="0.25" header="0.5" footer="0.5"/>
  <pageSetup fitToHeight="1" fitToWidth="1" horizontalDpi="600" verticalDpi="600" orientation="portrait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57421875" style="0" customWidth="1"/>
    <col min="2" max="2" width="25.421875" style="0" customWidth="1"/>
  </cols>
  <sheetData>
    <row r="1" spans="1:8" ht="12.75">
      <c r="A1" s="444"/>
      <c r="B1" s="444"/>
      <c r="D1" s="104" t="s">
        <v>1246</v>
      </c>
      <c r="E1" s="641"/>
      <c r="F1" s="444"/>
      <c r="G1" s="444"/>
      <c r="H1" s="444"/>
    </row>
    <row r="2" spans="1:8" ht="15.75">
      <c r="A2" s="1855" t="s">
        <v>1403</v>
      </c>
      <c r="B2" s="1855"/>
      <c r="C2" s="1855"/>
      <c r="D2" s="1855"/>
      <c r="E2" s="1855"/>
      <c r="F2" s="1855"/>
      <c r="G2" s="1855"/>
      <c r="H2" s="1855"/>
    </row>
    <row r="3" spans="1:8" ht="12.75">
      <c r="A3" s="444"/>
      <c r="B3" s="444"/>
      <c r="C3" s="444"/>
      <c r="D3" s="444"/>
      <c r="E3" s="641"/>
      <c r="F3" s="444"/>
      <c r="G3" s="444"/>
      <c r="H3" s="444"/>
    </row>
    <row r="4" spans="1:8" ht="13.5" thickBot="1">
      <c r="A4" s="1856" t="s">
        <v>271</v>
      </c>
      <c r="B4" s="1856"/>
      <c r="C4" s="1856"/>
      <c r="D4" s="1856"/>
      <c r="E4" s="1856"/>
      <c r="F4" s="1856"/>
      <c r="G4" s="1856"/>
      <c r="H4" s="1856"/>
    </row>
    <row r="5" spans="1:8" ht="12.75">
      <c r="A5" s="1416"/>
      <c r="B5" s="1417"/>
      <c r="C5" s="1860" t="str">
        <f>'X-IND'!C5:E5</f>
        <v>First Eleven Months</v>
      </c>
      <c r="D5" s="1861"/>
      <c r="E5" s="1862"/>
      <c r="F5" s="1863" t="s">
        <v>605</v>
      </c>
      <c r="G5" s="1863"/>
      <c r="H5" s="1864"/>
    </row>
    <row r="6" spans="1:8" ht="12.75">
      <c r="A6" s="1418"/>
      <c r="B6" s="1419"/>
      <c r="C6" s="1420" t="s">
        <v>244</v>
      </c>
      <c r="D6" s="1421" t="s">
        <v>346</v>
      </c>
      <c r="E6" s="1422" t="s">
        <v>759</v>
      </c>
      <c r="F6" s="1423" t="s">
        <v>244</v>
      </c>
      <c r="G6" s="1421" t="s">
        <v>245</v>
      </c>
      <c r="H6" s="1424" t="s">
        <v>710</v>
      </c>
    </row>
    <row r="7" spans="1:8" ht="12.75">
      <c r="A7" s="1425"/>
      <c r="B7" s="1426" t="s">
        <v>1345</v>
      </c>
      <c r="C7" s="1427">
        <v>13730.7</v>
      </c>
      <c r="D7" s="1428">
        <v>12533.7</v>
      </c>
      <c r="E7" s="1429">
        <v>11275.2</v>
      </c>
      <c r="F7" s="1430">
        <v>2.210857768150248</v>
      </c>
      <c r="G7" s="1431">
        <v>-8.717691013568142</v>
      </c>
      <c r="H7" s="1432">
        <v>-10.040929653653762</v>
      </c>
    </row>
    <row r="8" spans="1:8" ht="12.75">
      <c r="A8" s="1433">
        <v>1</v>
      </c>
      <c r="B8" s="1434" t="s">
        <v>1404</v>
      </c>
      <c r="C8" s="1435">
        <v>395.1</v>
      </c>
      <c r="D8" s="1436">
        <v>237.6</v>
      </c>
      <c r="E8" s="1437">
        <v>163.5</v>
      </c>
      <c r="F8" s="700">
        <v>-34.83424047501235</v>
      </c>
      <c r="G8" s="1438">
        <v>-39.86332574031891</v>
      </c>
      <c r="H8" s="1439">
        <v>-31.186868686868678</v>
      </c>
    </row>
    <row r="9" spans="1:8" ht="12.75">
      <c r="A9" s="1433">
        <v>2</v>
      </c>
      <c r="B9" s="1434" t="s">
        <v>1364</v>
      </c>
      <c r="C9" s="1435">
        <v>18.9</v>
      </c>
      <c r="D9" s="1436">
        <v>39.6</v>
      </c>
      <c r="E9" s="1437">
        <v>69.5</v>
      </c>
      <c r="F9" s="700">
        <v>-62.5</v>
      </c>
      <c r="G9" s="1438">
        <v>109.52380952380955</v>
      </c>
      <c r="H9" s="1439">
        <v>75.50505050505049</v>
      </c>
    </row>
    <row r="10" spans="1:8" ht="12.75">
      <c r="A10" s="1433">
        <v>3</v>
      </c>
      <c r="B10" s="1434" t="s">
        <v>1405</v>
      </c>
      <c r="C10" s="1435">
        <v>222.8</v>
      </c>
      <c r="D10" s="1436">
        <v>177.6</v>
      </c>
      <c r="E10" s="1437">
        <v>343.9</v>
      </c>
      <c r="F10" s="700">
        <v>-0.5800981704596211</v>
      </c>
      <c r="G10" s="1438">
        <v>-20.287253141831258</v>
      </c>
      <c r="H10" s="1439">
        <v>93.63738738738746</v>
      </c>
    </row>
    <row r="11" spans="1:8" ht="12.75">
      <c r="A11" s="1433">
        <v>4</v>
      </c>
      <c r="B11" s="1434" t="s">
        <v>1406</v>
      </c>
      <c r="C11" s="1435">
        <v>7</v>
      </c>
      <c r="D11" s="1436">
        <v>8.8</v>
      </c>
      <c r="E11" s="1437">
        <v>1.2</v>
      </c>
      <c r="F11" s="700" t="s">
        <v>890</v>
      </c>
      <c r="G11" s="1438">
        <v>25.714285714285737</v>
      </c>
      <c r="H11" s="1439">
        <v>-86.36363636363636</v>
      </c>
    </row>
    <row r="12" spans="1:8" ht="12.75">
      <c r="A12" s="1433">
        <v>5</v>
      </c>
      <c r="B12" s="1434" t="s">
        <v>1376</v>
      </c>
      <c r="C12" s="1435">
        <v>1493.3</v>
      </c>
      <c r="D12" s="1436">
        <v>905.7</v>
      </c>
      <c r="E12" s="1437">
        <v>375.9</v>
      </c>
      <c r="F12" s="700">
        <v>56.12127548353371</v>
      </c>
      <c r="G12" s="1438">
        <v>-39.349092613674394</v>
      </c>
      <c r="H12" s="1439">
        <v>-58.49619079165287</v>
      </c>
    </row>
    <row r="13" spans="1:8" ht="12.75">
      <c r="A13" s="1433">
        <v>6</v>
      </c>
      <c r="B13" s="1434" t="s">
        <v>361</v>
      </c>
      <c r="C13" s="1435">
        <v>182.3</v>
      </c>
      <c r="D13" s="1436">
        <v>412.3</v>
      </c>
      <c r="E13" s="1437">
        <v>928.5</v>
      </c>
      <c r="F13" s="700">
        <v>143.7165775401069</v>
      </c>
      <c r="G13" s="1438">
        <v>126.16566099835441</v>
      </c>
      <c r="H13" s="1439">
        <v>125.20009701673533</v>
      </c>
    </row>
    <row r="14" spans="1:8" ht="12.75">
      <c r="A14" s="1433">
        <v>7</v>
      </c>
      <c r="B14" s="1434" t="s">
        <v>1407</v>
      </c>
      <c r="C14" s="1435">
        <v>5467.3</v>
      </c>
      <c r="D14" s="1436">
        <v>4876</v>
      </c>
      <c r="E14" s="1437">
        <v>4339</v>
      </c>
      <c r="F14" s="700">
        <v>-2.30684011150025</v>
      </c>
      <c r="G14" s="1438">
        <v>-10.815210432937647</v>
      </c>
      <c r="H14" s="1439">
        <v>-11.013125512715334</v>
      </c>
    </row>
    <row r="15" spans="1:8" ht="12.75">
      <c r="A15" s="1433">
        <v>8</v>
      </c>
      <c r="B15" s="1434" t="s">
        <v>1408</v>
      </c>
      <c r="C15" s="1435">
        <v>7.5</v>
      </c>
      <c r="D15" s="1436">
        <v>108.9</v>
      </c>
      <c r="E15" s="1437">
        <v>17.4</v>
      </c>
      <c r="F15" s="700">
        <v>-72.32472324723247</v>
      </c>
      <c r="G15" s="1438">
        <v>1352</v>
      </c>
      <c r="H15" s="1439">
        <v>-84.02203856749311</v>
      </c>
    </row>
    <row r="16" spans="1:8" ht="12.75">
      <c r="A16" s="1433">
        <v>9</v>
      </c>
      <c r="B16" s="1434" t="s">
        <v>1409</v>
      </c>
      <c r="C16" s="1435">
        <v>274.8</v>
      </c>
      <c r="D16" s="1436">
        <v>295.2</v>
      </c>
      <c r="E16" s="1437">
        <v>237.7</v>
      </c>
      <c r="F16" s="700">
        <v>-17.0039263062519</v>
      </c>
      <c r="G16" s="1438">
        <v>7.423580786026207</v>
      </c>
      <c r="H16" s="1439">
        <v>-19.478319783197833</v>
      </c>
    </row>
    <row r="17" spans="1:8" ht="12.75">
      <c r="A17" s="1433">
        <v>10</v>
      </c>
      <c r="B17" s="1434" t="s">
        <v>1410</v>
      </c>
      <c r="C17" s="1435">
        <v>298.2</v>
      </c>
      <c r="D17" s="1436">
        <v>269.3</v>
      </c>
      <c r="E17" s="1437">
        <v>240.1</v>
      </c>
      <c r="F17" s="700">
        <v>32.65124555160142</v>
      </c>
      <c r="G17" s="1438">
        <v>-9.69148222669348</v>
      </c>
      <c r="H17" s="1439">
        <v>-10.842926104715929</v>
      </c>
    </row>
    <row r="18" spans="1:8" ht="12.75">
      <c r="A18" s="1433">
        <v>11</v>
      </c>
      <c r="B18" s="1434" t="s">
        <v>1411</v>
      </c>
      <c r="C18" s="1435">
        <v>101.2</v>
      </c>
      <c r="D18" s="1436">
        <v>120</v>
      </c>
      <c r="E18" s="1437">
        <v>47.7</v>
      </c>
      <c r="F18" s="700">
        <v>-2.9721955896452386</v>
      </c>
      <c r="G18" s="1438">
        <v>18.577075098814205</v>
      </c>
      <c r="H18" s="1439">
        <v>-60.25</v>
      </c>
    </row>
    <row r="19" spans="1:8" ht="12.75">
      <c r="A19" s="1433">
        <v>12</v>
      </c>
      <c r="B19" s="1434" t="s">
        <v>1412</v>
      </c>
      <c r="C19" s="1435">
        <v>5262.3</v>
      </c>
      <c r="D19" s="1436">
        <v>5082.7</v>
      </c>
      <c r="E19" s="1437">
        <v>4510.8</v>
      </c>
      <c r="F19" s="700">
        <v>0.46583554477939515</v>
      </c>
      <c r="G19" s="1438">
        <v>-3.412956311878844</v>
      </c>
      <c r="H19" s="1439">
        <v>-11.251893678556684</v>
      </c>
    </row>
    <row r="20" spans="1:8" ht="12.75">
      <c r="A20" s="1425"/>
      <c r="B20" s="1440"/>
      <c r="C20" s="1435"/>
      <c r="D20" s="1436"/>
      <c r="E20" s="1437"/>
      <c r="F20" s="700"/>
      <c r="G20" s="1438"/>
      <c r="H20" s="1439"/>
    </row>
    <row r="21" spans="1:8" ht="12.75">
      <c r="A21" s="1425"/>
      <c r="B21" s="1441" t="s">
        <v>1396</v>
      </c>
      <c r="C21" s="1442">
        <v>3933</v>
      </c>
      <c r="D21" s="1443">
        <v>3603.5</v>
      </c>
      <c r="E21" s="1444">
        <v>8142.0000000000055</v>
      </c>
      <c r="F21" s="1445">
        <v>-14.733555912066848</v>
      </c>
      <c r="G21" s="1446">
        <v>-8.37782862954488</v>
      </c>
      <c r="H21" s="1447">
        <v>125.94699597613447</v>
      </c>
    </row>
    <row r="22" spans="1:8" ht="12.75">
      <c r="A22" s="1425"/>
      <c r="B22" s="1440"/>
      <c r="C22" s="1442"/>
      <c r="D22" s="1443"/>
      <c r="E22" s="1448"/>
      <c r="F22" s="1445"/>
      <c r="G22" s="1446"/>
      <c r="H22" s="1447"/>
    </row>
    <row r="23" spans="1:8" ht="13.5" thickBot="1">
      <c r="A23" s="1449"/>
      <c r="B23" s="1450" t="s">
        <v>1413</v>
      </c>
      <c r="C23" s="1451">
        <v>17663.7</v>
      </c>
      <c r="D23" s="1452">
        <v>16137.2</v>
      </c>
      <c r="E23" s="1453">
        <v>19417.2</v>
      </c>
      <c r="F23" s="1454">
        <v>-2.120102181610605</v>
      </c>
      <c r="G23" s="1455">
        <v>-8.642017244405181</v>
      </c>
      <c r="H23" s="1456">
        <v>20.32570706194386</v>
      </c>
    </row>
    <row r="24" spans="1:8" ht="12.75">
      <c r="A24" s="810"/>
      <c r="B24" s="444"/>
      <c r="C24" s="1457"/>
      <c r="D24" s="1457"/>
      <c r="E24" s="1458"/>
      <c r="F24" s="1457"/>
      <c r="G24" s="1457"/>
      <c r="H24" s="1457"/>
    </row>
    <row r="25" spans="1:8" ht="12.75">
      <c r="A25" s="1459" t="s">
        <v>1398</v>
      </c>
      <c r="B25" s="444"/>
      <c r="C25" s="1457"/>
      <c r="D25" s="1457"/>
      <c r="E25" s="1458"/>
      <c r="F25" s="1457"/>
      <c r="G25" s="1457"/>
      <c r="H25" s="1457"/>
    </row>
  </sheetData>
  <sheetProtection/>
  <mergeCells count="4">
    <mergeCell ref="A2:H2"/>
    <mergeCell ref="A4:H4"/>
    <mergeCell ref="C5:E5"/>
    <mergeCell ref="F5:H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7109375" style="0" customWidth="1"/>
    <col min="2" max="2" width="22.7109375" style="0" customWidth="1"/>
    <col min="8" max="8" width="10.28125" style="0" customWidth="1"/>
  </cols>
  <sheetData>
    <row r="1" spans="1:8" s="76" customFormat="1" ht="12.75">
      <c r="A1" s="1650" t="s">
        <v>1228</v>
      </c>
      <c r="B1" s="1650"/>
      <c r="C1" s="1650"/>
      <c r="D1" s="1650"/>
      <c r="E1" s="1650"/>
      <c r="F1" s="1650"/>
      <c r="G1" s="1650"/>
      <c r="H1" s="1650"/>
    </row>
    <row r="2" spans="1:8" ht="15.75">
      <c r="A2" s="1855" t="s">
        <v>1414</v>
      </c>
      <c r="B2" s="1855"/>
      <c r="C2" s="1855"/>
      <c r="D2" s="1855"/>
      <c r="E2" s="1855"/>
      <c r="F2" s="1855"/>
      <c r="G2" s="1855"/>
      <c r="H2" s="1855"/>
    </row>
    <row r="3" spans="1:8" ht="3.75" customHeight="1">
      <c r="A3" s="1460"/>
      <c r="B3" s="444"/>
      <c r="C3" s="444"/>
      <c r="D3" s="444"/>
      <c r="E3" s="641"/>
      <c r="F3" s="444"/>
      <c r="G3" s="444"/>
      <c r="H3" s="444"/>
    </row>
    <row r="4" spans="1:8" ht="13.5" thickBot="1">
      <c r="A4" s="1856" t="s">
        <v>271</v>
      </c>
      <c r="B4" s="1856"/>
      <c r="C4" s="1856"/>
      <c r="D4" s="1856"/>
      <c r="E4" s="1856"/>
      <c r="F4" s="1856"/>
      <c r="G4" s="1856"/>
      <c r="H4" s="1856"/>
    </row>
    <row r="5" spans="1:8" ht="12.75">
      <c r="A5" s="1416"/>
      <c r="B5" s="1417"/>
      <c r="C5" s="1860" t="str">
        <f>'X-IND'!C5:E5</f>
        <v>First Eleven Months</v>
      </c>
      <c r="D5" s="1861"/>
      <c r="E5" s="1862"/>
      <c r="F5" s="1863" t="s">
        <v>605</v>
      </c>
      <c r="G5" s="1863"/>
      <c r="H5" s="1864"/>
    </row>
    <row r="6" spans="1:8" ht="12.75">
      <c r="A6" s="1418"/>
      <c r="B6" s="1419"/>
      <c r="C6" s="1420" t="s">
        <v>244</v>
      </c>
      <c r="D6" s="1421" t="s">
        <v>346</v>
      </c>
      <c r="E6" s="1422" t="s">
        <v>759</v>
      </c>
      <c r="F6" s="1423" t="s">
        <v>244</v>
      </c>
      <c r="G6" s="1421" t="s">
        <v>245</v>
      </c>
      <c r="H6" s="1424" t="s">
        <v>710</v>
      </c>
    </row>
    <row r="7" spans="1:8" ht="12.75">
      <c r="A7" s="1425"/>
      <c r="B7" s="1426" t="s">
        <v>1345</v>
      </c>
      <c r="C7" s="1427">
        <v>72353.2</v>
      </c>
      <c r="D7" s="1428">
        <v>79825.974</v>
      </c>
      <c r="E7" s="1461">
        <v>100890.59</v>
      </c>
      <c r="F7" s="1430">
        <v>10.899047245349664</v>
      </c>
      <c r="G7" s="1431">
        <v>10.32818728128126</v>
      </c>
      <c r="H7" s="1432">
        <v>26.388172852109506</v>
      </c>
    </row>
    <row r="8" spans="1:8" ht="12.75">
      <c r="A8" s="1433">
        <v>1</v>
      </c>
      <c r="B8" s="1462" t="s">
        <v>1415</v>
      </c>
      <c r="C8" s="1435">
        <v>578.5</v>
      </c>
      <c r="D8" s="1436">
        <v>904.3</v>
      </c>
      <c r="E8" s="1437">
        <v>1419</v>
      </c>
      <c r="F8" s="700">
        <v>45.46140306763894</v>
      </c>
      <c r="G8" s="1438">
        <v>56.31806395851339</v>
      </c>
      <c r="H8" s="1439">
        <v>56.91695233882558</v>
      </c>
    </row>
    <row r="9" spans="1:8" ht="12.75">
      <c r="A9" s="1433">
        <v>2</v>
      </c>
      <c r="B9" s="1462" t="s">
        <v>1416</v>
      </c>
      <c r="C9" s="1435">
        <v>231.06</v>
      </c>
      <c r="D9" s="1436">
        <v>394.932</v>
      </c>
      <c r="E9" s="1437">
        <v>600.392</v>
      </c>
      <c r="F9" s="700">
        <v>-43.698830409356724</v>
      </c>
      <c r="G9" s="1438">
        <v>70.92183848351078</v>
      </c>
      <c r="H9" s="1439">
        <v>52.02414592891941</v>
      </c>
    </row>
    <row r="10" spans="1:8" ht="12.75">
      <c r="A10" s="1433">
        <v>3</v>
      </c>
      <c r="B10" s="1462" t="s">
        <v>1417</v>
      </c>
      <c r="C10" s="1435">
        <v>530.4</v>
      </c>
      <c r="D10" s="1436">
        <v>343.6</v>
      </c>
      <c r="E10" s="1437">
        <v>421.4</v>
      </c>
      <c r="F10" s="700">
        <v>14.90467937608318</v>
      </c>
      <c r="G10" s="1438">
        <v>-35.218702865761685</v>
      </c>
      <c r="H10" s="1439">
        <v>22.642607683352736</v>
      </c>
    </row>
    <row r="11" spans="1:8" ht="12.75">
      <c r="A11" s="1433">
        <v>4</v>
      </c>
      <c r="B11" s="1462" t="s">
        <v>1418</v>
      </c>
      <c r="C11" s="1435">
        <v>113.9</v>
      </c>
      <c r="D11" s="1436">
        <v>353.6</v>
      </c>
      <c r="E11" s="1437">
        <v>214.4</v>
      </c>
      <c r="F11" s="700">
        <v>-52.46243739565943</v>
      </c>
      <c r="G11" s="1438">
        <v>210.44776119402985</v>
      </c>
      <c r="H11" s="1439">
        <v>-39.366515837104075</v>
      </c>
    </row>
    <row r="12" spans="1:8" ht="12.75">
      <c r="A12" s="1433">
        <v>5</v>
      </c>
      <c r="B12" s="1462" t="s">
        <v>1419</v>
      </c>
      <c r="C12" s="1435">
        <v>281.9</v>
      </c>
      <c r="D12" s="1436">
        <v>295.4</v>
      </c>
      <c r="E12" s="1437">
        <v>392.6</v>
      </c>
      <c r="F12" s="700">
        <v>-5.148048452220735</v>
      </c>
      <c r="G12" s="1438">
        <v>4.788932245477113</v>
      </c>
      <c r="H12" s="1439">
        <v>32.90453622207178</v>
      </c>
    </row>
    <row r="13" spans="1:8" ht="12.75">
      <c r="A13" s="1433">
        <v>6</v>
      </c>
      <c r="B13" s="1462" t="s">
        <v>1420</v>
      </c>
      <c r="C13" s="1435">
        <v>1740.7</v>
      </c>
      <c r="D13" s="1436">
        <v>2404.6</v>
      </c>
      <c r="E13" s="1437">
        <v>1911.6</v>
      </c>
      <c r="F13" s="700">
        <v>-21.755742347282762</v>
      </c>
      <c r="G13" s="1438">
        <v>38.139828804503935</v>
      </c>
      <c r="H13" s="1439">
        <v>-20.502370456624803</v>
      </c>
    </row>
    <row r="14" spans="1:8" ht="12.75">
      <c r="A14" s="1433">
        <v>7</v>
      </c>
      <c r="B14" s="1462" t="s">
        <v>1421</v>
      </c>
      <c r="C14" s="1435">
        <v>1008.6</v>
      </c>
      <c r="D14" s="1436">
        <v>593.1</v>
      </c>
      <c r="E14" s="1437">
        <v>315.5</v>
      </c>
      <c r="F14" s="700">
        <v>39.04052936311001</v>
      </c>
      <c r="G14" s="1438">
        <v>-41.195716835217134</v>
      </c>
      <c r="H14" s="1439">
        <v>-46.80492328443771</v>
      </c>
    </row>
    <row r="15" spans="1:8" ht="12.75">
      <c r="A15" s="1433">
        <v>8</v>
      </c>
      <c r="B15" s="1462" t="s">
        <v>1354</v>
      </c>
      <c r="C15" s="1435">
        <v>2845.2</v>
      </c>
      <c r="D15" s="1436">
        <v>2270</v>
      </c>
      <c r="E15" s="1437">
        <v>2405.8</v>
      </c>
      <c r="F15" s="700">
        <v>29.145295265761888</v>
      </c>
      <c r="G15" s="1438">
        <v>-20.216504990861793</v>
      </c>
      <c r="H15" s="1439">
        <v>5.982378854625537</v>
      </c>
    </row>
    <row r="16" spans="1:8" ht="12.75">
      <c r="A16" s="1433">
        <v>9</v>
      </c>
      <c r="B16" s="1462" t="s">
        <v>1422</v>
      </c>
      <c r="C16" s="1435">
        <v>1168.8</v>
      </c>
      <c r="D16" s="1436">
        <v>902.5</v>
      </c>
      <c r="E16" s="1437">
        <v>846.4</v>
      </c>
      <c r="F16" s="700">
        <v>-11.688704193426531</v>
      </c>
      <c r="G16" s="1438">
        <v>-22.78405201916496</v>
      </c>
      <c r="H16" s="1439">
        <v>-6.21606648199446</v>
      </c>
    </row>
    <row r="17" spans="1:8" ht="12.75">
      <c r="A17" s="1433">
        <v>10</v>
      </c>
      <c r="B17" s="1462" t="s">
        <v>1423</v>
      </c>
      <c r="C17" s="1435">
        <v>742.41</v>
      </c>
      <c r="D17" s="1436">
        <v>1904.552</v>
      </c>
      <c r="E17" s="1437">
        <v>3528.956</v>
      </c>
      <c r="F17" s="700">
        <v>-78.85112807657246</v>
      </c>
      <c r="G17" s="1438">
        <v>156.53641518837298</v>
      </c>
      <c r="H17" s="1439">
        <v>85.29060902511458</v>
      </c>
    </row>
    <row r="18" spans="1:8" ht="12.75">
      <c r="A18" s="1433">
        <v>11</v>
      </c>
      <c r="B18" s="1462" t="s">
        <v>1424</v>
      </c>
      <c r="C18" s="1435">
        <v>52</v>
      </c>
      <c r="D18" s="1436">
        <v>49.9</v>
      </c>
      <c r="E18" s="1437">
        <v>47.2</v>
      </c>
      <c r="F18" s="700">
        <v>30.6532663316583</v>
      </c>
      <c r="G18" s="1438">
        <v>-4.038461538461547</v>
      </c>
      <c r="H18" s="1439">
        <v>-5.410821643286582</v>
      </c>
    </row>
    <row r="19" spans="1:8" ht="12.75">
      <c r="A19" s="1433">
        <v>12</v>
      </c>
      <c r="B19" s="1462" t="s">
        <v>1425</v>
      </c>
      <c r="C19" s="1435">
        <v>786.1</v>
      </c>
      <c r="D19" s="1436">
        <v>486.3</v>
      </c>
      <c r="E19" s="1437">
        <v>517.4</v>
      </c>
      <c r="F19" s="700">
        <v>66.08916120853573</v>
      </c>
      <c r="G19" s="1438">
        <v>-38.137641521434915</v>
      </c>
      <c r="H19" s="1439">
        <v>6.395229282336004</v>
      </c>
    </row>
    <row r="20" spans="1:8" ht="12.75">
      <c r="A20" s="1433">
        <v>13</v>
      </c>
      <c r="B20" s="1462" t="s">
        <v>1426</v>
      </c>
      <c r="C20" s="1435">
        <v>292</v>
      </c>
      <c r="D20" s="1436">
        <v>142.9</v>
      </c>
      <c r="E20" s="1437">
        <v>204.4</v>
      </c>
      <c r="F20" s="700">
        <v>64.97175141242937</v>
      </c>
      <c r="G20" s="1438">
        <v>-51.06164383561644</v>
      </c>
      <c r="H20" s="1439">
        <v>43.03708887333798</v>
      </c>
    </row>
    <row r="21" spans="1:8" ht="12.75">
      <c r="A21" s="1433">
        <v>14</v>
      </c>
      <c r="B21" s="1462" t="s">
        <v>1427</v>
      </c>
      <c r="C21" s="1435">
        <v>94.5</v>
      </c>
      <c r="D21" s="1436">
        <v>119</v>
      </c>
      <c r="E21" s="1437">
        <v>96.7</v>
      </c>
      <c r="F21" s="700">
        <v>-20.05076142131979</v>
      </c>
      <c r="G21" s="1438">
        <v>25.925925925925924</v>
      </c>
      <c r="H21" s="1439">
        <v>-18.739495798319325</v>
      </c>
    </row>
    <row r="22" spans="1:8" ht="12.75">
      <c r="A22" s="1433">
        <v>15</v>
      </c>
      <c r="B22" s="1462" t="s">
        <v>1428</v>
      </c>
      <c r="C22" s="1435">
        <v>1350.2</v>
      </c>
      <c r="D22" s="1436">
        <v>2103.5</v>
      </c>
      <c r="E22" s="1437">
        <v>3268.5</v>
      </c>
      <c r="F22" s="700">
        <v>19.76228490331735</v>
      </c>
      <c r="G22" s="1438">
        <v>55.791734557843284</v>
      </c>
      <c r="H22" s="1439">
        <v>55.3838840028524</v>
      </c>
    </row>
    <row r="23" spans="1:8" ht="12.75">
      <c r="A23" s="1433">
        <v>16</v>
      </c>
      <c r="B23" s="1462" t="s">
        <v>1429</v>
      </c>
      <c r="C23" s="1435">
        <v>190.5</v>
      </c>
      <c r="D23" s="1436">
        <v>275.1</v>
      </c>
      <c r="E23" s="1437">
        <v>318.9</v>
      </c>
      <c r="F23" s="700">
        <v>-14.993306559571622</v>
      </c>
      <c r="G23" s="1438">
        <v>44.4094488188976</v>
      </c>
      <c r="H23" s="1439">
        <v>15.921483097055628</v>
      </c>
    </row>
    <row r="24" spans="1:8" ht="12.75">
      <c r="A24" s="1433">
        <v>17</v>
      </c>
      <c r="B24" s="1462" t="s">
        <v>1358</v>
      </c>
      <c r="C24" s="1435">
        <v>708</v>
      </c>
      <c r="D24" s="1436">
        <v>649.9</v>
      </c>
      <c r="E24" s="1437">
        <v>584.1</v>
      </c>
      <c r="F24" s="700">
        <v>109.52944658182892</v>
      </c>
      <c r="G24" s="1438">
        <v>-8.206214689265522</v>
      </c>
      <c r="H24" s="1439">
        <v>-10.124634559162928</v>
      </c>
    </row>
    <row r="25" spans="1:8" ht="12.75">
      <c r="A25" s="1433">
        <v>18</v>
      </c>
      <c r="B25" s="1462" t="s">
        <v>1430</v>
      </c>
      <c r="C25" s="1435">
        <v>406.1</v>
      </c>
      <c r="D25" s="1436">
        <v>436.4</v>
      </c>
      <c r="E25" s="1437">
        <v>992.6</v>
      </c>
      <c r="F25" s="700">
        <v>-28.791863931264245</v>
      </c>
      <c r="G25" s="1438">
        <v>7.461216449150456</v>
      </c>
      <c r="H25" s="1439">
        <v>127.45187901008254</v>
      </c>
    </row>
    <row r="26" spans="1:8" ht="12.75">
      <c r="A26" s="1433">
        <v>19</v>
      </c>
      <c r="B26" s="1462" t="s">
        <v>1431</v>
      </c>
      <c r="C26" s="1435">
        <v>1064.34</v>
      </c>
      <c r="D26" s="1436">
        <v>1949.825</v>
      </c>
      <c r="E26" s="1437">
        <v>3575.865</v>
      </c>
      <c r="F26" s="700">
        <v>106.10766847405114</v>
      </c>
      <c r="G26" s="1438">
        <v>83.19568934738902</v>
      </c>
      <c r="H26" s="1439">
        <v>83.3941507571192</v>
      </c>
    </row>
    <row r="27" spans="1:8" ht="12.75">
      <c r="A27" s="1433">
        <v>20</v>
      </c>
      <c r="B27" s="1462" t="s">
        <v>1432</v>
      </c>
      <c r="C27" s="1435">
        <v>54.1</v>
      </c>
      <c r="D27" s="1436">
        <v>143.8</v>
      </c>
      <c r="E27" s="1437">
        <v>295.7</v>
      </c>
      <c r="F27" s="700">
        <v>-1.8148820326678816</v>
      </c>
      <c r="G27" s="1438">
        <v>165.80406654343807</v>
      </c>
      <c r="H27" s="1439">
        <v>105.63282336578581</v>
      </c>
    </row>
    <row r="28" spans="1:8" ht="12.75">
      <c r="A28" s="1433">
        <v>21</v>
      </c>
      <c r="B28" s="1462" t="s">
        <v>1433</v>
      </c>
      <c r="C28" s="1435">
        <v>243.6</v>
      </c>
      <c r="D28" s="1436">
        <v>418</v>
      </c>
      <c r="E28" s="1437">
        <v>475.4</v>
      </c>
      <c r="F28" s="700">
        <v>87.67334360554705</v>
      </c>
      <c r="G28" s="1438">
        <v>71.59277504105088</v>
      </c>
      <c r="H28" s="1439">
        <v>13.732057416267935</v>
      </c>
    </row>
    <row r="29" spans="1:8" ht="12.75">
      <c r="A29" s="1433">
        <v>22</v>
      </c>
      <c r="B29" s="1462" t="s">
        <v>1367</v>
      </c>
      <c r="C29" s="1435">
        <v>447.7</v>
      </c>
      <c r="D29" s="1436">
        <v>345.6</v>
      </c>
      <c r="E29" s="1437">
        <v>215.2</v>
      </c>
      <c r="F29" s="700">
        <v>47.124548143279696</v>
      </c>
      <c r="G29" s="1438">
        <v>-22.805450078177373</v>
      </c>
      <c r="H29" s="1439">
        <v>-37.731481481481474</v>
      </c>
    </row>
    <row r="30" spans="1:8" ht="12.75">
      <c r="A30" s="1433">
        <v>23</v>
      </c>
      <c r="B30" s="1462" t="s">
        <v>1434</v>
      </c>
      <c r="C30" s="1435">
        <v>3334.15</v>
      </c>
      <c r="D30" s="1436">
        <v>3928.6710000000003</v>
      </c>
      <c r="E30" s="1437">
        <v>7474.604</v>
      </c>
      <c r="F30" s="700">
        <v>7.890819661521547</v>
      </c>
      <c r="G30" s="1438">
        <v>17.831261340971466</v>
      </c>
      <c r="H30" s="1439">
        <v>90.25782510166925</v>
      </c>
    </row>
    <row r="31" spans="1:8" ht="12.75">
      <c r="A31" s="1433">
        <v>24</v>
      </c>
      <c r="B31" s="1462" t="s">
        <v>1435</v>
      </c>
      <c r="C31" s="1435">
        <v>912.79</v>
      </c>
      <c r="D31" s="1436">
        <v>1327.9940000000001</v>
      </c>
      <c r="E31" s="1437">
        <v>2138.408</v>
      </c>
      <c r="F31" s="700">
        <v>-25.716959635416686</v>
      </c>
      <c r="G31" s="1438">
        <v>45.48735196485504</v>
      </c>
      <c r="H31" s="1439">
        <v>61.0254263196972</v>
      </c>
    </row>
    <row r="32" spans="1:8" ht="12.75">
      <c r="A32" s="1433">
        <v>25</v>
      </c>
      <c r="B32" s="1462" t="s">
        <v>1436</v>
      </c>
      <c r="C32" s="1435">
        <v>3902.4</v>
      </c>
      <c r="D32" s="1436">
        <v>3989.4</v>
      </c>
      <c r="E32" s="1437">
        <v>4895.1</v>
      </c>
      <c r="F32" s="700">
        <v>24.51421460706422</v>
      </c>
      <c r="G32" s="1438">
        <v>2.229397293972937</v>
      </c>
      <c r="H32" s="1439">
        <v>22.70266205444429</v>
      </c>
    </row>
    <row r="33" spans="1:8" ht="12.75">
      <c r="A33" s="1433">
        <v>26</v>
      </c>
      <c r="B33" s="1462" t="s">
        <v>1437</v>
      </c>
      <c r="C33" s="1435">
        <v>62.7</v>
      </c>
      <c r="D33" s="1436">
        <v>35</v>
      </c>
      <c r="E33" s="1437">
        <v>11.9</v>
      </c>
      <c r="F33" s="700">
        <v>-16.17647058823529</v>
      </c>
      <c r="G33" s="1438">
        <v>-44.1786283891547</v>
      </c>
      <c r="H33" s="1439">
        <v>-66</v>
      </c>
    </row>
    <row r="34" spans="1:8" ht="12.75">
      <c r="A34" s="1433">
        <v>27</v>
      </c>
      <c r="B34" s="1462" t="s">
        <v>1438</v>
      </c>
      <c r="C34" s="1435">
        <v>3236.4</v>
      </c>
      <c r="D34" s="1436">
        <v>3296.1</v>
      </c>
      <c r="E34" s="1437">
        <v>4308.3</v>
      </c>
      <c r="F34" s="700">
        <v>-10.477981854392553</v>
      </c>
      <c r="G34" s="1438">
        <v>1.8446421950315255</v>
      </c>
      <c r="H34" s="1439">
        <v>30.709019750614345</v>
      </c>
    </row>
    <row r="35" spans="1:8" ht="12.75">
      <c r="A35" s="1433">
        <v>28</v>
      </c>
      <c r="B35" s="1462" t="s">
        <v>1439</v>
      </c>
      <c r="C35" s="1435">
        <v>341.4</v>
      </c>
      <c r="D35" s="1436">
        <v>214.9</v>
      </c>
      <c r="E35" s="1437">
        <v>234</v>
      </c>
      <c r="F35" s="700">
        <v>137.41307371349097</v>
      </c>
      <c r="G35" s="1438">
        <v>-37.05330990041008</v>
      </c>
      <c r="H35" s="1439">
        <v>8.887854816193581</v>
      </c>
    </row>
    <row r="36" spans="1:8" ht="12.75">
      <c r="A36" s="1433">
        <v>29</v>
      </c>
      <c r="B36" s="1462" t="s">
        <v>1374</v>
      </c>
      <c r="C36" s="1435">
        <v>552.5</v>
      </c>
      <c r="D36" s="1436">
        <v>748.7</v>
      </c>
      <c r="E36" s="1437">
        <v>651.8</v>
      </c>
      <c r="F36" s="700">
        <v>-16.817223727792836</v>
      </c>
      <c r="G36" s="1438">
        <v>35.51131221719456</v>
      </c>
      <c r="H36" s="1439">
        <v>-12.942433551489259</v>
      </c>
    </row>
    <row r="37" spans="1:8" ht="12.75">
      <c r="A37" s="1433">
        <v>30</v>
      </c>
      <c r="B37" s="1462" t="s">
        <v>1440</v>
      </c>
      <c r="C37" s="1435">
        <v>29888.2</v>
      </c>
      <c r="D37" s="1436">
        <v>30582.8</v>
      </c>
      <c r="E37" s="1437">
        <v>37143.1</v>
      </c>
      <c r="F37" s="700">
        <v>29.451152959927896</v>
      </c>
      <c r="G37" s="1438">
        <v>2.3239940846220293</v>
      </c>
      <c r="H37" s="1439">
        <v>21.450946283531948</v>
      </c>
    </row>
    <row r="38" spans="1:8" ht="12.75">
      <c r="A38" s="1433">
        <v>31</v>
      </c>
      <c r="B38" s="1462" t="s">
        <v>1441</v>
      </c>
      <c r="C38" s="1435">
        <v>240.4</v>
      </c>
      <c r="D38" s="1436">
        <v>206.3</v>
      </c>
      <c r="E38" s="1437">
        <v>957.4</v>
      </c>
      <c r="F38" s="700">
        <v>-29.99417588817704</v>
      </c>
      <c r="G38" s="1438">
        <v>-14.184692179700505</v>
      </c>
      <c r="H38" s="1439">
        <v>364.0814348036839</v>
      </c>
    </row>
    <row r="39" spans="1:8" ht="12.75">
      <c r="A39" s="1433">
        <v>32</v>
      </c>
      <c r="B39" s="1462" t="s">
        <v>1377</v>
      </c>
      <c r="C39" s="1435">
        <v>246.1</v>
      </c>
      <c r="D39" s="1436">
        <v>77</v>
      </c>
      <c r="E39" s="1437">
        <v>130.1</v>
      </c>
      <c r="F39" s="700">
        <v>-45.959595959595966</v>
      </c>
      <c r="G39" s="1438">
        <v>-68.7119057293783</v>
      </c>
      <c r="H39" s="1439">
        <v>68.96103896103892</v>
      </c>
    </row>
    <row r="40" spans="1:8" ht="12.75">
      <c r="A40" s="1433">
        <v>33</v>
      </c>
      <c r="B40" s="1462" t="s">
        <v>1442</v>
      </c>
      <c r="C40" s="1435">
        <v>426.8</v>
      </c>
      <c r="D40" s="1436">
        <v>443.5</v>
      </c>
      <c r="E40" s="1437">
        <v>447.2</v>
      </c>
      <c r="F40" s="700">
        <v>248.1239804241436</v>
      </c>
      <c r="G40" s="1438">
        <v>3.91283973758199</v>
      </c>
      <c r="H40" s="1439">
        <v>0.8342728297632505</v>
      </c>
    </row>
    <row r="41" spans="1:8" ht="12.75">
      <c r="A41" s="1433">
        <v>34</v>
      </c>
      <c r="B41" s="1462" t="s">
        <v>1443</v>
      </c>
      <c r="C41" s="1435">
        <v>108.2</v>
      </c>
      <c r="D41" s="1436">
        <v>59.2</v>
      </c>
      <c r="E41" s="1437">
        <v>50</v>
      </c>
      <c r="F41" s="700">
        <v>-16.51234567901234</v>
      </c>
      <c r="G41" s="1438">
        <v>-45.28650646950092</v>
      </c>
      <c r="H41" s="1439">
        <v>-15.540540540540547</v>
      </c>
    </row>
    <row r="42" spans="1:8" ht="12.75">
      <c r="A42" s="1433">
        <v>35</v>
      </c>
      <c r="B42" s="1462" t="s">
        <v>1407</v>
      </c>
      <c r="C42" s="1435">
        <v>999.6</v>
      </c>
      <c r="D42" s="1436">
        <v>688.3</v>
      </c>
      <c r="E42" s="1437">
        <v>813.3</v>
      </c>
      <c r="F42" s="700">
        <v>33.38670936749398</v>
      </c>
      <c r="G42" s="1438">
        <v>-31.14245698279312</v>
      </c>
      <c r="H42" s="1439">
        <v>18.16068574749383</v>
      </c>
    </row>
    <row r="43" spans="1:8" ht="12.75">
      <c r="A43" s="1433">
        <v>36</v>
      </c>
      <c r="B43" s="1462" t="s">
        <v>1444</v>
      </c>
      <c r="C43" s="1435">
        <v>2142.8</v>
      </c>
      <c r="D43" s="1436">
        <v>1393.5</v>
      </c>
      <c r="E43" s="1437">
        <v>704.9</v>
      </c>
      <c r="F43" s="700">
        <v>311.0492998273546</v>
      </c>
      <c r="G43" s="1438">
        <v>-34.96826582042186</v>
      </c>
      <c r="H43" s="1439">
        <v>-49.41514172945821</v>
      </c>
    </row>
    <row r="44" spans="1:8" ht="12.75">
      <c r="A44" s="1433">
        <v>37</v>
      </c>
      <c r="B44" s="1462" t="s">
        <v>1445</v>
      </c>
      <c r="C44" s="1435">
        <v>203.6</v>
      </c>
      <c r="D44" s="1436">
        <v>240.6</v>
      </c>
      <c r="E44" s="1437">
        <v>156</v>
      </c>
      <c r="F44" s="700">
        <v>84.0867992766727</v>
      </c>
      <c r="G44" s="1438">
        <v>18.172888015717106</v>
      </c>
      <c r="H44" s="1439">
        <v>-35.162094763092284</v>
      </c>
    </row>
    <row r="45" spans="1:8" ht="12.75">
      <c r="A45" s="1433">
        <v>38</v>
      </c>
      <c r="B45" s="1462" t="s">
        <v>1446</v>
      </c>
      <c r="C45" s="1435">
        <v>191.7</v>
      </c>
      <c r="D45" s="1436">
        <v>193.8</v>
      </c>
      <c r="E45" s="1437">
        <v>181.2</v>
      </c>
      <c r="F45" s="700">
        <v>-28.47014925373135</v>
      </c>
      <c r="G45" s="1438">
        <v>1.0954616588419412</v>
      </c>
      <c r="H45" s="1439">
        <v>-6.501547987616107</v>
      </c>
    </row>
    <row r="46" spans="1:8" ht="12.75">
      <c r="A46" s="1433">
        <v>49</v>
      </c>
      <c r="B46" s="1462" t="s">
        <v>1447</v>
      </c>
      <c r="C46" s="1435">
        <v>65.6</v>
      </c>
      <c r="D46" s="1436">
        <v>104.6</v>
      </c>
      <c r="E46" s="1437">
        <v>77.2</v>
      </c>
      <c r="F46" s="700">
        <v>-22.732626619552434</v>
      </c>
      <c r="G46" s="1438">
        <v>59.45121951219514</v>
      </c>
      <c r="H46" s="1439">
        <v>-26.19502868068834</v>
      </c>
    </row>
    <row r="47" spans="1:8" ht="12.75">
      <c r="A47" s="1433">
        <v>40</v>
      </c>
      <c r="B47" s="1462" t="s">
        <v>1448</v>
      </c>
      <c r="C47" s="1435">
        <v>20.15</v>
      </c>
      <c r="D47" s="1436">
        <v>2.6</v>
      </c>
      <c r="E47" s="1437">
        <v>0.065</v>
      </c>
      <c r="F47" s="700">
        <v>-95.82123600165906</v>
      </c>
      <c r="G47" s="1438">
        <v>-87.09677419354838</v>
      </c>
      <c r="H47" s="1439">
        <v>-97.5</v>
      </c>
    </row>
    <row r="48" spans="1:8" ht="12.75">
      <c r="A48" s="1433">
        <v>41</v>
      </c>
      <c r="B48" s="1462" t="s">
        <v>1449</v>
      </c>
      <c r="C48" s="1435">
        <v>225.1</v>
      </c>
      <c r="D48" s="1436">
        <v>9.5</v>
      </c>
      <c r="E48" s="1437">
        <v>11.7</v>
      </c>
      <c r="F48" s="700">
        <v>304.12926391382405</v>
      </c>
      <c r="G48" s="1438">
        <v>-95.77965348733896</v>
      </c>
      <c r="H48" s="1439">
        <v>23.15789473684211</v>
      </c>
    </row>
    <row r="49" spans="1:8" ht="12.75">
      <c r="A49" s="1433">
        <v>42</v>
      </c>
      <c r="B49" s="1462" t="s">
        <v>1411</v>
      </c>
      <c r="C49" s="1435">
        <v>13.3</v>
      </c>
      <c r="D49" s="1436">
        <v>16.2</v>
      </c>
      <c r="E49" s="1437">
        <v>14.2</v>
      </c>
      <c r="F49" s="700">
        <v>-53.65853658536586</v>
      </c>
      <c r="G49" s="1438">
        <v>21.80451127819549</v>
      </c>
      <c r="H49" s="1439">
        <v>-12.345679012345698</v>
      </c>
    </row>
    <row r="50" spans="1:8" ht="12.75">
      <c r="A50" s="1433">
        <v>43</v>
      </c>
      <c r="B50" s="1462" t="s">
        <v>1450</v>
      </c>
      <c r="C50" s="1435">
        <v>1576.1</v>
      </c>
      <c r="D50" s="1436">
        <v>1655.8</v>
      </c>
      <c r="E50" s="1437">
        <v>1511.6</v>
      </c>
      <c r="F50" s="700">
        <v>-16.867978268896024</v>
      </c>
      <c r="G50" s="1438">
        <v>5.0567857369456135</v>
      </c>
      <c r="H50" s="1439">
        <v>-8.708781253774617</v>
      </c>
    </row>
    <row r="51" spans="1:8" ht="12.75">
      <c r="A51" s="1433">
        <v>44</v>
      </c>
      <c r="B51" s="1462" t="s">
        <v>1389</v>
      </c>
      <c r="C51" s="1435">
        <v>2043.6</v>
      </c>
      <c r="D51" s="1436">
        <v>2677.6</v>
      </c>
      <c r="E51" s="1437">
        <v>2656.5</v>
      </c>
      <c r="F51" s="700">
        <v>-21.746122917863303</v>
      </c>
      <c r="G51" s="1438">
        <v>31.023683695439388</v>
      </c>
      <c r="H51" s="1439">
        <v>-0.7880191216014367</v>
      </c>
    </row>
    <row r="52" spans="1:8" ht="12.75">
      <c r="A52" s="1433">
        <v>45</v>
      </c>
      <c r="B52" s="1462" t="s">
        <v>1451</v>
      </c>
      <c r="C52" s="1435">
        <v>501.8</v>
      </c>
      <c r="D52" s="1436">
        <v>621.8</v>
      </c>
      <c r="E52" s="1437">
        <v>665.5</v>
      </c>
      <c r="F52" s="700">
        <v>-4.473634113839708</v>
      </c>
      <c r="G52" s="1438">
        <v>23.91390992427263</v>
      </c>
      <c r="H52" s="1439">
        <v>7.0279832743647574</v>
      </c>
    </row>
    <row r="53" spans="1:8" ht="12.75">
      <c r="A53" s="1433">
        <v>46</v>
      </c>
      <c r="B53" s="1462" t="s">
        <v>1452</v>
      </c>
      <c r="C53" s="1435">
        <v>268.5</v>
      </c>
      <c r="D53" s="1436">
        <v>320.2</v>
      </c>
      <c r="E53" s="1437">
        <v>400.1</v>
      </c>
      <c r="F53" s="700">
        <v>-22.756041426927496</v>
      </c>
      <c r="G53" s="1438">
        <v>19.255121042830538</v>
      </c>
      <c r="H53" s="1439">
        <v>24.953154278575894</v>
      </c>
    </row>
    <row r="54" spans="1:8" ht="12.75">
      <c r="A54" s="1433">
        <v>47</v>
      </c>
      <c r="B54" s="1462" t="s">
        <v>1453</v>
      </c>
      <c r="C54" s="1435">
        <v>1065.8</v>
      </c>
      <c r="D54" s="1436">
        <v>971.3</v>
      </c>
      <c r="E54" s="1437">
        <v>1121.4</v>
      </c>
      <c r="F54" s="700">
        <v>29.959761004755478</v>
      </c>
      <c r="G54" s="1438">
        <v>-8.866579095515107</v>
      </c>
      <c r="H54" s="1439">
        <v>15.45351590651704</v>
      </c>
    </row>
    <row r="55" spans="1:8" ht="12.75">
      <c r="A55" s="1433">
        <v>48</v>
      </c>
      <c r="B55" s="1462" t="s">
        <v>1454</v>
      </c>
      <c r="C55" s="1435">
        <v>4626.4</v>
      </c>
      <c r="D55" s="1436">
        <v>8401.6</v>
      </c>
      <c r="E55" s="1437">
        <v>10603.1</v>
      </c>
      <c r="F55" s="700">
        <v>-2.0017369569361563</v>
      </c>
      <c r="G55" s="1438">
        <v>81.6012450285319</v>
      </c>
      <c r="H55" s="1439">
        <v>26.203342220529407</v>
      </c>
    </row>
    <row r="56" spans="1:8" ht="12.75">
      <c r="A56" s="1433">
        <v>49</v>
      </c>
      <c r="B56" s="1462" t="s">
        <v>1455</v>
      </c>
      <c r="C56" s="1435">
        <v>226.5</v>
      </c>
      <c r="D56" s="1436">
        <v>132.2</v>
      </c>
      <c r="E56" s="1437">
        <v>883.9</v>
      </c>
      <c r="F56" s="700">
        <v>262.4</v>
      </c>
      <c r="G56" s="1438">
        <v>-41.6335540838852</v>
      </c>
      <c r="H56" s="1439">
        <v>568.608169440242</v>
      </c>
    </row>
    <row r="57" spans="1:8" ht="7.5" customHeight="1">
      <c r="A57" s="1425"/>
      <c r="B57" s="1440"/>
      <c r="C57" s="1435"/>
      <c r="D57" s="1436"/>
      <c r="E57" s="1437"/>
      <c r="F57" s="700"/>
      <c r="G57" s="1438"/>
      <c r="H57" s="1439"/>
    </row>
    <row r="58" spans="1:8" ht="12.75">
      <c r="A58" s="1425"/>
      <c r="B58" s="1441" t="s">
        <v>1396</v>
      </c>
      <c r="C58" s="1442">
        <v>23249.1</v>
      </c>
      <c r="D58" s="1443">
        <v>24398.826000000015</v>
      </c>
      <c r="E58" s="1444">
        <v>30060.71</v>
      </c>
      <c r="F58" s="1445">
        <v>66.9618235091344</v>
      </c>
      <c r="G58" s="1446">
        <v>4.945249493528948</v>
      </c>
      <c r="H58" s="1447">
        <v>23.20555915272311</v>
      </c>
    </row>
    <row r="59" spans="1:8" ht="6.75" customHeight="1">
      <c r="A59" s="1425"/>
      <c r="B59" s="1440"/>
      <c r="C59" s="1442"/>
      <c r="D59" s="1443"/>
      <c r="E59" s="1448"/>
      <c r="F59" s="1445"/>
      <c r="G59" s="1446"/>
      <c r="H59" s="1447"/>
    </row>
    <row r="60" spans="1:8" ht="13.5" thickBot="1">
      <c r="A60" s="1449"/>
      <c r="B60" s="1463" t="s">
        <v>1456</v>
      </c>
      <c r="C60" s="1451">
        <v>95602.3</v>
      </c>
      <c r="D60" s="1452">
        <v>104224.8</v>
      </c>
      <c r="E60" s="1453">
        <v>130951.3</v>
      </c>
      <c r="F60" s="1454">
        <v>20.759986459038558</v>
      </c>
      <c r="G60" s="1455">
        <v>9.01913447689023</v>
      </c>
      <c r="H60" s="1456">
        <v>25.643129082521597</v>
      </c>
    </row>
    <row r="61" spans="1:8" ht="12.75">
      <c r="A61" s="1459" t="s">
        <v>1457</v>
      </c>
      <c r="B61" s="444"/>
      <c r="C61" s="444"/>
      <c r="D61" s="444"/>
      <c r="E61" s="641"/>
      <c r="F61" s="444"/>
      <c r="G61" s="444"/>
      <c r="H61" s="444"/>
    </row>
    <row r="62" spans="1:8" ht="12.75">
      <c r="A62" s="1459" t="s">
        <v>1458</v>
      </c>
      <c r="B62" s="444"/>
      <c r="C62" s="444"/>
      <c r="D62" s="444"/>
      <c r="E62" s="641"/>
      <c r="F62" s="444"/>
      <c r="G62" s="444"/>
      <c r="H62" s="444"/>
    </row>
  </sheetData>
  <sheetProtection/>
  <mergeCells count="5">
    <mergeCell ref="A1:H1"/>
    <mergeCell ref="A2:H2"/>
    <mergeCell ref="A4:H4"/>
    <mergeCell ref="C5:E5"/>
    <mergeCell ref="F5:H5"/>
  </mergeCells>
  <printOptions horizontalCentered="1"/>
  <pageMargins left="0.75" right="0.75" top="0.5" bottom="0.25" header="0.5" footer="0.5"/>
  <pageSetup fitToHeight="1" fitToWidth="1" horizontalDpi="600" verticalDpi="600" orientation="portrait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8" ht="12.75">
      <c r="A1" s="1650" t="s">
        <v>1518</v>
      </c>
      <c r="B1" s="1650"/>
      <c r="C1" s="1650"/>
      <c r="D1" s="1650"/>
      <c r="E1" s="1650"/>
      <c r="F1" s="1650"/>
      <c r="G1" s="1650"/>
      <c r="H1" s="1650"/>
    </row>
    <row r="2" spans="1:8" ht="15.75">
      <c r="A2" s="1855" t="s">
        <v>1459</v>
      </c>
      <c r="B2" s="1855"/>
      <c r="C2" s="1855"/>
      <c r="D2" s="1855"/>
      <c r="E2" s="1855"/>
      <c r="F2" s="1855"/>
      <c r="G2" s="1855"/>
      <c r="H2" s="1855"/>
    </row>
    <row r="3" spans="1:8" ht="13.5" thickBot="1">
      <c r="A3" s="1856" t="s">
        <v>271</v>
      </c>
      <c r="B3" s="1856"/>
      <c r="C3" s="1856"/>
      <c r="D3" s="1856"/>
      <c r="E3" s="1856"/>
      <c r="F3" s="1856"/>
      <c r="G3" s="1856"/>
      <c r="H3" s="1856"/>
    </row>
    <row r="4" spans="1:8" ht="12.75">
      <c r="A4" s="1416"/>
      <c r="B4" s="1417"/>
      <c r="C4" s="1860" t="str">
        <f>'M-Ind'!C5:E5</f>
        <v>First Eleven Months</v>
      </c>
      <c r="D4" s="1861"/>
      <c r="E4" s="1862"/>
      <c r="F4" s="1863" t="s">
        <v>605</v>
      </c>
      <c r="G4" s="1863"/>
      <c r="H4" s="1864"/>
    </row>
    <row r="5" spans="1:8" ht="12.75">
      <c r="A5" s="1418"/>
      <c r="B5" s="1419"/>
      <c r="C5" s="1420" t="s">
        <v>244</v>
      </c>
      <c r="D5" s="1421" t="s">
        <v>346</v>
      </c>
      <c r="E5" s="1422" t="s">
        <v>759</v>
      </c>
      <c r="F5" s="1423" t="s">
        <v>244</v>
      </c>
      <c r="G5" s="1421" t="s">
        <v>245</v>
      </c>
      <c r="H5" s="1464" t="s">
        <v>710</v>
      </c>
    </row>
    <row r="6" spans="1:8" ht="12.75">
      <c r="A6" s="1425"/>
      <c r="B6" s="1426" t="s">
        <v>1345</v>
      </c>
      <c r="C6" s="1465">
        <v>46078.51</v>
      </c>
      <c r="D6" s="1466">
        <v>50687</v>
      </c>
      <c r="E6" s="1467">
        <v>51870.7</v>
      </c>
      <c r="F6" s="1430">
        <v>9.720926466981467</v>
      </c>
      <c r="G6" s="1431">
        <v>10.001386763591057</v>
      </c>
      <c r="H6" s="1432">
        <v>2.335312802099182</v>
      </c>
    </row>
    <row r="7" spans="1:8" ht="12.75">
      <c r="A7" s="1433">
        <v>1</v>
      </c>
      <c r="B7" s="1462" t="s">
        <v>1460</v>
      </c>
      <c r="C7" s="1468">
        <v>980.3</v>
      </c>
      <c r="D7" s="1469">
        <v>1392.5</v>
      </c>
      <c r="E7" s="1470">
        <v>966.5</v>
      </c>
      <c r="F7" s="700">
        <v>-7.831891688604728</v>
      </c>
      <c r="G7" s="1438">
        <v>42.04835254513921</v>
      </c>
      <c r="H7" s="1439">
        <v>-30.59245960502693</v>
      </c>
    </row>
    <row r="8" spans="1:8" ht="12.75">
      <c r="A8" s="1433">
        <v>2</v>
      </c>
      <c r="B8" s="1462" t="s">
        <v>1461</v>
      </c>
      <c r="C8" s="1468">
        <v>116.7</v>
      </c>
      <c r="D8" s="1469">
        <v>113.6</v>
      </c>
      <c r="E8" s="1470">
        <v>6.7</v>
      </c>
      <c r="F8" s="700">
        <v>76.81818181818181</v>
      </c>
      <c r="G8" s="1438">
        <v>-2.656383890317045</v>
      </c>
      <c r="H8" s="1439">
        <v>-94.10211267605634</v>
      </c>
    </row>
    <row r="9" spans="1:8" ht="12.75">
      <c r="A9" s="1433">
        <v>3</v>
      </c>
      <c r="B9" s="1462" t="s">
        <v>1462</v>
      </c>
      <c r="C9" s="1468">
        <v>746.2</v>
      </c>
      <c r="D9" s="1469">
        <v>1257.5</v>
      </c>
      <c r="E9" s="1470">
        <v>1643.9</v>
      </c>
      <c r="F9" s="700">
        <v>48.114331083763375</v>
      </c>
      <c r="G9" s="1438">
        <v>68.52050388635752</v>
      </c>
      <c r="H9" s="1439">
        <v>30.727634194831012</v>
      </c>
    </row>
    <row r="10" spans="1:8" ht="12.75">
      <c r="A10" s="1433">
        <v>4</v>
      </c>
      <c r="B10" s="1462" t="s">
        <v>1463</v>
      </c>
      <c r="C10" s="1468">
        <v>44.1</v>
      </c>
      <c r="D10" s="1469">
        <v>18.7</v>
      </c>
      <c r="E10" s="1470">
        <v>7.6</v>
      </c>
      <c r="F10" s="700">
        <v>-71.83908045977012</v>
      </c>
      <c r="G10" s="1438">
        <v>-57.596371882086174</v>
      </c>
      <c r="H10" s="1439">
        <v>-59.35828877005347</v>
      </c>
    </row>
    <row r="11" spans="1:8" ht="12.75">
      <c r="A11" s="1433">
        <v>5</v>
      </c>
      <c r="B11" s="1462" t="s">
        <v>1464</v>
      </c>
      <c r="C11" s="1468">
        <v>89.7</v>
      </c>
      <c r="D11" s="1469">
        <v>216.7</v>
      </c>
      <c r="E11" s="1470">
        <v>92.5</v>
      </c>
      <c r="F11" s="700">
        <v>-43.44262295081967</v>
      </c>
      <c r="G11" s="1438">
        <v>141.58305462653283</v>
      </c>
      <c r="H11" s="1439">
        <v>-57.3142593447162</v>
      </c>
    </row>
    <row r="12" spans="1:8" ht="12.75">
      <c r="A12" s="1433">
        <v>6</v>
      </c>
      <c r="B12" s="1462" t="s">
        <v>1421</v>
      </c>
      <c r="C12" s="1468">
        <v>153.3</v>
      </c>
      <c r="D12" s="1469">
        <v>617.3</v>
      </c>
      <c r="E12" s="1470">
        <v>19.6</v>
      </c>
      <c r="F12" s="700">
        <v>-8.912655971479495</v>
      </c>
      <c r="G12" s="1438">
        <v>302.67449445531634</v>
      </c>
      <c r="H12" s="1439">
        <v>-96.82488255305363</v>
      </c>
    </row>
    <row r="13" spans="1:8" ht="12.75">
      <c r="A13" s="1433">
        <v>7</v>
      </c>
      <c r="B13" s="1462" t="s">
        <v>1465</v>
      </c>
      <c r="C13" s="1468">
        <v>11.1</v>
      </c>
      <c r="D13" s="1469">
        <v>14.5</v>
      </c>
      <c r="E13" s="1470">
        <v>28.9</v>
      </c>
      <c r="F13" s="700" t="s">
        <v>890</v>
      </c>
      <c r="G13" s="1438">
        <v>30.630630630630606</v>
      </c>
      <c r="H13" s="1439">
        <v>99.31034482758619</v>
      </c>
    </row>
    <row r="14" spans="1:8" ht="12.75">
      <c r="A14" s="1433">
        <v>8</v>
      </c>
      <c r="B14" s="1462" t="s">
        <v>1466</v>
      </c>
      <c r="C14" s="1468">
        <v>6.9</v>
      </c>
      <c r="D14" s="1469">
        <v>98.1</v>
      </c>
      <c r="E14" s="1470">
        <v>112.3</v>
      </c>
      <c r="F14" s="700">
        <v>-92.3076923076923</v>
      </c>
      <c r="G14" s="1438">
        <v>1321.7391304347825</v>
      </c>
      <c r="H14" s="1439">
        <v>14.475025484199804</v>
      </c>
    </row>
    <row r="15" spans="1:8" ht="12.75">
      <c r="A15" s="1433">
        <v>9</v>
      </c>
      <c r="B15" s="1462" t="s">
        <v>1467</v>
      </c>
      <c r="C15" s="1468">
        <v>72.4</v>
      </c>
      <c r="D15" s="1469">
        <v>50.2</v>
      </c>
      <c r="E15" s="1470">
        <v>9</v>
      </c>
      <c r="F15" s="700">
        <v>17.723577235772353</v>
      </c>
      <c r="G15" s="1438">
        <v>-30.66298342541438</v>
      </c>
      <c r="H15" s="1439">
        <v>-82.07171314741035</v>
      </c>
    </row>
    <row r="16" spans="1:8" ht="12.75">
      <c r="A16" s="1433">
        <v>10</v>
      </c>
      <c r="B16" s="1462" t="s">
        <v>1468</v>
      </c>
      <c r="C16" s="1468">
        <v>1185.2</v>
      </c>
      <c r="D16" s="1469">
        <v>2412.9</v>
      </c>
      <c r="E16" s="1470">
        <v>2045.2</v>
      </c>
      <c r="F16" s="700">
        <v>15.696993361967941</v>
      </c>
      <c r="G16" s="1438">
        <v>103.58589267634159</v>
      </c>
      <c r="H16" s="1439">
        <v>-15.238924116208707</v>
      </c>
    </row>
    <row r="17" spans="1:8" ht="12.75">
      <c r="A17" s="1433">
        <v>11</v>
      </c>
      <c r="B17" s="1462" t="s">
        <v>1469</v>
      </c>
      <c r="C17" s="1468">
        <v>1976.5</v>
      </c>
      <c r="D17" s="1469">
        <v>1699.6</v>
      </c>
      <c r="E17" s="1470">
        <v>1725.2</v>
      </c>
      <c r="F17" s="700">
        <v>81.5968393972804</v>
      </c>
      <c r="G17" s="1438">
        <v>-14.009612952188206</v>
      </c>
      <c r="H17" s="1439">
        <v>1.5062367615909693</v>
      </c>
    </row>
    <row r="18" spans="1:8" ht="12.75">
      <c r="A18" s="1433">
        <v>12</v>
      </c>
      <c r="B18" s="1462" t="s">
        <v>1470</v>
      </c>
      <c r="C18" s="1468">
        <v>312.5</v>
      </c>
      <c r="D18" s="1469">
        <v>344.3</v>
      </c>
      <c r="E18" s="1470">
        <v>394</v>
      </c>
      <c r="F18" s="700">
        <v>43.02059496567503</v>
      </c>
      <c r="G18" s="1438">
        <v>10.175999999999988</v>
      </c>
      <c r="H18" s="1439">
        <v>14.43508568109209</v>
      </c>
    </row>
    <row r="19" spans="1:8" ht="12.75">
      <c r="A19" s="1433">
        <v>13</v>
      </c>
      <c r="B19" s="1462" t="s">
        <v>1471</v>
      </c>
      <c r="C19" s="1468">
        <v>21.7</v>
      </c>
      <c r="D19" s="1469">
        <v>74.9</v>
      </c>
      <c r="E19" s="1470">
        <v>60.6</v>
      </c>
      <c r="F19" s="700">
        <v>13.020833333333286</v>
      </c>
      <c r="G19" s="1438">
        <v>245.16129032258067</v>
      </c>
      <c r="H19" s="1439">
        <v>-19.0921228304406</v>
      </c>
    </row>
    <row r="20" spans="1:8" ht="12.75">
      <c r="A20" s="1433">
        <v>14</v>
      </c>
      <c r="B20" s="1462" t="s">
        <v>1472</v>
      </c>
      <c r="C20" s="1468">
        <v>3562.9</v>
      </c>
      <c r="D20" s="1469">
        <v>6810.9</v>
      </c>
      <c r="E20" s="1470">
        <v>4836.6</v>
      </c>
      <c r="F20" s="700">
        <v>11.264130909999352</v>
      </c>
      <c r="G20" s="1438">
        <v>91.16169412557184</v>
      </c>
      <c r="H20" s="1439">
        <v>-28.987358498876787</v>
      </c>
    </row>
    <row r="21" spans="1:8" ht="12.75">
      <c r="A21" s="1433">
        <v>15</v>
      </c>
      <c r="B21" s="1462" t="s">
        <v>1473</v>
      </c>
      <c r="C21" s="1468">
        <v>1231.9</v>
      </c>
      <c r="D21" s="1469">
        <v>1726.9</v>
      </c>
      <c r="E21" s="1470">
        <v>1524.9</v>
      </c>
      <c r="F21" s="700">
        <v>-28.857703857703825</v>
      </c>
      <c r="G21" s="1438">
        <v>40.18183294098543</v>
      </c>
      <c r="H21" s="1439">
        <v>-11.69726098789738</v>
      </c>
    </row>
    <row r="22" spans="1:8" ht="12.75">
      <c r="A22" s="1433">
        <v>16</v>
      </c>
      <c r="B22" s="1462" t="s">
        <v>1474</v>
      </c>
      <c r="C22" s="1468">
        <v>1.9</v>
      </c>
      <c r="D22" s="1469">
        <v>0.6</v>
      </c>
      <c r="E22" s="1470">
        <v>0</v>
      </c>
      <c r="F22" s="700">
        <v>-86.23188405797102</v>
      </c>
      <c r="G22" s="1438">
        <v>-68.42105263157895</v>
      </c>
      <c r="H22" s="1439">
        <v>-100</v>
      </c>
    </row>
    <row r="23" spans="1:8" ht="12.75">
      <c r="A23" s="1433">
        <v>17</v>
      </c>
      <c r="B23" s="1462" t="s">
        <v>1475</v>
      </c>
      <c r="C23" s="1468">
        <v>19.6</v>
      </c>
      <c r="D23" s="1469">
        <v>22.2</v>
      </c>
      <c r="E23" s="1470">
        <v>9.3</v>
      </c>
      <c r="F23" s="700">
        <v>-25.47528517110267</v>
      </c>
      <c r="G23" s="1438">
        <v>13.265306122448976</v>
      </c>
      <c r="H23" s="1439">
        <v>-58.10810810810811</v>
      </c>
    </row>
    <row r="24" spans="1:8" ht="12.75">
      <c r="A24" s="1433">
        <v>18</v>
      </c>
      <c r="B24" s="1462" t="s">
        <v>1476</v>
      </c>
      <c r="C24" s="1468">
        <v>76.1</v>
      </c>
      <c r="D24" s="1469">
        <v>131.5</v>
      </c>
      <c r="E24" s="1470">
        <v>416</v>
      </c>
      <c r="F24" s="700">
        <v>13.24404761904762</v>
      </c>
      <c r="G24" s="1438">
        <v>72.79894875164257</v>
      </c>
      <c r="H24" s="1439">
        <v>216.3498098859315</v>
      </c>
    </row>
    <row r="25" spans="1:8" ht="12.75">
      <c r="A25" s="1433">
        <v>19</v>
      </c>
      <c r="B25" s="1462" t="s">
        <v>1477</v>
      </c>
      <c r="C25" s="1468">
        <v>381.1</v>
      </c>
      <c r="D25" s="1469">
        <v>607.4</v>
      </c>
      <c r="E25" s="1470">
        <v>396.3</v>
      </c>
      <c r="F25" s="700">
        <v>-43.09392265193369</v>
      </c>
      <c r="G25" s="1438">
        <v>59.38073996326423</v>
      </c>
      <c r="H25" s="1439">
        <v>-34.75469213039183</v>
      </c>
    </row>
    <row r="26" spans="1:8" ht="12.75">
      <c r="A26" s="1433">
        <v>20</v>
      </c>
      <c r="B26" s="1462" t="s">
        <v>1478</v>
      </c>
      <c r="C26" s="1468">
        <v>2668.8</v>
      </c>
      <c r="D26" s="1469">
        <v>2798.7</v>
      </c>
      <c r="E26" s="1470">
        <v>3293</v>
      </c>
      <c r="F26" s="700">
        <v>125.4434870755195</v>
      </c>
      <c r="G26" s="1438">
        <v>4.867356115107938</v>
      </c>
      <c r="H26" s="1439">
        <v>17.661771536784926</v>
      </c>
    </row>
    <row r="27" spans="1:8" ht="12.75">
      <c r="A27" s="1433">
        <v>21</v>
      </c>
      <c r="B27" s="1462" t="s">
        <v>1479</v>
      </c>
      <c r="C27" s="1468">
        <v>65.3</v>
      </c>
      <c r="D27" s="1469">
        <v>49.5</v>
      </c>
      <c r="E27" s="1470">
        <v>20.4</v>
      </c>
      <c r="F27" s="700">
        <v>10.304054054054035</v>
      </c>
      <c r="G27" s="1438">
        <v>-24.19601837672282</v>
      </c>
      <c r="H27" s="1439">
        <v>-58.78787878787879</v>
      </c>
    </row>
    <row r="28" spans="1:8" ht="12.75">
      <c r="A28" s="1433">
        <v>22</v>
      </c>
      <c r="B28" s="1462" t="s">
        <v>1480</v>
      </c>
      <c r="C28" s="1468">
        <v>17.1</v>
      </c>
      <c r="D28" s="1469">
        <v>8.3</v>
      </c>
      <c r="E28" s="1470">
        <v>3.4</v>
      </c>
      <c r="F28" s="700">
        <v>-62.5</v>
      </c>
      <c r="G28" s="1438">
        <v>-51.46198830409357</v>
      </c>
      <c r="H28" s="1439">
        <v>-59.03614457831324</v>
      </c>
    </row>
    <row r="29" spans="1:8" ht="12.75">
      <c r="A29" s="1433">
        <v>23</v>
      </c>
      <c r="B29" s="1462" t="s">
        <v>1481</v>
      </c>
      <c r="C29" s="1468">
        <v>28.3</v>
      </c>
      <c r="D29" s="1469">
        <v>3.8</v>
      </c>
      <c r="E29" s="1470">
        <v>0</v>
      </c>
      <c r="F29" s="700">
        <v>2730</v>
      </c>
      <c r="G29" s="1438">
        <v>-86.57243816254417</v>
      </c>
      <c r="H29" s="1439">
        <v>-100</v>
      </c>
    </row>
    <row r="30" spans="1:8" ht="12.75">
      <c r="A30" s="1433">
        <v>24</v>
      </c>
      <c r="B30" s="1462" t="s">
        <v>1482</v>
      </c>
      <c r="C30" s="1468">
        <v>84</v>
      </c>
      <c r="D30" s="1469">
        <v>159.8</v>
      </c>
      <c r="E30" s="1470">
        <v>184.7</v>
      </c>
      <c r="F30" s="700">
        <v>156.09756097560972</v>
      </c>
      <c r="G30" s="1438">
        <v>90.23809523809527</v>
      </c>
      <c r="H30" s="1439">
        <v>15.581977471839807</v>
      </c>
    </row>
    <row r="31" spans="1:8" ht="12.75">
      <c r="A31" s="1433">
        <v>25</v>
      </c>
      <c r="B31" s="1462" t="s">
        <v>1483</v>
      </c>
      <c r="C31" s="1468">
        <v>2.9</v>
      </c>
      <c r="D31" s="1469">
        <v>2094.3</v>
      </c>
      <c r="E31" s="1470">
        <v>3529.7</v>
      </c>
      <c r="F31" s="700">
        <v>-40.816326530612244</v>
      </c>
      <c r="G31" s="1438">
        <v>72117.24137931033</v>
      </c>
      <c r="H31" s="1439">
        <v>68.53841378981039</v>
      </c>
    </row>
    <row r="32" spans="1:8" ht="12.75">
      <c r="A32" s="1433">
        <v>26</v>
      </c>
      <c r="B32" s="1462" t="s">
        <v>1433</v>
      </c>
      <c r="C32" s="1468">
        <v>123.5</v>
      </c>
      <c r="D32" s="1469">
        <v>16.6</v>
      </c>
      <c r="E32" s="1470">
        <v>36.8</v>
      </c>
      <c r="F32" s="700">
        <v>434.63203463203456</v>
      </c>
      <c r="G32" s="1438">
        <v>-86.5587044534413</v>
      </c>
      <c r="H32" s="1439">
        <v>121.68674698795178</v>
      </c>
    </row>
    <row r="33" spans="1:8" ht="12.75">
      <c r="A33" s="1433">
        <v>27</v>
      </c>
      <c r="B33" s="1462" t="s">
        <v>1434</v>
      </c>
      <c r="C33" s="1468">
        <v>854.6</v>
      </c>
      <c r="D33" s="1469">
        <v>1112.1</v>
      </c>
      <c r="E33" s="1470">
        <v>597.4</v>
      </c>
      <c r="F33" s="700">
        <v>78.48788638262317</v>
      </c>
      <c r="G33" s="1438">
        <v>30.13105546454483</v>
      </c>
      <c r="H33" s="1439">
        <v>-46.28180918982107</v>
      </c>
    </row>
    <row r="34" spans="1:8" ht="12.75">
      <c r="A34" s="1433">
        <v>28</v>
      </c>
      <c r="B34" s="1462" t="s">
        <v>1484</v>
      </c>
      <c r="C34" s="1468">
        <v>354.1</v>
      </c>
      <c r="D34" s="1469">
        <v>169.3</v>
      </c>
      <c r="E34" s="1470">
        <v>169.5</v>
      </c>
      <c r="F34" s="700">
        <v>1.8113858539390293</v>
      </c>
      <c r="G34" s="1438">
        <v>-52.18864727478114</v>
      </c>
      <c r="H34" s="1439">
        <v>0.11813349084465585</v>
      </c>
    </row>
    <row r="35" spans="1:8" ht="12.75">
      <c r="A35" s="1433">
        <v>29</v>
      </c>
      <c r="B35" s="1462" t="s">
        <v>1485</v>
      </c>
      <c r="C35" s="1468">
        <v>622.9</v>
      </c>
      <c r="D35" s="1469">
        <v>781.8</v>
      </c>
      <c r="E35" s="1470">
        <v>1217.6</v>
      </c>
      <c r="F35" s="700">
        <v>-32.32290308561495</v>
      </c>
      <c r="G35" s="1438">
        <v>25.50971263445176</v>
      </c>
      <c r="H35" s="1439">
        <v>55.743156817600436</v>
      </c>
    </row>
    <row r="36" spans="1:8" ht="12.75">
      <c r="A36" s="1433">
        <v>30</v>
      </c>
      <c r="B36" s="1462" t="s">
        <v>1436</v>
      </c>
      <c r="C36" s="1468">
        <v>964.11</v>
      </c>
      <c r="D36" s="1469">
        <v>1498</v>
      </c>
      <c r="E36" s="1470">
        <v>1154.6</v>
      </c>
      <c r="F36" s="700">
        <v>42.746520580396776</v>
      </c>
      <c r="G36" s="1438">
        <v>55.376461192187634</v>
      </c>
      <c r="H36" s="1439">
        <v>-22.92389853137516</v>
      </c>
    </row>
    <row r="37" spans="1:8" ht="12.75">
      <c r="A37" s="1433">
        <v>31</v>
      </c>
      <c r="B37" s="1462" t="s">
        <v>1486</v>
      </c>
      <c r="C37" s="1468">
        <v>213</v>
      </c>
      <c r="D37" s="1469">
        <v>99.3</v>
      </c>
      <c r="E37" s="1470">
        <v>70.2</v>
      </c>
      <c r="F37" s="700">
        <v>7.738998482549334</v>
      </c>
      <c r="G37" s="1438">
        <v>-53.38028169014084</v>
      </c>
      <c r="H37" s="1439">
        <v>-29.305135951661626</v>
      </c>
    </row>
    <row r="38" spans="1:8" ht="12.75">
      <c r="A38" s="1433">
        <v>32</v>
      </c>
      <c r="B38" s="1462" t="s">
        <v>1487</v>
      </c>
      <c r="C38" s="1468">
        <v>2731.6</v>
      </c>
      <c r="D38" s="1469">
        <v>1878.9</v>
      </c>
      <c r="E38" s="1470">
        <v>3500.5</v>
      </c>
      <c r="F38" s="700">
        <v>8.976302561238342</v>
      </c>
      <c r="G38" s="1438">
        <v>-31.21613706252745</v>
      </c>
      <c r="H38" s="1439">
        <v>86.30581723348766</v>
      </c>
    </row>
    <row r="39" spans="1:8" ht="12.75">
      <c r="A39" s="1433">
        <v>33</v>
      </c>
      <c r="B39" s="1462" t="s">
        <v>1488</v>
      </c>
      <c r="C39" s="1468">
        <v>343.5</v>
      </c>
      <c r="D39" s="1469">
        <v>314.8</v>
      </c>
      <c r="E39" s="1470">
        <v>253.7</v>
      </c>
      <c r="F39" s="700">
        <v>186.488740617181</v>
      </c>
      <c r="G39" s="1438">
        <v>-8.355167394468694</v>
      </c>
      <c r="H39" s="1439">
        <v>-19.409148665819558</v>
      </c>
    </row>
    <row r="40" spans="1:8" ht="12.75">
      <c r="A40" s="1433">
        <v>34</v>
      </c>
      <c r="B40" s="1462" t="s">
        <v>1489</v>
      </c>
      <c r="C40" s="1468">
        <v>185.3</v>
      </c>
      <c r="D40" s="1469">
        <v>128.2</v>
      </c>
      <c r="E40" s="1470">
        <v>806.5</v>
      </c>
      <c r="F40" s="700">
        <v>-19.329560296038323</v>
      </c>
      <c r="G40" s="1438">
        <v>-30.814894765245555</v>
      </c>
      <c r="H40" s="1439">
        <v>529.0951638065523</v>
      </c>
    </row>
    <row r="41" spans="1:8" ht="12.75">
      <c r="A41" s="1433">
        <v>35</v>
      </c>
      <c r="B41" s="1462" t="s">
        <v>1490</v>
      </c>
      <c r="C41" s="1468">
        <v>2761.3</v>
      </c>
      <c r="D41" s="1469">
        <v>283.8</v>
      </c>
      <c r="E41" s="1470">
        <v>268.4</v>
      </c>
      <c r="F41" s="700">
        <v>-1.1455983961622564</v>
      </c>
      <c r="G41" s="1438">
        <v>-89.72223228189621</v>
      </c>
      <c r="H41" s="1439">
        <v>-5.426356589147304</v>
      </c>
    </row>
    <row r="42" spans="1:8" ht="12.75">
      <c r="A42" s="1433">
        <v>36</v>
      </c>
      <c r="B42" s="1462" t="s">
        <v>1491</v>
      </c>
      <c r="C42" s="1468">
        <v>136.7</v>
      </c>
      <c r="D42" s="1469">
        <v>145.5</v>
      </c>
      <c r="E42" s="1470">
        <v>114.2</v>
      </c>
      <c r="F42" s="700">
        <v>297.3837209302325</v>
      </c>
      <c r="G42" s="1438">
        <v>6.43745427944404</v>
      </c>
      <c r="H42" s="1439">
        <v>-21.512027491408944</v>
      </c>
    </row>
    <row r="43" spans="1:8" ht="12.75">
      <c r="A43" s="1433">
        <v>37</v>
      </c>
      <c r="B43" s="1462" t="s">
        <v>1440</v>
      </c>
      <c r="C43" s="1468">
        <v>504.7</v>
      </c>
      <c r="D43" s="1469">
        <v>534.1</v>
      </c>
      <c r="E43" s="1470">
        <v>424.3</v>
      </c>
      <c r="F43" s="700">
        <v>134.5260223048327</v>
      </c>
      <c r="G43" s="1438">
        <v>5.825242718446617</v>
      </c>
      <c r="H43" s="1439">
        <v>-20.557947949822164</v>
      </c>
    </row>
    <row r="44" spans="1:8" ht="12.75">
      <c r="A44" s="1433">
        <v>38</v>
      </c>
      <c r="B44" s="1462" t="s">
        <v>1492</v>
      </c>
      <c r="C44" s="1468">
        <v>181.1</v>
      </c>
      <c r="D44" s="1469">
        <v>266.5</v>
      </c>
      <c r="E44" s="1470">
        <v>235</v>
      </c>
      <c r="F44" s="700">
        <v>5387.878787878788</v>
      </c>
      <c r="G44" s="1438">
        <v>47.156267255659856</v>
      </c>
      <c r="H44" s="1439">
        <v>-11.81988742964353</v>
      </c>
    </row>
    <row r="45" spans="1:8" ht="12.75">
      <c r="A45" s="1433">
        <v>39</v>
      </c>
      <c r="B45" s="1462" t="s">
        <v>1493</v>
      </c>
      <c r="C45" s="1468">
        <v>3225.1</v>
      </c>
      <c r="D45" s="1469">
        <v>2713.6</v>
      </c>
      <c r="E45" s="1470">
        <v>3207.9</v>
      </c>
      <c r="F45" s="700">
        <v>54.07510032486147</v>
      </c>
      <c r="G45" s="1438">
        <v>-15.859973334160188</v>
      </c>
      <c r="H45" s="1439">
        <v>18.215654481132077</v>
      </c>
    </row>
    <row r="46" spans="1:8" ht="12.75">
      <c r="A46" s="1433">
        <v>40</v>
      </c>
      <c r="B46" s="1462" t="s">
        <v>1494</v>
      </c>
      <c r="C46" s="1468">
        <v>28.5</v>
      </c>
      <c r="D46" s="1469">
        <v>50.2</v>
      </c>
      <c r="E46" s="1470">
        <v>32.5</v>
      </c>
      <c r="F46" s="700">
        <v>-29.629629629629633</v>
      </c>
      <c r="G46" s="1438">
        <v>76.14035087719299</v>
      </c>
      <c r="H46" s="1439">
        <v>-35.2589641434263</v>
      </c>
    </row>
    <row r="47" spans="1:8" ht="12.75">
      <c r="A47" s="1433">
        <v>41</v>
      </c>
      <c r="B47" s="1462" t="s">
        <v>1495</v>
      </c>
      <c r="C47" s="1468">
        <v>107.3</v>
      </c>
      <c r="D47" s="1469">
        <v>22.3</v>
      </c>
      <c r="E47" s="1470">
        <v>5.5</v>
      </c>
      <c r="F47" s="700">
        <v>136.86534216335545</v>
      </c>
      <c r="G47" s="1438">
        <v>-79.21714818266543</v>
      </c>
      <c r="H47" s="1439">
        <v>-75.33632286995515</v>
      </c>
    </row>
    <row r="48" spans="1:8" ht="12.75">
      <c r="A48" s="1433">
        <v>42</v>
      </c>
      <c r="B48" s="1462" t="s">
        <v>1496</v>
      </c>
      <c r="C48" s="1468">
        <v>1423.6</v>
      </c>
      <c r="D48" s="1469">
        <v>1410.4</v>
      </c>
      <c r="E48" s="1470">
        <v>755.6</v>
      </c>
      <c r="F48" s="700">
        <v>-9.589737076082827</v>
      </c>
      <c r="G48" s="1438">
        <v>-0.9272267490868273</v>
      </c>
      <c r="H48" s="1439">
        <v>-46.42654566080543</v>
      </c>
    </row>
    <row r="49" spans="1:8" ht="12.75">
      <c r="A49" s="1433">
        <v>43</v>
      </c>
      <c r="B49" s="1462" t="s">
        <v>1407</v>
      </c>
      <c r="C49" s="1468">
        <v>2046.5</v>
      </c>
      <c r="D49" s="1469">
        <v>1724.6</v>
      </c>
      <c r="E49" s="1470">
        <v>664.1</v>
      </c>
      <c r="F49" s="700">
        <v>22.625681586673835</v>
      </c>
      <c r="G49" s="1438">
        <v>-15.729293916442728</v>
      </c>
      <c r="H49" s="1439">
        <v>-61.49252000463875</v>
      </c>
    </row>
    <row r="50" spans="1:8" ht="12.75">
      <c r="A50" s="1433">
        <v>44</v>
      </c>
      <c r="B50" s="1462" t="s">
        <v>1497</v>
      </c>
      <c r="C50" s="1468">
        <v>671.6</v>
      </c>
      <c r="D50" s="1469">
        <v>752.1</v>
      </c>
      <c r="E50" s="1470">
        <v>159.3</v>
      </c>
      <c r="F50" s="700">
        <v>-38.078554305734826</v>
      </c>
      <c r="G50" s="1438">
        <v>11.986301369863</v>
      </c>
      <c r="H50" s="1439">
        <v>-78.81930594335859</v>
      </c>
    </row>
    <row r="51" spans="1:8" ht="12.75">
      <c r="A51" s="1433">
        <v>45</v>
      </c>
      <c r="B51" s="1462" t="s">
        <v>1498</v>
      </c>
      <c r="C51" s="1468">
        <v>53.1</v>
      </c>
      <c r="D51" s="1469">
        <v>1.2</v>
      </c>
      <c r="E51" s="1470">
        <v>446.7</v>
      </c>
      <c r="F51" s="700">
        <v>-74.67811158798284</v>
      </c>
      <c r="G51" s="1438">
        <v>-97.74011299435028</v>
      </c>
      <c r="H51" s="1439">
        <v>37125</v>
      </c>
    </row>
    <row r="52" spans="1:8" ht="12.75">
      <c r="A52" s="1433">
        <v>46</v>
      </c>
      <c r="B52" s="1462" t="s">
        <v>1499</v>
      </c>
      <c r="C52" s="1468">
        <v>204.4</v>
      </c>
      <c r="D52" s="1469">
        <v>265.2</v>
      </c>
      <c r="E52" s="1470">
        <v>233.7</v>
      </c>
      <c r="F52" s="700">
        <v>-4.841713221601495</v>
      </c>
      <c r="G52" s="1438">
        <v>29.745596868884547</v>
      </c>
      <c r="H52" s="1439">
        <v>-11.87782805429866</v>
      </c>
    </row>
    <row r="53" spans="1:8" ht="12.75">
      <c r="A53" s="1433">
        <v>47</v>
      </c>
      <c r="B53" s="1462" t="s">
        <v>1500</v>
      </c>
      <c r="C53" s="1468">
        <v>158</v>
      </c>
      <c r="D53" s="1469">
        <v>12.1</v>
      </c>
      <c r="E53" s="1470">
        <v>2.1</v>
      </c>
      <c r="F53" s="700">
        <v>1480</v>
      </c>
      <c r="G53" s="1438">
        <v>-92.34177215189874</v>
      </c>
      <c r="H53" s="1439">
        <v>-82.64462809917356</v>
      </c>
    </row>
    <row r="54" spans="1:8" ht="12.75">
      <c r="A54" s="1433">
        <v>48</v>
      </c>
      <c r="B54" s="1462" t="s">
        <v>1501</v>
      </c>
      <c r="C54" s="1468">
        <v>130.8</v>
      </c>
      <c r="D54" s="1469">
        <v>111.1</v>
      </c>
      <c r="E54" s="1470">
        <v>68.2</v>
      </c>
      <c r="F54" s="700">
        <v>-22.557726465364098</v>
      </c>
      <c r="G54" s="1438">
        <v>-15.061162079510709</v>
      </c>
      <c r="H54" s="1439">
        <v>-38.613861386138616</v>
      </c>
    </row>
    <row r="55" spans="1:8" ht="12.75">
      <c r="A55" s="1433">
        <v>49</v>
      </c>
      <c r="B55" s="1462" t="s">
        <v>1502</v>
      </c>
      <c r="C55" s="1468">
        <v>106.8</v>
      </c>
      <c r="D55" s="1469">
        <v>178.9</v>
      </c>
      <c r="E55" s="1470">
        <v>212.5</v>
      </c>
      <c r="F55" s="700">
        <v>-1.8382352941176237</v>
      </c>
      <c r="G55" s="1438">
        <v>67.50936329588015</v>
      </c>
      <c r="H55" s="1439">
        <v>18.781442146450516</v>
      </c>
    </row>
    <row r="56" spans="1:8" ht="12.75">
      <c r="A56" s="1433">
        <v>50</v>
      </c>
      <c r="B56" s="1462" t="s">
        <v>1503</v>
      </c>
      <c r="C56" s="1468">
        <v>137.6</v>
      </c>
      <c r="D56" s="1469">
        <v>124.2</v>
      </c>
      <c r="E56" s="1470">
        <v>106.1</v>
      </c>
      <c r="F56" s="700">
        <v>-5.42955326460482</v>
      </c>
      <c r="G56" s="1438">
        <v>-9.738372093023244</v>
      </c>
      <c r="H56" s="1439">
        <v>-14.573268921095035</v>
      </c>
    </row>
    <row r="57" spans="1:8" ht="12.75">
      <c r="A57" s="1433">
        <v>51</v>
      </c>
      <c r="B57" s="1462" t="s">
        <v>1504</v>
      </c>
      <c r="C57" s="1468">
        <v>1587.6</v>
      </c>
      <c r="D57" s="1469">
        <v>836.8</v>
      </c>
      <c r="E57" s="1470">
        <v>4431.4</v>
      </c>
      <c r="F57" s="700">
        <v>-28.618317521694152</v>
      </c>
      <c r="G57" s="1438">
        <v>-47.29150919627111</v>
      </c>
      <c r="H57" s="1439">
        <v>429.56500956022944</v>
      </c>
    </row>
    <row r="58" spans="1:8" ht="12.75">
      <c r="A58" s="1433">
        <v>52</v>
      </c>
      <c r="B58" s="1462" t="s">
        <v>1505</v>
      </c>
      <c r="C58" s="1468">
        <v>184.8</v>
      </c>
      <c r="D58" s="1469">
        <v>271</v>
      </c>
      <c r="E58" s="1470">
        <v>340.6</v>
      </c>
      <c r="F58" s="700">
        <v>-0.43103448275864764</v>
      </c>
      <c r="G58" s="1438">
        <v>46.64502164502167</v>
      </c>
      <c r="H58" s="1439">
        <v>25.682656826568277</v>
      </c>
    </row>
    <row r="59" spans="1:8" ht="12.75">
      <c r="A59" s="1433">
        <v>53</v>
      </c>
      <c r="B59" s="1462" t="s">
        <v>1506</v>
      </c>
      <c r="C59" s="1468">
        <v>2008.1</v>
      </c>
      <c r="D59" s="1469">
        <v>2226.1</v>
      </c>
      <c r="E59" s="1470">
        <v>1161.6</v>
      </c>
      <c r="F59" s="700">
        <v>60.660852868229455</v>
      </c>
      <c r="G59" s="1438">
        <v>10.856033066082361</v>
      </c>
      <c r="H59" s="1439">
        <v>-47.81905574772023</v>
      </c>
    </row>
    <row r="60" spans="1:8" ht="12.75">
      <c r="A60" s="1433">
        <v>54</v>
      </c>
      <c r="B60" s="1462" t="s">
        <v>1450</v>
      </c>
      <c r="C60" s="1468">
        <v>2682.4</v>
      </c>
      <c r="D60" s="1469">
        <v>2221.8</v>
      </c>
      <c r="E60" s="1470">
        <v>1354.7</v>
      </c>
      <c r="F60" s="700">
        <v>-3.4725970707833937</v>
      </c>
      <c r="G60" s="1438">
        <v>-17.1711899791232</v>
      </c>
      <c r="H60" s="1439">
        <v>-39.02691511387163</v>
      </c>
    </row>
    <row r="61" spans="1:8" ht="12.75">
      <c r="A61" s="1433">
        <v>55</v>
      </c>
      <c r="B61" s="1462" t="s">
        <v>1507</v>
      </c>
      <c r="C61" s="1468">
        <v>1323.8</v>
      </c>
      <c r="D61" s="1469">
        <v>1140.3</v>
      </c>
      <c r="E61" s="1470">
        <v>1131.8</v>
      </c>
      <c r="F61" s="700">
        <v>-53.74239988818227</v>
      </c>
      <c r="G61" s="1438">
        <v>-13.861610515183571</v>
      </c>
      <c r="H61" s="1439">
        <v>-0.7454178724896963</v>
      </c>
    </row>
    <row r="62" spans="1:8" ht="12.75">
      <c r="A62" s="1433">
        <v>56</v>
      </c>
      <c r="B62" s="1462" t="s">
        <v>1508</v>
      </c>
      <c r="C62" s="1468">
        <v>61.4</v>
      </c>
      <c r="D62" s="1469">
        <v>142.9</v>
      </c>
      <c r="E62" s="1470">
        <v>27.3</v>
      </c>
      <c r="F62" s="700">
        <v>-29.2626728110599</v>
      </c>
      <c r="G62" s="1438">
        <v>132.73615635179152</v>
      </c>
      <c r="H62" s="1439">
        <v>-80.89573128061582</v>
      </c>
    </row>
    <row r="63" spans="1:8" ht="12.75">
      <c r="A63" s="1433">
        <v>57</v>
      </c>
      <c r="B63" s="1462" t="s">
        <v>1509</v>
      </c>
      <c r="C63" s="1468">
        <v>1852.7</v>
      </c>
      <c r="D63" s="1469">
        <v>2353.7</v>
      </c>
      <c r="E63" s="1470">
        <v>3911.5</v>
      </c>
      <c r="F63" s="700">
        <v>5.693422328712444</v>
      </c>
      <c r="G63" s="1438">
        <v>27.041614940357306</v>
      </c>
      <c r="H63" s="1439">
        <v>66.18515528741975</v>
      </c>
    </row>
    <row r="64" spans="1:8" ht="12.75">
      <c r="A64" s="1433">
        <v>58</v>
      </c>
      <c r="B64" s="1462" t="s">
        <v>1510</v>
      </c>
      <c r="C64" s="1468">
        <v>150.7</v>
      </c>
      <c r="D64" s="1469">
        <v>68.9</v>
      </c>
      <c r="E64" s="1470">
        <v>46</v>
      </c>
      <c r="F64" s="700">
        <v>16.370656370656377</v>
      </c>
      <c r="G64" s="1438">
        <v>-54.28002654280027</v>
      </c>
      <c r="H64" s="1439">
        <v>-33.23657474600871</v>
      </c>
    </row>
    <row r="65" spans="1:8" ht="12.75">
      <c r="A65" s="1433">
        <v>59</v>
      </c>
      <c r="B65" s="1462" t="s">
        <v>1511</v>
      </c>
      <c r="C65" s="1468">
        <v>68.3</v>
      </c>
      <c r="D65" s="1469">
        <v>114.1</v>
      </c>
      <c r="E65" s="1470">
        <v>101.4</v>
      </c>
      <c r="F65" s="700">
        <v>-34.32692307692308</v>
      </c>
      <c r="G65" s="1438">
        <v>67.05710102489019</v>
      </c>
      <c r="H65" s="1439">
        <v>-11.130587204206833</v>
      </c>
    </row>
    <row r="66" spans="1:8" ht="12.75">
      <c r="A66" s="1433">
        <v>60</v>
      </c>
      <c r="B66" s="1462" t="s">
        <v>1512</v>
      </c>
      <c r="C66" s="1468">
        <v>898.8</v>
      </c>
      <c r="D66" s="1469">
        <v>836.8</v>
      </c>
      <c r="E66" s="1470">
        <v>1693.6</v>
      </c>
      <c r="F66" s="700">
        <v>-34.413309982486865</v>
      </c>
      <c r="G66" s="1438">
        <v>-6.8980863373386825</v>
      </c>
      <c r="H66" s="1439">
        <v>102.3900573613767</v>
      </c>
    </row>
    <row r="67" spans="1:8" ht="12.75">
      <c r="A67" s="1433">
        <v>61</v>
      </c>
      <c r="B67" s="1462" t="s">
        <v>1513</v>
      </c>
      <c r="C67" s="1468">
        <v>213.1</v>
      </c>
      <c r="D67" s="1469">
        <v>161</v>
      </c>
      <c r="E67" s="1470">
        <v>88.4</v>
      </c>
      <c r="F67" s="700">
        <v>-6.983849847228285</v>
      </c>
      <c r="G67" s="1438">
        <v>-24.44861567339278</v>
      </c>
      <c r="H67" s="1439">
        <v>-45.09316770186336</v>
      </c>
    </row>
    <row r="68" spans="1:8" ht="12.75">
      <c r="A68" s="1433">
        <v>62</v>
      </c>
      <c r="B68" s="1462" t="s">
        <v>1514</v>
      </c>
      <c r="C68" s="1468">
        <v>727.4</v>
      </c>
      <c r="D68" s="1469">
        <v>706</v>
      </c>
      <c r="E68" s="1470">
        <v>918.7</v>
      </c>
      <c r="F68" s="700">
        <v>88.83696780893044</v>
      </c>
      <c r="G68" s="1438">
        <v>-2.941985152598292</v>
      </c>
      <c r="H68" s="1439">
        <v>30.127478753541084</v>
      </c>
    </row>
    <row r="69" spans="1:8" ht="12.75">
      <c r="A69" s="1433">
        <v>63</v>
      </c>
      <c r="B69" s="1462" t="s">
        <v>1515</v>
      </c>
      <c r="C69" s="1468">
        <v>84.8</v>
      </c>
      <c r="D69" s="1469">
        <v>88.1</v>
      </c>
      <c r="E69" s="1470">
        <v>163.4</v>
      </c>
      <c r="F69" s="700">
        <v>-4.932735426008961</v>
      </c>
      <c r="G69" s="1438">
        <v>3.891509433962284</v>
      </c>
      <c r="H69" s="1439">
        <v>85.4710556186152</v>
      </c>
    </row>
    <row r="70" spans="1:8" ht="12.75">
      <c r="A70" s="1433">
        <v>64</v>
      </c>
      <c r="B70" s="1462" t="s">
        <v>1516</v>
      </c>
      <c r="C70" s="1468">
        <v>2108.4</v>
      </c>
      <c r="D70" s="1469">
        <v>2200</v>
      </c>
      <c r="E70" s="1470">
        <v>431.1</v>
      </c>
      <c r="F70" s="700">
        <v>114.79217603911982</v>
      </c>
      <c r="G70" s="1438">
        <v>4.344526655283644</v>
      </c>
      <c r="H70" s="1439">
        <v>-80.40454545454546</v>
      </c>
    </row>
    <row r="71" spans="1:8" ht="6.75" customHeight="1">
      <c r="A71" s="1425"/>
      <c r="B71" s="1440"/>
      <c r="C71" s="1468"/>
      <c r="D71" s="1469"/>
      <c r="E71" s="1470"/>
      <c r="F71" s="700"/>
      <c r="G71" s="1438"/>
      <c r="H71" s="1439"/>
    </row>
    <row r="72" spans="1:8" ht="12.75">
      <c r="A72" s="1425"/>
      <c r="B72" s="1441" t="s">
        <v>1396</v>
      </c>
      <c r="C72" s="1471">
        <v>14025.69</v>
      </c>
      <c r="D72" s="1472">
        <v>20629.9</v>
      </c>
      <c r="E72" s="1473">
        <v>21698.5</v>
      </c>
      <c r="F72" s="1445">
        <v>12.874640871083784</v>
      </c>
      <c r="G72" s="1446">
        <v>47.08652479842351</v>
      </c>
      <c r="H72" s="1447">
        <v>5.179860299856017</v>
      </c>
    </row>
    <row r="73" spans="1:8" ht="6" customHeight="1">
      <c r="A73" s="1425"/>
      <c r="B73" s="1441"/>
      <c r="C73" s="1471"/>
      <c r="D73" s="1472"/>
      <c r="E73" s="1474"/>
      <c r="F73" s="1445"/>
      <c r="G73" s="1446"/>
      <c r="H73" s="1447"/>
    </row>
    <row r="74" spans="1:8" ht="13.5" thickBot="1">
      <c r="A74" s="1449"/>
      <c r="B74" s="1463" t="s">
        <v>1456</v>
      </c>
      <c r="C74" s="1451">
        <v>60104.2</v>
      </c>
      <c r="D74" s="1452">
        <v>71316.9</v>
      </c>
      <c r="E74" s="1453">
        <v>73569.2</v>
      </c>
      <c r="F74" s="1454">
        <v>10.440998125757986</v>
      </c>
      <c r="G74" s="1455">
        <v>18.65543506111051</v>
      </c>
      <c r="H74" s="1456">
        <v>3.158157463378245</v>
      </c>
    </row>
    <row r="75" spans="1:8" ht="12.75">
      <c r="A75" s="810" t="s">
        <v>1517</v>
      </c>
      <c r="B75" s="444"/>
      <c r="C75" s="444"/>
      <c r="D75" s="444"/>
      <c r="E75" s="641"/>
      <c r="F75" s="444"/>
      <c r="G75" s="444"/>
      <c r="H75" s="444"/>
    </row>
    <row r="76" spans="1:8" ht="12.75">
      <c r="A76" s="1459" t="s">
        <v>1398</v>
      </c>
      <c r="B76" s="444"/>
      <c r="C76" s="444"/>
      <c r="D76" s="444"/>
      <c r="E76" s="641"/>
      <c r="F76" s="444"/>
      <c r="G76" s="444"/>
      <c r="H76" s="444"/>
    </row>
  </sheetData>
  <sheetProtection/>
  <mergeCells count="5">
    <mergeCell ref="A1:H1"/>
    <mergeCell ref="A2:H2"/>
    <mergeCell ref="A3:H3"/>
    <mergeCell ref="C4:E4"/>
    <mergeCell ref="F4:H4"/>
  </mergeCells>
  <printOptions horizontalCentered="1"/>
  <pageMargins left="0.75" right="0.75" top="0.5" bottom="0.25" header="0.5" footer="0.5"/>
  <pageSetup fitToHeight="1" fitToWidth="1" horizontalDpi="600" verticalDpi="600" orientation="portrait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2.57421875" style="18" customWidth="1"/>
    <col min="2" max="3" width="2.28125" style="18" customWidth="1"/>
    <col min="4" max="4" width="2.00390625" style="18" customWidth="1"/>
    <col min="5" max="5" width="27.00390625" style="18" customWidth="1"/>
    <col min="6" max="16384" width="9.140625" style="18" customWidth="1"/>
  </cols>
  <sheetData>
    <row r="1" ht="12.75">
      <c r="G1" s="104" t="s">
        <v>1519</v>
      </c>
    </row>
    <row r="2" spans="1:12" ht="15.75">
      <c r="A2" s="1865" t="s">
        <v>966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  <c r="L2" s="1866"/>
    </row>
    <row r="3" spans="1:12" ht="15.75" thickBot="1">
      <c r="A3" s="1867"/>
      <c r="B3" s="1867"/>
      <c r="C3" s="1867"/>
      <c r="D3" s="1867"/>
      <c r="E3" s="1867"/>
      <c r="L3" s="413" t="s">
        <v>271</v>
      </c>
    </row>
    <row r="4" spans="1:12" ht="12.75">
      <c r="A4" s="1868" t="s">
        <v>707</v>
      </c>
      <c r="B4" s="1869"/>
      <c r="C4" s="1869"/>
      <c r="D4" s="1869"/>
      <c r="E4" s="1869"/>
      <c r="F4" s="1793" t="s">
        <v>244</v>
      </c>
      <c r="G4" s="1795"/>
      <c r="H4" s="1793" t="s">
        <v>245</v>
      </c>
      <c r="I4" s="1795"/>
      <c r="J4" s="1872" t="s">
        <v>710</v>
      </c>
      <c r="K4" s="1874" t="s">
        <v>605</v>
      </c>
      <c r="L4" s="1875"/>
    </row>
    <row r="5" spans="1:12" ht="12.75">
      <c r="A5" s="1824"/>
      <c r="B5" s="1645"/>
      <c r="C5" s="1645"/>
      <c r="D5" s="1645"/>
      <c r="E5" s="1645"/>
      <c r="F5" s="1778"/>
      <c r="G5" s="1871"/>
      <c r="H5" s="1778"/>
      <c r="I5" s="1871"/>
      <c r="J5" s="1873"/>
      <c r="K5" s="1876" t="s">
        <v>962</v>
      </c>
      <c r="L5" s="1877"/>
    </row>
    <row r="6" spans="1:12" ht="12.75">
      <c r="A6" s="1870"/>
      <c r="B6" s="1784"/>
      <c r="C6" s="1784"/>
      <c r="D6" s="1784"/>
      <c r="E6" s="1784"/>
      <c r="F6" s="1359" t="s">
        <v>794</v>
      </c>
      <c r="G6" s="912" t="s">
        <v>967</v>
      </c>
      <c r="H6" s="1359" t="str">
        <f>F6</f>
        <v>11 months</v>
      </c>
      <c r="I6" s="912" t="s">
        <v>967</v>
      </c>
      <c r="J6" s="1373" t="str">
        <f>F6</f>
        <v>11 months</v>
      </c>
      <c r="K6" s="941" t="s">
        <v>245</v>
      </c>
      <c r="L6" s="942" t="s">
        <v>710</v>
      </c>
    </row>
    <row r="7" spans="1:12" ht="12.75">
      <c r="A7" s="57" t="s">
        <v>968</v>
      </c>
      <c r="B7" s="20"/>
      <c r="C7" s="20"/>
      <c r="D7" s="20"/>
      <c r="E7" s="943"/>
      <c r="F7" s="944">
        <v>12980.1</v>
      </c>
      <c r="G7" s="945">
        <v>14224.5</v>
      </c>
      <c r="H7" s="944">
        <v>-206.90000000000873</v>
      </c>
      <c r="I7" s="945">
        <v>-902.1999999999825</v>
      </c>
      <c r="J7" s="946">
        <v>14126.2</v>
      </c>
      <c r="K7" s="4">
        <v>-101.59397847474216</v>
      </c>
      <c r="L7" s="42">
        <v>-6927.549540840699</v>
      </c>
    </row>
    <row r="8" spans="1:12" ht="12.75">
      <c r="A8" s="57"/>
      <c r="B8" s="20" t="s">
        <v>969</v>
      </c>
      <c r="C8" s="20"/>
      <c r="D8" s="20"/>
      <c r="E8" s="943"/>
      <c r="F8" s="944">
        <v>56153.7</v>
      </c>
      <c r="G8" s="947">
        <v>61482.4</v>
      </c>
      <c r="H8" s="944">
        <v>56140.9</v>
      </c>
      <c r="I8" s="947">
        <v>61488.4</v>
      </c>
      <c r="J8" s="946">
        <v>57494.4</v>
      </c>
      <c r="K8" s="4">
        <v>-0.022794579876296014</v>
      </c>
      <c r="L8" s="42">
        <v>2.4108982934010674</v>
      </c>
    </row>
    <row r="9" spans="1:12" ht="12.75">
      <c r="A9" s="57"/>
      <c r="B9" s="20"/>
      <c r="C9" s="20" t="s">
        <v>970</v>
      </c>
      <c r="D9" s="20"/>
      <c r="E9" s="943"/>
      <c r="F9" s="944">
        <v>0</v>
      </c>
      <c r="G9" s="947">
        <v>0</v>
      </c>
      <c r="H9" s="944">
        <v>0</v>
      </c>
      <c r="I9" s="947">
        <v>0</v>
      </c>
      <c r="J9" s="946">
        <v>0</v>
      </c>
      <c r="K9" s="155" t="s">
        <v>890</v>
      </c>
      <c r="L9" s="154" t="s">
        <v>890</v>
      </c>
    </row>
    <row r="10" spans="1:12" ht="12.75">
      <c r="A10" s="57"/>
      <c r="B10" s="20"/>
      <c r="C10" s="20" t="s">
        <v>971</v>
      </c>
      <c r="D10" s="20"/>
      <c r="E10" s="943"/>
      <c r="F10" s="944">
        <v>56153.7</v>
      </c>
      <c r="G10" s="947">
        <v>61482.4</v>
      </c>
      <c r="H10" s="944">
        <v>56140.9</v>
      </c>
      <c r="I10" s="947">
        <v>61488.4</v>
      </c>
      <c r="J10" s="946">
        <v>57494.4</v>
      </c>
      <c r="K10" s="4">
        <v>-0.022794579876296014</v>
      </c>
      <c r="L10" s="42">
        <v>2.4108982934010674</v>
      </c>
    </row>
    <row r="11" spans="1:12" ht="12.75">
      <c r="A11" s="57"/>
      <c r="B11" s="20" t="s">
        <v>972</v>
      </c>
      <c r="C11" s="20"/>
      <c r="D11" s="20"/>
      <c r="E11" s="943"/>
      <c r="F11" s="944">
        <v>-153557.7</v>
      </c>
      <c r="G11" s="947">
        <v>-171540.8</v>
      </c>
      <c r="H11" s="944">
        <v>-171463.3</v>
      </c>
      <c r="I11" s="947">
        <v>-190437.1</v>
      </c>
      <c r="J11" s="946">
        <v>-200652.4</v>
      </c>
      <c r="K11" s="4">
        <v>11.660502859837035</v>
      </c>
      <c r="L11" s="42">
        <v>17.023526317293562</v>
      </c>
    </row>
    <row r="12" spans="1:12" ht="12.75">
      <c r="A12" s="57"/>
      <c r="B12" s="20"/>
      <c r="C12" s="20" t="s">
        <v>970</v>
      </c>
      <c r="D12" s="20"/>
      <c r="E12" s="943"/>
      <c r="F12" s="944">
        <v>-29888.2</v>
      </c>
      <c r="G12" s="947">
        <v>-33657.2</v>
      </c>
      <c r="H12" s="944">
        <v>-30582.8</v>
      </c>
      <c r="I12" s="947">
        <v>-33567.6</v>
      </c>
      <c r="J12" s="946">
        <v>-36230.2</v>
      </c>
      <c r="K12" s="4">
        <v>2.32399408462202</v>
      </c>
      <c r="L12" s="42">
        <v>18.465935100775592</v>
      </c>
    </row>
    <row r="13" spans="1:12" ht="12.75">
      <c r="A13" s="57"/>
      <c r="B13" s="20"/>
      <c r="C13" s="20" t="s">
        <v>971</v>
      </c>
      <c r="D13" s="20"/>
      <c r="E13" s="943"/>
      <c r="F13" s="944">
        <v>-123669.5</v>
      </c>
      <c r="G13" s="947">
        <v>-137883.6</v>
      </c>
      <c r="H13" s="944">
        <v>-140880.5</v>
      </c>
      <c r="I13" s="947">
        <v>-156869.5</v>
      </c>
      <c r="J13" s="946">
        <v>-164422.2</v>
      </c>
      <c r="K13" s="4">
        <v>13.916931822316739</v>
      </c>
      <c r="L13" s="42">
        <v>16.710403498000087</v>
      </c>
    </row>
    <row r="14" spans="1:12" ht="12.75">
      <c r="A14" s="57"/>
      <c r="B14" s="20" t="s">
        <v>973</v>
      </c>
      <c r="C14" s="20"/>
      <c r="D14" s="20"/>
      <c r="E14" s="943"/>
      <c r="F14" s="944">
        <v>-97404</v>
      </c>
      <c r="G14" s="947">
        <v>-110058.4</v>
      </c>
      <c r="H14" s="944">
        <v>-115322.4</v>
      </c>
      <c r="I14" s="947">
        <v>-128948.7</v>
      </c>
      <c r="J14" s="946">
        <v>-143158</v>
      </c>
      <c r="K14" s="4">
        <v>18.39595909818898</v>
      </c>
      <c r="L14" s="42">
        <v>24.137201445686188</v>
      </c>
    </row>
    <row r="15" spans="1:12" ht="12.75">
      <c r="A15" s="57"/>
      <c r="B15" s="20" t="s">
        <v>974</v>
      </c>
      <c r="C15" s="20"/>
      <c r="D15" s="20"/>
      <c r="E15" s="943"/>
      <c r="F15" s="944">
        <v>-4817.5</v>
      </c>
      <c r="G15" s="947">
        <v>-6818.3</v>
      </c>
      <c r="H15" s="944">
        <v>-7586.1</v>
      </c>
      <c r="I15" s="947">
        <v>-8377.3</v>
      </c>
      <c r="J15" s="946">
        <v>-9701.4</v>
      </c>
      <c r="K15" s="948">
        <v>57.46964193046187</v>
      </c>
      <c r="L15" s="42">
        <v>27.883892909400075</v>
      </c>
    </row>
    <row r="16" spans="1:12" ht="12.75">
      <c r="A16" s="57"/>
      <c r="B16" s="20"/>
      <c r="C16" s="20" t="s">
        <v>975</v>
      </c>
      <c r="D16" s="20"/>
      <c r="E16" s="943"/>
      <c r="F16" s="944">
        <v>24499.3</v>
      </c>
      <c r="G16" s="947">
        <v>26469.7</v>
      </c>
      <c r="H16" s="944">
        <v>29510.7</v>
      </c>
      <c r="I16" s="947">
        <v>32078.9</v>
      </c>
      <c r="J16" s="946">
        <v>38119.3</v>
      </c>
      <c r="K16" s="4">
        <v>20.455278314074285</v>
      </c>
      <c r="L16" s="42">
        <v>29.17111420603375</v>
      </c>
    </row>
    <row r="17" spans="1:12" ht="12.75">
      <c r="A17" s="57"/>
      <c r="B17" s="20"/>
      <c r="C17" s="20"/>
      <c r="D17" s="20" t="s">
        <v>976</v>
      </c>
      <c r="E17" s="943"/>
      <c r="F17" s="944">
        <v>8811.1</v>
      </c>
      <c r="G17" s="947">
        <v>9555.8</v>
      </c>
      <c r="H17" s="944">
        <v>9128</v>
      </c>
      <c r="I17" s="947">
        <v>10125.3</v>
      </c>
      <c r="J17" s="946">
        <v>17121</v>
      </c>
      <c r="K17" s="4">
        <v>3.5965997435053474</v>
      </c>
      <c r="L17" s="42">
        <v>87.56573181419807</v>
      </c>
    </row>
    <row r="18" spans="1:12" ht="12.75">
      <c r="A18" s="57"/>
      <c r="B18" s="20"/>
      <c r="C18" s="20"/>
      <c r="D18" s="20" t="s">
        <v>977</v>
      </c>
      <c r="E18" s="943"/>
      <c r="F18" s="944">
        <v>6918.6</v>
      </c>
      <c r="G18" s="947">
        <v>7441.5</v>
      </c>
      <c r="H18" s="944">
        <v>11773.3</v>
      </c>
      <c r="I18" s="947">
        <v>12336.4</v>
      </c>
      <c r="J18" s="946">
        <v>11947.9</v>
      </c>
      <c r="K18" s="4">
        <v>70.16882028155983</v>
      </c>
      <c r="L18" s="42">
        <v>1.4830166563325522</v>
      </c>
    </row>
    <row r="19" spans="1:12" ht="12.75">
      <c r="A19" s="57"/>
      <c r="B19" s="20"/>
      <c r="C19" s="20"/>
      <c r="D19" s="20" t="s">
        <v>971</v>
      </c>
      <c r="E19" s="943"/>
      <c r="F19" s="944">
        <v>8769.6</v>
      </c>
      <c r="G19" s="947">
        <v>9472.4</v>
      </c>
      <c r="H19" s="944">
        <v>8609.4</v>
      </c>
      <c r="I19" s="947">
        <v>9617.2</v>
      </c>
      <c r="J19" s="946">
        <v>9050.4</v>
      </c>
      <c r="K19" s="4">
        <v>-1.8267651888341625</v>
      </c>
      <c r="L19" s="42">
        <v>5.122308174785699</v>
      </c>
    </row>
    <row r="20" spans="1:12" ht="12.75">
      <c r="A20" s="57"/>
      <c r="B20" s="20"/>
      <c r="C20" s="20" t="s">
        <v>978</v>
      </c>
      <c r="D20" s="20"/>
      <c r="E20" s="943"/>
      <c r="F20" s="944">
        <v>-29316.8</v>
      </c>
      <c r="G20" s="947">
        <v>-33288</v>
      </c>
      <c r="H20" s="944">
        <v>-37096.8</v>
      </c>
      <c r="I20" s="947">
        <v>-40456.2</v>
      </c>
      <c r="J20" s="946">
        <v>-47820.7</v>
      </c>
      <c r="K20" s="4">
        <v>26.537684876930644</v>
      </c>
      <c r="L20" s="42">
        <v>28.907884237993553</v>
      </c>
    </row>
    <row r="21" spans="1:12" ht="12.75">
      <c r="A21" s="57"/>
      <c r="B21" s="20"/>
      <c r="C21" s="20"/>
      <c r="D21" s="20" t="s">
        <v>979</v>
      </c>
      <c r="E21" s="943"/>
      <c r="F21" s="944">
        <v>-11337.7</v>
      </c>
      <c r="G21" s="947">
        <v>-12592.3</v>
      </c>
      <c r="H21" s="944">
        <v>-13310.9</v>
      </c>
      <c r="I21" s="947">
        <v>-14557.4</v>
      </c>
      <c r="J21" s="946">
        <v>-20007.4</v>
      </c>
      <c r="K21" s="4">
        <v>17.40388262169575</v>
      </c>
      <c r="L21" s="42">
        <v>50.308393872690814</v>
      </c>
    </row>
    <row r="22" spans="1:12" ht="12.75">
      <c r="A22" s="57"/>
      <c r="B22" s="20"/>
      <c r="C22" s="20"/>
      <c r="D22" s="20" t="s">
        <v>976</v>
      </c>
      <c r="E22" s="943"/>
      <c r="F22" s="944">
        <v>-10761.1</v>
      </c>
      <c r="G22" s="947">
        <v>-11960.8</v>
      </c>
      <c r="H22" s="944">
        <v>-14502.9</v>
      </c>
      <c r="I22" s="947">
        <v>-15785</v>
      </c>
      <c r="J22" s="946">
        <v>-18991.6</v>
      </c>
      <c r="K22" s="4">
        <v>34.77153822564607</v>
      </c>
      <c r="L22" s="42">
        <v>30.95036165180756</v>
      </c>
    </row>
    <row r="23" spans="1:12" ht="12.75">
      <c r="A23" s="57"/>
      <c r="B23" s="20"/>
      <c r="C23" s="20"/>
      <c r="D23" s="20"/>
      <c r="E23" s="949" t="s">
        <v>1019</v>
      </c>
      <c r="F23" s="944">
        <v>-3156.4</v>
      </c>
      <c r="G23" s="947">
        <v>-3445.6</v>
      </c>
      <c r="H23" s="944">
        <v>-5762.4</v>
      </c>
      <c r="I23" s="947">
        <v>-6336.6</v>
      </c>
      <c r="J23" s="946">
        <v>-6817.4</v>
      </c>
      <c r="K23" s="4">
        <v>82.56241287542768</v>
      </c>
      <c r="L23" s="42">
        <v>18.30834374566153</v>
      </c>
    </row>
    <row r="24" spans="1:12" ht="12.75">
      <c r="A24" s="57"/>
      <c r="B24" s="20"/>
      <c r="C24" s="20"/>
      <c r="D24" s="20" t="s">
        <v>980</v>
      </c>
      <c r="E24" s="949"/>
      <c r="F24" s="944">
        <v>-684.4</v>
      </c>
      <c r="G24" s="947">
        <v>-698.2</v>
      </c>
      <c r="H24" s="944">
        <v>-179.4</v>
      </c>
      <c r="I24" s="947">
        <v>-189.4</v>
      </c>
      <c r="J24" s="946">
        <v>-577</v>
      </c>
      <c r="K24" s="4">
        <v>-73.78725891291641</v>
      </c>
      <c r="L24" s="42">
        <v>221.62764771460422</v>
      </c>
    </row>
    <row r="25" spans="1:12" ht="12.75">
      <c r="A25" s="57"/>
      <c r="B25" s="20"/>
      <c r="C25" s="20"/>
      <c r="D25" s="20" t="s">
        <v>971</v>
      </c>
      <c r="E25" s="943"/>
      <c r="F25" s="944">
        <v>-7218</v>
      </c>
      <c r="G25" s="947">
        <v>-8734.9</v>
      </c>
      <c r="H25" s="944">
        <v>-9283</v>
      </c>
      <c r="I25" s="947">
        <v>-10113.8</v>
      </c>
      <c r="J25" s="946">
        <v>-8821.7</v>
      </c>
      <c r="K25" s="4">
        <v>28.60903297312275</v>
      </c>
      <c r="L25" s="42">
        <v>-4.969298718086818</v>
      </c>
    </row>
    <row r="26" spans="1:12" ht="12.75">
      <c r="A26" s="57"/>
      <c r="B26" s="20" t="s">
        <v>981</v>
      </c>
      <c r="C26" s="20"/>
      <c r="D26" s="20"/>
      <c r="E26" s="943"/>
      <c r="F26" s="944">
        <v>-102221.5</v>
      </c>
      <c r="G26" s="947">
        <v>-116876.7</v>
      </c>
      <c r="H26" s="944">
        <v>-122908.5</v>
      </c>
      <c r="I26" s="947">
        <v>-137326</v>
      </c>
      <c r="J26" s="946">
        <v>-152859.4</v>
      </c>
      <c r="K26" s="4">
        <v>20.237425590506888</v>
      </c>
      <c r="L26" s="42">
        <v>24.368452954840382</v>
      </c>
    </row>
    <row r="27" spans="1:12" ht="12.75">
      <c r="A27" s="57"/>
      <c r="B27" s="20" t="s">
        <v>982</v>
      </c>
      <c r="C27" s="20"/>
      <c r="D27" s="20"/>
      <c r="E27" s="943"/>
      <c r="F27" s="944">
        <v>2553.1</v>
      </c>
      <c r="G27" s="947">
        <v>4955.5</v>
      </c>
      <c r="H27" s="944">
        <v>5372.2</v>
      </c>
      <c r="I27" s="947">
        <v>7431.8</v>
      </c>
      <c r="J27" s="946">
        <v>6688.5</v>
      </c>
      <c r="K27" s="4">
        <v>110.41870667032236</v>
      </c>
      <c r="L27" s="42">
        <v>24.502066192621278</v>
      </c>
    </row>
    <row r="28" spans="1:12" ht="12.75">
      <c r="A28" s="57"/>
      <c r="B28" s="20"/>
      <c r="C28" s="20" t="s">
        <v>983</v>
      </c>
      <c r="D28" s="20"/>
      <c r="E28" s="943"/>
      <c r="F28" s="944">
        <v>8683</v>
      </c>
      <c r="G28" s="947">
        <v>11432.3</v>
      </c>
      <c r="H28" s="944">
        <v>11997.6</v>
      </c>
      <c r="I28" s="947">
        <v>14500.8</v>
      </c>
      <c r="J28" s="946">
        <v>11792.4</v>
      </c>
      <c r="K28" s="4">
        <v>38.17344235863182</v>
      </c>
      <c r="L28" s="42">
        <v>-1.7103420684136887</v>
      </c>
    </row>
    <row r="29" spans="1:12" ht="12.75">
      <c r="A29" s="57"/>
      <c r="B29" s="20"/>
      <c r="C29" s="20" t="s">
        <v>984</v>
      </c>
      <c r="D29" s="20"/>
      <c r="E29" s="943"/>
      <c r="F29" s="944">
        <v>-6129.9</v>
      </c>
      <c r="G29" s="947">
        <v>-6476.8</v>
      </c>
      <c r="H29" s="944">
        <v>-6625.4</v>
      </c>
      <c r="I29" s="947">
        <v>-7069</v>
      </c>
      <c r="J29" s="946">
        <v>-5103.9</v>
      </c>
      <c r="K29" s="4">
        <v>8.083329254963378</v>
      </c>
      <c r="L29" s="42">
        <v>-22.964651190871496</v>
      </c>
    </row>
    <row r="30" spans="1:12" ht="12.75">
      <c r="A30" s="57"/>
      <c r="B30" s="20" t="s">
        <v>985</v>
      </c>
      <c r="C30" s="20"/>
      <c r="D30" s="20"/>
      <c r="E30" s="943"/>
      <c r="F30" s="944">
        <v>-99668.4</v>
      </c>
      <c r="G30" s="947">
        <v>-111921.2</v>
      </c>
      <c r="H30" s="944">
        <v>-117536.3</v>
      </c>
      <c r="I30" s="947">
        <v>-129894.2</v>
      </c>
      <c r="J30" s="946">
        <v>-146170.9</v>
      </c>
      <c r="K30" s="4">
        <v>17.927347082926996</v>
      </c>
      <c r="L30" s="42">
        <v>24.362345930576332</v>
      </c>
    </row>
    <row r="31" spans="1:12" ht="12.75">
      <c r="A31" s="57"/>
      <c r="B31" s="432" t="s">
        <v>986</v>
      </c>
      <c r="C31" s="20"/>
      <c r="D31" s="20"/>
      <c r="E31" s="943"/>
      <c r="F31" s="944">
        <v>112648.5</v>
      </c>
      <c r="G31" s="947">
        <v>126145.7</v>
      </c>
      <c r="H31" s="944">
        <v>117329.4</v>
      </c>
      <c r="I31" s="947">
        <v>128992</v>
      </c>
      <c r="J31" s="946">
        <v>160297.1</v>
      </c>
      <c r="K31" s="4">
        <v>4.155314984220823</v>
      </c>
      <c r="L31" s="42">
        <v>36.62142651372973</v>
      </c>
    </row>
    <row r="32" spans="1:12" ht="12.75">
      <c r="A32" s="57"/>
      <c r="B32" s="20"/>
      <c r="C32" s="20" t="s">
        <v>987</v>
      </c>
      <c r="D32" s="20"/>
      <c r="E32" s="943"/>
      <c r="F32" s="944">
        <v>116963.4</v>
      </c>
      <c r="G32" s="947">
        <v>130861.7</v>
      </c>
      <c r="H32" s="944">
        <v>121253.8</v>
      </c>
      <c r="I32" s="947">
        <v>133196.8</v>
      </c>
      <c r="J32" s="946">
        <v>162712.4</v>
      </c>
      <c r="K32" s="4">
        <v>3.6681560214562925</v>
      </c>
      <c r="L32" s="42">
        <v>34.191588222389726</v>
      </c>
    </row>
    <row r="33" spans="1:12" ht="12.75">
      <c r="A33" s="57"/>
      <c r="B33" s="20"/>
      <c r="C33" s="20"/>
      <c r="D33" s="20" t="s">
        <v>988</v>
      </c>
      <c r="E33" s="943"/>
      <c r="F33" s="944">
        <v>16874.4</v>
      </c>
      <c r="G33" s="947">
        <v>18851.1</v>
      </c>
      <c r="H33" s="944">
        <v>16763.2</v>
      </c>
      <c r="I33" s="947">
        <v>18218.2</v>
      </c>
      <c r="J33" s="946">
        <v>17866.1</v>
      </c>
      <c r="K33" s="4">
        <v>-0.6589863935902949</v>
      </c>
      <c r="L33" s="42">
        <v>6.57929273647035</v>
      </c>
    </row>
    <row r="34" spans="1:12" ht="12.75">
      <c r="A34" s="57"/>
      <c r="B34" s="20"/>
      <c r="C34" s="20"/>
      <c r="D34" s="20" t="s">
        <v>989</v>
      </c>
      <c r="E34" s="943"/>
      <c r="F34" s="944">
        <v>87694.6</v>
      </c>
      <c r="G34" s="947">
        <v>97688.5</v>
      </c>
      <c r="H34" s="944">
        <v>91104.8</v>
      </c>
      <c r="I34" s="947">
        <v>100144.8</v>
      </c>
      <c r="J34" s="946">
        <v>125108.8</v>
      </c>
      <c r="K34" s="4">
        <v>3.888722908822204</v>
      </c>
      <c r="L34" s="42">
        <v>37.324048787769684</v>
      </c>
    </row>
    <row r="35" spans="1:12" ht="12.75">
      <c r="A35" s="57"/>
      <c r="B35" s="20"/>
      <c r="C35" s="20"/>
      <c r="D35" s="20" t="s">
        <v>990</v>
      </c>
      <c r="E35" s="943"/>
      <c r="F35" s="944">
        <v>10770.1</v>
      </c>
      <c r="G35" s="947">
        <v>12007.6</v>
      </c>
      <c r="H35" s="944">
        <v>11809.4</v>
      </c>
      <c r="I35" s="947">
        <v>12937</v>
      </c>
      <c r="J35" s="946">
        <v>16977.6</v>
      </c>
      <c r="K35" s="4">
        <v>9.649863975264847</v>
      </c>
      <c r="L35" s="42">
        <v>43.76344268125391</v>
      </c>
    </row>
    <row r="36" spans="1:12" ht="12.75">
      <c r="A36" s="57"/>
      <c r="B36" s="20"/>
      <c r="C36" s="20"/>
      <c r="D36" s="20" t="s">
        <v>991</v>
      </c>
      <c r="E36" s="943"/>
      <c r="F36" s="944">
        <v>1624.3</v>
      </c>
      <c r="G36" s="947">
        <v>2314.5</v>
      </c>
      <c r="H36" s="944">
        <v>1576.4</v>
      </c>
      <c r="I36" s="947">
        <v>1896.8</v>
      </c>
      <c r="J36" s="946">
        <v>2759.9</v>
      </c>
      <c r="K36" s="155">
        <v>-2.9489626300560157</v>
      </c>
      <c r="L36" s="154">
        <v>75.07612281146918</v>
      </c>
    </row>
    <row r="37" spans="1:12" ht="12.75">
      <c r="A37" s="57"/>
      <c r="B37" s="20"/>
      <c r="C37" s="20" t="s">
        <v>992</v>
      </c>
      <c r="D37" s="20"/>
      <c r="E37" s="943"/>
      <c r="F37" s="944">
        <v>-4314.9</v>
      </c>
      <c r="G37" s="947">
        <v>-4716</v>
      </c>
      <c r="H37" s="944">
        <v>-3924.4</v>
      </c>
      <c r="I37" s="947">
        <v>-4204.8</v>
      </c>
      <c r="J37" s="946">
        <v>-2415.3</v>
      </c>
      <c r="K37" s="950">
        <v>-9.05003592203758</v>
      </c>
      <c r="L37" s="42">
        <v>-38.454286005504024</v>
      </c>
    </row>
    <row r="38" spans="1:12" ht="12.75">
      <c r="A38" s="433" t="s">
        <v>993</v>
      </c>
      <c r="B38" s="108" t="s">
        <v>994</v>
      </c>
      <c r="C38" s="108"/>
      <c r="D38" s="108"/>
      <c r="E38" s="951"/>
      <c r="F38" s="952">
        <v>2943</v>
      </c>
      <c r="G38" s="945">
        <v>3107</v>
      </c>
      <c r="H38" s="952">
        <v>3918.1</v>
      </c>
      <c r="I38" s="945">
        <v>4449.9</v>
      </c>
      <c r="J38" s="953">
        <v>12268.7</v>
      </c>
      <c r="K38" s="948">
        <v>33.132857628270465</v>
      </c>
      <c r="L38" s="138">
        <v>213.12881243459842</v>
      </c>
    </row>
    <row r="39" spans="1:12" ht="12.75">
      <c r="A39" s="434" t="s">
        <v>995</v>
      </c>
      <c r="B39" s="234"/>
      <c r="C39" s="164"/>
      <c r="D39" s="164"/>
      <c r="E39" s="954"/>
      <c r="F39" s="950">
        <v>15923.1</v>
      </c>
      <c r="G39" s="955">
        <v>17331.5</v>
      </c>
      <c r="H39" s="950">
        <v>3711.2</v>
      </c>
      <c r="I39" s="955">
        <v>3547.7000000000116</v>
      </c>
      <c r="J39" s="956">
        <v>26394.9</v>
      </c>
      <c r="K39" s="5">
        <v>-76.69298063819232</v>
      </c>
      <c r="L39" s="43">
        <v>611.2227850829921</v>
      </c>
    </row>
    <row r="40" spans="1:12" ht="12.75">
      <c r="A40" s="57" t="s">
        <v>996</v>
      </c>
      <c r="B40" s="20" t="s">
        <v>997</v>
      </c>
      <c r="C40" s="20"/>
      <c r="D40" s="20"/>
      <c r="E40" s="943"/>
      <c r="F40" s="944">
        <v>-177.10000000000218</v>
      </c>
      <c r="G40" s="947">
        <v>-1324.5</v>
      </c>
      <c r="H40" s="944">
        <v>-3559</v>
      </c>
      <c r="I40" s="947">
        <v>-2362.1</v>
      </c>
      <c r="J40" s="946">
        <v>5783</v>
      </c>
      <c r="K40" s="948">
        <v>1909.5990965555934</v>
      </c>
      <c r="L40" s="42">
        <v>-262.4894633323967</v>
      </c>
    </row>
    <row r="41" spans="1:12" ht="12.75">
      <c r="A41" s="57"/>
      <c r="B41" s="20" t="s">
        <v>998</v>
      </c>
      <c r="C41" s="20"/>
      <c r="D41" s="20"/>
      <c r="E41" s="943"/>
      <c r="F41" s="944">
        <v>-429.6</v>
      </c>
      <c r="G41" s="947">
        <v>-469.7</v>
      </c>
      <c r="H41" s="944">
        <v>286.3</v>
      </c>
      <c r="I41" s="947">
        <v>362.3</v>
      </c>
      <c r="J41" s="946">
        <v>282.5</v>
      </c>
      <c r="K41" s="155">
        <v>-166.64338919925515</v>
      </c>
      <c r="L41" s="154">
        <v>-1.3272790778903287</v>
      </c>
    </row>
    <row r="42" spans="1:12" ht="12.75">
      <c r="A42" s="57"/>
      <c r="B42" s="20" t="s">
        <v>999</v>
      </c>
      <c r="C42" s="20"/>
      <c r="D42" s="20"/>
      <c r="E42" s="943"/>
      <c r="F42" s="944">
        <v>0</v>
      </c>
      <c r="G42" s="947">
        <v>0</v>
      </c>
      <c r="H42" s="944">
        <v>0</v>
      </c>
      <c r="I42" s="947">
        <v>0</v>
      </c>
      <c r="J42" s="946">
        <v>0</v>
      </c>
      <c r="K42" s="155" t="s">
        <v>890</v>
      </c>
      <c r="L42" s="154" t="s">
        <v>890</v>
      </c>
    </row>
    <row r="43" spans="1:12" ht="12.75">
      <c r="A43" s="57"/>
      <c r="B43" s="20" t="s">
        <v>1000</v>
      </c>
      <c r="C43" s="20"/>
      <c r="D43" s="20"/>
      <c r="E43" s="943"/>
      <c r="F43" s="944">
        <v>-12020.7</v>
      </c>
      <c r="G43" s="947">
        <v>-14008.8</v>
      </c>
      <c r="H43" s="944">
        <v>-10287.1</v>
      </c>
      <c r="I43" s="947">
        <v>-10690</v>
      </c>
      <c r="J43" s="946">
        <v>-11106.3</v>
      </c>
      <c r="K43" s="4">
        <v>-14.421789080502801</v>
      </c>
      <c r="L43" s="42">
        <v>7.963371601325922</v>
      </c>
    </row>
    <row r="44" spans="1:12" ht="12.75">
      <c r="A44" s="57"/>
      <c r="B44" s="20"/>
      <c r="C44" s="20" t="s">
        <v>1001</v>
      </c>
      <c r="D44" s="20"/>
      <c r="E44" s="943"/>
      <c r="F44" s="944">
        <v>-1491.5</v>
      </c>
      <c r="G44" s="947">
        <v>-1629.5</v>
      </c>
      <c r="H44" s="944">
        <v>-5116.6</v>
      </c>
      <c r="I44" s="947">
        <v>-5127.6</v>
      </c>
      <c r="J44" s="946">
        <v>-1256.7</v>
      </c>
      <c r="K44" s="4">
        <v>243.05062018102586</v>
      </c>
      <c r="L44" s="42">
        <v>-75.43876793182973</v>
      </c>
    </row>
    <row r="45" spans="1:12" ht="12.75">
      <c r="A45" s="57"/>
      <c r="B45" s="20"/>
      <c r="C45" s="20" t="s">
        <v>971</v>
      </c>
      <c r="D45" s="20"/>
      <c r="E45" s="943"/>
      <c r="F45" s="944">
        <v>-10529.2</v>
      </c>
      <c r="G45" s="947">
        <v>-12379.3</v>
      </c>
      <c r="H45" s="944">
        <v>-5170.5</v>
      </c>
      <c r="I45" s="947">
        <v>-5562.4</v>
      </c>
      <c r="J45" s="946">
        <v>-9849.6</v>
      </c>
      <c r="K45" s="4">
        <v>-50.89370512479581</v>
      </c>
      <c r="L45" s="42">
        <v>90.49608355091384</v>
      </c>
    </row>
    <row r="46" spans="1:12" ht="12.75">
      <c r="A46" s="57"/>
      <c r="B46" s="20" t="s">
        <v>1002</v>
      </c>
      <c r="C46" s="20"/>
      <c r="D46" s="20"/>
      <c r="E46" s="943"/>
      <c r="F46" s="944">
        <v>12273.2</v>
      </c>
      <c r="G46" s="947">
        <v>13154</v>
      </c>
      <c r="H46" s="944">
        <v>6441.8</v>
      </c>
      <c r="I46" s="947">
        <v>7965.6</v>
      </c>
      <c r="J46" s="946">
        <v>16606.8</v>
      </c>
      <c r="K46" s="4">
        <v>-47.5132809699182</v>
      </c>
      <c r="L46" s="42">
        <v>157.79751001272933</v>
      </c>
    </row>
    <row r="47" spans="1:12" ht="12.75">
      <c r="A47" s="57"/>
      <c r="B47" s="20"/>
      <c r="C47" s="20" t="s">
        <v>1001</v>
      </c>
      <c r="D47" s="20"/>
      <c r="E47" s="943"/>
      <c r="F47" s="944">
        <v>10456.7</v>
      </c>
      <c r="G47" s="947">
        <v>9232.5</v>
      </c>
      <c r="H47" s="944">
        <v>2274</v>
      </c>
      <c r="I47" s="947">
        <v>1727.8</v>
      </c>
      <c r="J47" s="946">
        <v>11122</v>
      </c>
      <c r="K47" s="4">
        <v>-78.2531773886599</v>
      </c>
      <c r="L47" s="42">
        <v>389.094107299912</v>
      </c>
    </row>
    <row r="48" spans="1:12" ht="12.75">
      <c r="A48" s="57"/>
      <c r="B48" s="20"/>
      <c r="C48" s="20" t="s">
        <v>1003</v>
      </c>
      <c r="D48" s="20"/>
      <c r="E48" s="943"/>
      <c r="F48" s="944">
        <v>-1595</v>
      </c>
      <c r="G48" s="947">
        <v>526.9</v>
      </c>
      <c r="H48" s="944">
        <v>1231.8</v>
      </c>
      <c r="I48" s="947">
        <v>1455.6</v>
      </c>
      <c r="J48" s="946">
        <v>-914.2</v>
      </c>
      <c r="K48" s="948">
        <v>-177.22884012539186</v>
      </c>
      <c r="L48" s="42">
        <v>-174.2165936028576</v>
      </c>
    </row>
    <row r="49" spans="1:12" ht="12.75">
      <c r="A49" s="57"/>
      <c r="B49" s="20"/>
      <c r="C49" s="20"/>
      <c r="D49" s="20" t="s">
        <v>1004</v>
      </c>
      <c r="E49" s="943"/>
      <c r="F49" s="944">
        <v>-1773.6</v>
      </c>
      <c r="G49" s="947">
        <v>703.7</v>
      </c>
      <c r="H49" s="944">
        <v>1800.4</v>
      </c>
      <c r="I49" s="947">
        <v>2150.7</v>
      </c>
      <c r="J49" s="946">
        <v>-879</v>
      </c>
      <c r="K49" s="948">
        <v>-201.51105096977898</v>
      </c>
      <c r="L49" s="42">
        <v>-148.8224838924683</v>
      </c>
    </row>
    <row r="50" spans="1:12" ht="12.75">
      <c r="A50" s="57"/>
      <c r="B50" s="20"/>
      <c r="C50" s="20"/>
      <c r="D50" s="20"/>
      <c r="E50" s="943" t="s">
        <v>1005</v>
      </c>
      <c r="F50" s="944">
        <v>4618.5</v>
      </c>
      <c r="G50" s="947">
        <v>7691</v>
      </c>
      <c r="H50" s="944">
        <v>8751.6</v>
      </c>
      <c r="I50" s="947">
        <v>9689.7</v>
      </c>
      <c r="J50" s="946">
        <v>5831.3</v>
      </c>
      <c r="K50" s="948">
        <v>89.49009418642417</v>
      </c>
      <c r="L50" s="42">
        <v>-33.368755427578954</v>
      </c>
    </row>
    <row r="51" spans="1:12" ht="12.75">
      <c r="A51" s="57"/>
      <c r="B51" s="20"/>
      <c r="C51" s="20"/>
      <c r="D51" s="20"/>
      <c r="E51" s="943" t="s">
        <v>1006</v>
      </c>
      <c r="F51" s="944">
        <v>-6392.1</v>
      </c>
      <c r="G51" s="947">
        <v>-6987.3</v>
      </c>
      <c r="H51" s="944">
        <v>-6951.2</v>
      </c>
      <c r="I51" s="947">
        <v>-7539</v>
      </c>
      <c r="J51" s="946">
        <v>-6710.3</v>
      </c>
      <c r="K51" s="4">
        <v>8.746734250089947</v>
      </c>
      <c r="L51" s="42">
        <v>-3.4655886753366274</v>
      </c>
    </row>
    <row r="52" spans="1:12" ht="12.75">
      <c r="A52" s="57"/>
      <c r="B52" s="20"/>
      <c r="C52" s="20"/>
      <c r="D52" s="20" t="s">
        <v>1007</v>
      </c>
      <c r="E52" s="943"/>
      <c r="F52" s="944">
        <v>178.6</v>
      </c>
      <c r="G52" s="947">
        <v>-176.8</v>
      </c>
      <c r="H52" s="944">
        <v>-568.6</v>
      </c>
      <c r="I52" s="947">
        <v>-695.1</v>
      </c>
      <c r="J52" s="946">
        <v>-35.2</v>
      </c>
      <c r="K52" s="4">
        <v>-418.3650615901456</v>
      </c>
      <c r="L52" s="42">
        <v>-93.80935631375307</v>
      </c>
    </row>
    <row r="53" spans="1:12" ht="12.75">
      <c r="A53" s="57"/>
      <c r="B53" s="20"/>
      <c r="C53" s="20" t="s">
        <v>1008</v>
      </c>
      <c r="D53" s="20"/>
      <c r="E53" s="943"/>
      <c r="F53" s="944">
        <v>3411.5</v>
      </c>
      <c r="G53" s="947">
        <v>3394.6</v>
      </c>
      <c r="H53" s="944">
        <v>2936</v>
      </c>
      <c r="I53" s="947">
        <v>4782.2</v>
      </c>
      <c r="J53" s="946">
        <v>6399</v>
      </c>
      <c r="K53" s="4">
        <v>-13.938150373735894</v>
      </c>
      <c r="L53" s="42">
        <v>117.94959128065395</v>
      </c>
    </row>
    <row r="54" spans="1:12" ht="12.75">
      <c r="A54" s="57"/>
      <c r="B54" s="20"/>
      <c r="C54" s="20"/>
      <c r="D54" s="20" t="s">
        <v>452</v>
      </c>
      <c r="E54" s="943"/>
      <c r="F54" s="944">
        <v>-98.5</v>
      </c>
      <c r="G54" s="947">
        <v>-116.5</v>
      </c>
      <c r="H54" s="944">
        <v>12.9</v>
      </c>
      <c r="I54" s="947">
        <v>2.4</v>
      </c>
      <c r="J54" s="946">
        <v>-6.1</v>
      </c>
      <c r="K54" s="4">
        <v>-113.09644670050763</v>
      </c>
      <c r="L54" s="42">
        <v>-147.28682170542635</v>
      </c>
    </row>
    <row r="55" spans="1:12" ht="12.75">
      <c r="A55" s="57"/>
      <c r="B55" s="20"/>
      <c r="C55" s="20"/>
      <c r="D55" s="20" t="s">
        <v>1009</v>
      </c>
      <c r="E55" s="943"/>
      <c r="F55" s="944">
        <v>3510</v>
      </c>
      <c r="G55" s="947">
        <v>3511.1</v>
      </c>
      <c r="H55" s="944">
        <v>2923.1</v>
      </c>
      <c r="I55" s="947">
        <v>4779.8</v>
      </c>
      <c r="J55" s="946">
        <v>6405.1</v>
      </c>
      <c r="K55" s="4">
        <v>-16.720797720797723</v>
      </c>
      <c r="L55" s="42">
        <v>119.12011220964047</v>
      </c>
    </row>
    <row r="56" spans="1:12" ht="12.75">
      <c r="A56" s="57"/>
      <c r="B56" s="20"/>
      <c r="C56" s="20" t="s">
        <v>1010</v>
      </c>
      <c r="D56" s="20"/>
      <c r="E56" s="943"/>
      <c r="F56" s="944">
        <v>0</v>
      </c>
      <c r="G56" s="947">
        <v>0</v>
      </c>
      <c r="H56" s="944">
        <v>0</v>
      </c>
      <c r="I56" s="947">
        <v>0</v>
      </c>
      <c r="J56" s="946">
        <v>0</v>
      </c>
      <c r="K56" s="155" t="s">
        <v>890</v>
      </c>
      <c r="L56" s="154" t="s">
        <v>890</v>
      </c>
    </row>
    <row r="57" spans="1:12" ht="12.75">
      <c r="A57" s="57" t="s">
        <v>1011</v>
      </c>
      <c r="B57" s="20"/>
      <c r="C57" s="20"/>
      <c r="D57" s="20"/>
      <c r="E57" s="943"/>
      <c r="F57" s="944">
        <v>15746</v>
      </c>
      <c r="G57" s="947">
        <v>16007</v>
      </c>
      <c r="H57" s="944">
        <v>152.1999999999971</v>
      </c>
      <c r="I57" s="947">
        <v>1185.6000000000058</v>
      </c>
      <c r="J57" s="946">
        <v>32177.9</v>
      </c>
      <c r="K57" s="4">
        <v>-99.03340530928492</v>
      </c>
      <c r="L57" s="42">
        <v>21041.852825230366</v>
      </c>
    </row>
    <row r="58" spans="1:12" ht="12.75">
      <c r="A58" s="433" t="s">
        <v>1012</v>
      </c>
      <c r="B58" s="108" t="s">
        <v>1013</v>
      </c>
      <c r="C58" s="108"/>
      <c r="D58" s="108"/>
      <c r="E58" s="951"/>
      <c r="F58" s="952">
        <v>9520.799999999988</v>
      </c>
      <c r="G58" s="945">
        <v>12985.4</v>
      </c>
      <c r="H58" s="952">
        <v>9126.2</v>
      </c>
      <c r="I58" s="945">
        <v>9500.899999999994</v>
      </c>
      <c r="J58" s="953">
        <v>-1524.4000000000378</v>
      </c>
      <c r="K58" s="3">
        <v>-4.144609696664021</v>
      </c>
      <c r="L58" s="138">
        <v>-116.70355679253181</v>
      </c>
    </row>
    <row r="59" spans="1:12" ht="12.75">
      <c r="A59" s="434" t="s">
        <v>1014</v>
      </c>
      <c r="B59" s="164"/>
      <c r="C59" s="164"/>
      <c r="D59" s="164"/>
      <c r="E59" s="954"/>
      <c r="F59" s="950">
        <v>25266.8</v>
      </c>
      <c r="G59" s="955">
        <v>28992.4</v>
      </c>
      <c r="H59" s="950">
        <v>9278.4</v>
      </c>
      <c r="I59" s="955">
        <v>10686.5</v>
      </c>
      <c r="J59" s="956">
        <v>30653.5</v>
      </c>
      <c r="K59" s="5">
        <v>-63.278294045941706</v>
      </c>
      <c r="L59" s="43">
        <v>230.37484911191584</v>
      </c>
    </row>
    <row r="60" spans="1:12" ht="12.75">
      <c r="A60" s="57" t="s">
        <v>1015</v>
      </c>
      <c r="B60" s="20"/>
      <c r="C60" s="20"/>
      <c r="D60" s="20"/>
      <c r="E60" s="943"/>
      <c r="F60" s="944">
        <v>-25266.8</v>
      </c>
      <c r="G60" s="947">
        <v>-28992.4</v>
      </c>
      <c r="H60" s="944">
        <v>-9278.4</v>
      </c>
      <c r="I60" s="947">
        <v>-10686.5</v>
      </c>
      <c r="J60" s="946">
        <v>-30653.5</v>
      </c>
      <c r="K60" s="4">
        <v>-63.278294045941706</v>
      </c>
      <c r="L60" s="42">
        <v>230.37484911191584</v>
      </c>
    </row>
    <row r="61" spans="1:12" ht="12.75">
      <c r="A61" s="57"/>
      <c r="B61" s="20" t="s">
        <v>1016</v>
      </c>
      <c r="C61" s="20"/>
      <c r="D61" s="20"/>
      <c r="E61" s="943"/>
      <c r="F61" s="944">
        <v>-25266.7</v>
      </c>
      <c r="G61" s="947">
        <v>-28992.3</v>
      </c>
      <c r="H61" s="944">
        <v>-10835.2</v>
      </c>
      <c r="I61" s="947">
        <v>-13410.2</v>
      </c>
      <c r="J61" s="946">
        <v>-31721.2</v>
      </c>
      <c r="K61" s="4">
        <v>-57.11667926559464</v>
      </c>
      <c r="L61" s="42">
        <v>192.76063201417602</v>
      </c>
    </row>
    <row r="62" spans="1:12" ht="12.75">
      <c r="A62" s="57"/>
      <c r="B62" s="20"/>
      <c r="C62" s="20" t="s">
        <v>452</v>
      </c>
      <c r="D62" s="20"/>
      <c r="E62" s="943"/>
      <c r="F62" s="944">
        <v>-18352.2</v>
      </c>
      <c r="G62" s="947">
        <v>-21297.1</v>
      </c>
      <c r="H62" s="944">
        <v>-7767.7</v>
      </c>
      <c r="I62" s="947">
        <v>-10963.2</v>
      </c>
      <c r="J62" s="946">
        <v>-22655.7</v>
      </c>
      <c r="K62" s="4">
        <v>-57.67428428199344</v>
      </c>
      <c r="L62" s="154">
        <v>191.66548656616501</v>
      </c>
    </row>
    <row r="63" spans="1:12" ht="12.75">
      <c r="A63" s="57"/>
      <c r="B63" s="20"/>
      <c r="C63" s="20" t="s">
        <v>1009</v>
      </c>
      <c r="D63" s="20"/>
      <c r="E63" s="943"/>
      <c r="F63" s="944">
        <v>-6914.5</v>
      </c>
      <c r="G63" s="947">
        <v>-7695.2</v>
      </c>
      <c r="H63" s="944">
        <v>-3067.5</v>
      </c>
      <c r="I63" s="947">
        <v>-2447</v>
      </c>
      <c r="J63" s="946">
        <v>-9065.5</v>
      </c>
      <c r="K63" s="948">
        <v>-55.636705474003904</v>
      </c>
      <c r="L63" s="42">
        <v>195.53382233088834</v>
      </c>
    </row>
    <row r="64" spans="1:12" ht="12.75">
      <c r="A64" s="57"/>
      <c r="B64" s="20" t="s">
        <v>1017</v>
      </c>
      <c r="C64" s="20"/>
      <c r="D64" s="20"/>
      <c r="E64" s="943"/>
      <c r="F64" s="944">
        <v>-0.1</v>
      </c>
      <c r="G64" s="947">
        <v>-0.1</v>
      </c>
      <c r="H64" s="944">
        <v>1556.8</v>
      </c>
      <c r="I64" s="947">
        <v>2723.7</v>
      </c>
      <c r="J64" s="946">
        <v>1067.7</v>
      </c>
      <c r="K64" s="155" t="s">
        <v>890</v>
      </c>
      <c r="L64" s="154">
        <v>-31.417009249743057</v>
      </c>
    </row>
    <row r="65" spans="1:12" ht="13.5" thickBot="1">
      <c r="A65" s="957" t="s">
        <v>1018</v>
      </c>
      <c r="B65" s="958"/>
      <c r="C65" s="958"/>
      <c r="D65" s="958"/>
      <c r="E65" s="958"/>
      <c r="F65" s="959">
        <v>-21855.3</v>
      </c>
      <c r="G65" s="960">
        <v>-25597.8</v>
      </c>
      <c r="H65" s="959">
        <v>-6342.4</v>
      </c>
      <c r="I65" s="960">
        <v>-5904.3</v>
      </c>
      <c r="J65" s="961">
        <v>-24254.5</v>
      </c>
      <c r="K65" s="125">
        <v>-70.98003687892638</v>
      </c>
      <c r="L65" s="55">
        <v>282.4183274470232</v>
      </c>
    </row>
  </sheetData>
  <sheetProtection/>
  <mergeCells count="8">
    <mergeCell ref="A2:L2"/>
    <mergeCell ref="A3:E3"/>
    <mergeCell ref="A4:E6"/>
    <mergeCell ref="F4:G5"/>
    <mergeCell ref="H4:I5"/>
    <mergeCell ref="J4:J5"/>
    <mergeCell ref="K4:L4"/>
    <mergeCell ref="K5:L5"/>
  </mergeCells>
  <printOptions horizontalCentered="1"/>
  <pageMargins left="0.75" right="0.75" top="0.5" bottom="0.25" header="0.5" footer="0.5"/>
  <pageSetup fitToHeight="1" fitToWidth="1" horizontalDpi="600" verticalDpi="600" orientation="portrait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B2" sqref="B2:G2"/>
    </sheetView>
  </sheetViews>
  <sheetFormatPr defaultColWidth="11.00390625" defaultRowHeight="12.75"/>
  <cols>
    <col min="1" max="1" width="5.00390625" style="1174" customWidth="1"/>
    <col min="2" max="2" width="15.8515625" style="1174" customWidth="1"/>
    <col min="3" max="6" width="7.8515625" style="1174" customWidth="1"/>
    <col min="7" max="8" width="7.8515625" style="1241" customWidth="1"/>
    <col min="9" max="9" width="8.140625" style="1241" customWidth="1"/>
    <col min="10" max="16384" width="11.00390625" style="1174" customWidth="1"/>
  </cols>
  <sheetData>
    <row r="1" spans="2:7" ht="12.75">
      <c r="B1" s="1650" t="s">
        <v>1520</v>
      </c>
      <c r="C1" s="1650"/>
      <c r="D1" s="1650"/>
      <c r="E1" s="1650"/>
      <c r="F1" s="1650"/>
      <c r="G1" s="1650"/>
    </row>
    <row r="2" spans="2:7" ht="18.75">
      <c r="B2" s="1690" t="s">
        <v>1229</v>
      </c>
      <c r="C2" s="1690"/>
      <c r="D2" s="1690"/>
      <c r="E2" s="1690"/>
      <c r="F2" s="1690"/>
      <c r="G2" s="1690"/>
    </row>
    <row r="3" spans="2:7" ht="18.75">
      <c r="B3" s="1690" t="s">
        <v>1230</v>
      </c>
      <c r="C3" s="1690"/>
      <c r="D3" s="1690"/>
      <c r="E3" s="1690"/>
      <c r="F3" s="1690"/>
      <c r="G3" s="1690"/>
    </row>
    <row r="4" spans="2:7" ht="15">
      <c r="B4" s="18"/>
      <c r="C4" s="18"/>
      <c r="D4" s="970"/>
      <c r="E4" s="103"/>
      <c r="F4" s="1262"/>
      <c r="G4" s="1262" t="s">
        <v>619</v>
      </c>
    </row>
    <row r="5" spans="2:7" ht="12.75">
      <c r="B5" s="291" t="s">
        <v>685</v>
      </c>
      <c r="C5" s="1263" t="s">
        <v>1045</v>
      </c>
      <c r="D5" s="1264" t="s">
        <v>1023</v>
      </c>
      <c r="E5" s="1265" t="s">
        <v>244</v>
      </c>
      <c r="F5" s="1265" t="s">
        <v>245</v>
      </c>
      <c r="G5" s="1265" t="s">
        <v>710</v>
      </c>
    </row>
    <row r="6" spans="2:7" ht="15.75" customHeight="1">
      <c r="B6" s="782" t="s">
        <v>1025</v>
      </c>
      <c r="C6" s="1266">
        <v>728.7</v>
      </c>
      <c r="D6" s="1267">
        <v>726.1</v>
      </c>
      <c r="E6" s="1266">
        <v>980.096</v>
      </c>
      <c r="F6" s="1266">
        <v>957.5</v>
      </c>
      <c r="G6" s="1266">
        <v>2133.8</v>
      </c>
    </row>
    <row r="7" spans="2:7" ht="15.75" customHeight="1">
      <c r="B7" s="782" t="s">
        <v>1026</v>
      </c>
      <c r="C7" s="1266">
        <v>980.1</v>
      </c>
      <c r="D7" s="1267">
        <v>1117.4</v>
      </c>
      <c r="E7" s="1266">
        <v>977.561</v>
      </c>
      <c r="F7" s="1266">
        <v>1207.954</v>
      </c>
      <c r="G7" s="1266">
        <v>1655.209</v>
      </c>
    </row>
    <row r="8" spans="2:7" ht="15.75" customHeight="1">
      <c r="B8" s="782" t="s">
        <v>1027</v>
      </c>
      <c r="C8" s="1266">
        <v>1114.2</v>
      </c>
      <c r="D8" s="1267">
        <v>1316.8</v>
      </c>
      <c r="E8" s="1266">
        <v>907.879</v>
      </c>
      <c r="F8" s="1266">
        <v>865.719</v>
      </c>
      <c r="G8" s="1268">
        <v>2411.6</v>
      </c>
    </row>
    <row r="9" spans="2:7" ht="15.75" customHeight="1">
      <c r="B9" s="782" t="s">
        <v>1028</v>
      </c>
      <c r="C9" s="1266">
        <v>1019.2</v>
      </c>
      <c r="D9" s="1267">
        <v>1186.5</v>
      </c>
      <c r="E9" s="1266">
        <v>1103.189</v>
      </c>
      <c r="F9" s="1268">
        <v>1188.259</v>
      </c>
      <c r="G9" s="1268">
        <v>2065.7</v>
      </c>
    </row>
    <row r="10" spans="2:7" ht="15.75" customHeight="1">
      <c r="B10" s="782" t="s">
        <v>1029</v>
      </c>
      <c r="C10" s="1266">
        <v>1354.5</v>
      </c>
      <c r="D10" s="1267">
        <v>1205.8</v>
      </c>
      <c r="E10" s="1266">
        <v>1583.675</v>
      </c>
      <c r="F10" s="1268">
        <v>1661.361</v>
      </c>
      <c r="G10" s="1268">
        <v>2859.9</v>
      </c>
    </row>
    <row r="11" spans="2:7" ht="15.75" customHeight="1">
      <c r="B11" s="782" t="s">
        <v>1030</v>
      </c>
      <c r="C11" s="1266">
        <v>996.9</v>
      </c>
      <c r="D11" s="1267">
        <v>1394.9</v>
      </c>
      <c r="E11" s="1266">
        <v>1156.237</v>
      </c>
      <c r="F11" s="1268">
        <v>1643.985</v>
      </c>
      <c r="G11" s="1268">
        <v>3805.5</v>
      </c>
    </row>
    <row r="12" spans="2:7" ht="15.75" customHeight="1">
      <c r="B12" s="782" t="s">
        <v>1031</v>
      </c>
      <c r="C12" s="1266">
        <v>1503.6</v>
      </c>
      <c r="D12" s="1267">
        <v>1154.4</v>
      </c>
      <c r="E12" s="1266">
        <v>603.806</v>
      </c>
      <c r="F12" s="1266">
        <v>716.981</v>
      </c>
      <c r="G12" s="1266">
        <v>2962.1</v>
      </c>
    </row>
    <row r="13" spans="2:7" ht="15.75" customHeight="1">
      <c r="B13" s="782" t="s">
        <v>1032</v>
      </c>
      <c r="C13" s="1266">
        <v>1717.9</v>
      </c>
      <c r="D13" s="1267">
        <v>1107.8</v>
      </c>
      <c r="E13" s="1268">
        <v>603.011</v>
      </c>
      <c r="F13" s="1268">
        <v>1428.479</v>
      </c>
      <c r="G13" s="1268">
        <v>1963.1</v>
      </c>
    </row>
    <row r="14" spans="2:7" ht="15.75" customHeight="1">
      <c r="B14" s="782" t="s">
        <v>1033</v>
      </c>
      <c r="C14" s="1266">
        <v>2060.5</v>
      </c>
      <c r="D14" s="1267">
        <v>1567.2</v>
      </c>
      <c r="E14" s="1268">
        <v>1398.554</v>
      </c>
      <c r="F14" s="1268">
        <v>2052.853</v>
      </c>
      <c r="G14" s="1268">
        <v>3442.1</v>
      </c>
    </row>
    <row r="15" spans="2:7" ht="15.75" customHeight="1">
      <c r="B15" s="782" t="s">
        <v>601</v>
      </c>
      <c r="C15" s="1266">
        <v>1309.9</v>
      </c>
      <c r="D15" s="1267">
        <v>1830.8</v>
      </c>
      <c r="E15" s="1268">
        <v>916.412</v>
      </c>
      <c r="F15" s="1268">
        <v>2714.843</v>
      </c>
      <c r="G15" s="1268">
        <v>3420.2</v>
      </c>
    </row>
    <row r="16" spans="2:7" ht="15.75" customHeight="1">
      <c r="B16" s="782" t="s">
        <v>602</v>
      </c>
      <c r="C16" s="1266">
        <v>1455.4</v>
      </c>
      <c r="D16" s="1267">
        <v>1825.2</v>
      </c>
      <c r="E16" s="1268">
        <v>1181.457</v>
      </c>
      <c r="F16" s="1268">
        <v>1711.2</v>
      </c>
      <c r="G16" s="1268">
        <v>2205.74</v>
      </c>
    </row>
    <row r="17" spans="2:7" ht="15.75" customHeight="1">
      <c r="B17" s="783" t="s">
        <v>603</v>
      </c>
      <c r="C17" s="1269">
        <v>1016</v>
      </c>
      <c r="D17" s="1270">
        <v>1900.2</v>
      </c>
      <c r="E17" s="1271">
        <v>1394</v>
      </c>
      <c r="F17" s="1268">
        <v>1571.796</v>
      </c>
      <c r="G17" s="1268"/>
    </row>
    <row r="18" spans="2:7" ht="15.75" customHeight="1">
      <c r="B18" s="1272" t="s">
        <v>606</v>
      </c>
      <c r="C18" s="1273">
        <v>15256.9</v>
      </c>
      <c r="D18" s="1274">
        <f>SUM(D6:D17)</f>
        <v>16333.1</v>
      </c>
      <c r="E18" s="1274">
        <f>SUM(E6:E17)</f>
        <v>12805.877000000002</v>
      </c>
      <c r="F18" s="1275">
        <f>SUM(F6:F17)</f>
        <v>17720.93</v>
      </c>
      <c r="G18" s="1275">
        <f>SUM(G6:G17)</f>
        <v>28924.949</v>
      </c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F26" sqref="F26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57421875" style="18" customWidth="1"/>
    <col min="10" max="10" width="8.28125" style="18" customWidth="1"/>
    <col min="11" max="11" width="2.28125" style="18" customWidth="1"/>
    <col min="12" max="12" width="7.7109375" style="18" customWidth="1"/>
    <col min="13" max="16384" width="8.140625" style="18" customWidth="1"/>
  </cols>
  <sheetData>
    <row r="1" spans="1:12" s="76" customFormat="1" ht="12.75">
      <c r="A1" s="18"/>
      <c r="B1" s="1650" t="s">
        <v>343</v>
      </c>
      <c r="C1" s="1650"/>
      <c r="D1" s="1650"/>
      <c r="E1" s="1650"/>
      <c r="F1" s="1650"/>
      <c r="G1" s="1650"/>
      <c r="H1" s="1650"/>
      <c r="I1" s="1650"/>
      <c r="J1" s="1650"/>
      <c r="K1" s="1650"/>
      <c r="L1" s="1650"/>
    </row>
    <row r="2" spans="1:12" ht="15.75">
      <c r="A2" s="18"/>
      <c r="B2" s="1651" t="s">
        <v>854</v>
      </c>
      <c r="C2" s="1651"/>
      <c r="D2" s="1651"/>
      <c r="E2" s="1651"/>
      <c r="F2" s="1651"/>
      <c r="G2" s="1651"/>
      <c r="H2" s="1651"/>
      <c r="I2" s="1651"/>
      <c r="J2" s="1651"/>
      <c r="K2" s="1651"/>
      <c r="L2" s="1651"/>
    </row>
    <row r="3" ht="12.75">
      <c r="L3" s="103" t="s">
        <v>271</v>
      </c>
    </row>
    <row r="4" spans="2:12" ht="12.75" customHeight="1">
      <c r="B4" s="1643" t="s">
        <v>538</v>
      </c>
      <c r="C4" s="1646">
        <v>2006</v>
      </c>
      <c r="D4" s="1646">
        <v>2007</v>
      </c>
      <c r="E4" s="1646">
        <v>2007</v>
      </c>
      <c r="F4" s="1646">
        <v>2008</v>
      </c>
      <c r="G4" s="1652" t="str">
        <f>MS!F4</f>
        <v> Changes in the First Eleven Months of </v>
      </c>
      <c r="H4" s="1653"/>
      <c r="I4" s="1653"/>
      <c r="J4" s="1653"/>
      <c r="K4" s="1653"/>
      <c r="L4" s="1654"/>
    </row>
    <row r="5" spans="2:12" ht="12.75">
      <c r="B5" s="1644"/>
      <c r="C5" s="1647"/>
      <c r="D5" s="1647"/>
      <c r="E5" s="1647"/>
      <c r="F5" s="1647"/>
      <c r="G5" s="1655" t="s">
        <v>245</v>
      </c>
      <c r="H5" s="1656"/>
      <c r="I5" s="1657"/>
      <c r="J5" s="1655" t="s">
        <v>710</v>
      </c>
      <c r="K5" s="1656"/>
      <c r="L5" s="1657"/>
    </row>
    <row r="6" spans="2:12" ht="17.25" customHeight="1">
      <c r="B6" s="1645"/>
      <c r="C6" s="802" t="s">
        <v>696</v>
      </c>
      <c r="D6" s="802" t="s">
        <v>960</v>
      </c>
      <c r="E6" s="802" t="s">
        <v>696</v>
      </c>
      <c r="F6" s="802" t="s">
        <v>960</v>
      </c>
      <c r="G6" s="1648" t="s">
        <v>249</v>
      </c>
      <c r="H6" s="1649"/>
      <c r="I6" s="803" t="s">
        <v>840</v>
      </c>
      <c r="J6" s="1648" t="s">
        <v>249</v>
      </c>
      <c r="K6" s="1649"/>
      <c r="L6" s="803" t="s">
        <v>840</v>
      </c>
    </row>
    <row r="7" spans="2:12" s="104" customFormat="1" ht="15" customHeight="1">
      <c r="B7" s="781" t="s">
        <v>841</v>
      </c>
      <c r="C7" s="899">
        <v>131469.6197341406</v>
      </c>
      <c r="D7" s="899">
        <v>124015.612109601</v>
      </c>
      <c r="E7" s="899">
        <v>126285.51683242922</v>
      </c>
      <c r="F7" s="899">
        <v>156928.02680169797</v>
      </c>
      <c r="G7" s="786">
        <v>6198.182375460396</v>
      </c>
      <c r="H7" s="787" t="s">
        <v>186</v>
      </c>
      <c r="I7" s="788">
        <v>4.7145358661525245</v>
      </c>
      <c r="J7" s="900">
        <v>21594.21996926875</v>
      </c>
      <c r="K7" s="901" t="s">
        <v>187</v>
      </c>
      <c r="L7" s="789">
        <v>17.099522186635664</v>
      </c>
    </row>
    <row r="8" spans="2:12" ht="15" customHeight="1">
      <c r="B8" s="782" t="s">
        <v>842</v>
      </c>
      <c r="C8" s="863">
        <v>133036.2656141406</v>
      </c>
      <c r="D8" s="863">
        <v>126858.587838601</v>
      </c>
      <c r="E8" s="863">
        <v>130213.85892042922</v>
      </c>
      <c r="F8" s="863">
        <v>162443.19725269798</v>
      </c>
      <c r="G8" s="790">
        <v>-6177.677775539603</v>
      </c>
      <c r="H8" s="791"/>
      <c r="I8" s="792">
        <v>-4.6436043187332</v>
      </c>
      <c r="J8" s="902">
        <v>32229.33833226876</v>
      </c>
      <c r="K8" s="901"/>
      <c r="L8" s="793">
        <v>24.751081489692574</v>
      </c>
    </row>
    <row r="9" spans="2:12" ht="15" customHeight="1">
      <c r="B9" s="783" t="s">
        <v>843</v>
      </c>
      <c r="C9" s="864">
        <v>1566.6458800000003</v>
      </c>
      <c r="D9" s="864">
        <v>2842.975729</v>
      </c>
      <c r="E9" s="864">
        <v>3928.342087999999</v>
      </c>
      <c r="F9" s="864">
        <v>5515.170451</v>
      </c>
      <c r="G9" s="790">
        <v>1276.3298489999995</v>
      </c>
      <c r="H9" s="791"/>
      <c r="I9" s="792">
        <v>81.46894363900535</v>
      </c>
      <c r="J9" s="902">
        <v>1586.828363000001</v>
      </c>
      <c r="K9" s="901"/>
      <c r="L9" s="793">
        <v>40.39435281991667</v>
      </c>
    </row>
    <row r="10" spans="2:12" s="104" customFormat="1" ht="15" customHeight="1">
      <c r="B10" s="781" t="s">
        <v>844</v>
      </c>
      <c r="C10" s="899">
        <v>-20571.585104140624</v>
      </c>
      <c r="D10" s="899">
        <v>-13661.485064601004</v>
      </c>
      <c r="E10" s="899">
        <v>-7021.271234429201</v>
      </c>
      <c r="F10" s="899">
        <v>-19603.871419958006</v>
      </c>
      <c r="G10" s="786">
        <v>-6742.08996046038</v>
      </c>
      <c r="H10" s="804" t="s">
        <v>186</v>
      </c>
      <c r="I10" s="788">
        <v>32.77379903556066</v>
      </c>
      <c r="J10" s="903">
        <v>-3534.310185528804</v>
      </c>
      <c r="K10" s="904" t="s">
        <v>187</v>
      </c>
      <c r="L10" s="789">
        <v>50.33718350315416</v>
      </c>
    </row>
    <row r="11" spans="2:12" s="104" customFormat="1" ht="15" customHeight="1">
      <c r="B11" s="784" t="s">
        <v>845</v>
      </c>
      <c r="C11" s="861">
        <v>16693.31</v>
      </c>
      <c r="D11" s="861">
        <v>13857.854939999992</v>
      </c>
      <c r="E11" s="861">
        <v>23181.571933</v>
      </c>
      <c r="F11" s="861">
        <v>15692.620065639998</v>
      </c>
      <c r="G11" s="790">
        <v>-2835.4550600000093</v>
      </c>
      <c r="H11" s="791"/>
      <c r="I11" s="792">
        <v>-16.985577216262136</v>
      </c>
      <c r="J11" s="902">
        <v>-7488.951867360001</v>
      </c>
      <c r="K11" s="901"/>
      <c r="L11" s="793">
        <v>-32.305625731528345</v>
      </c>
    </row>
    <row r="12" spans="2:12" ht="15" customHeight="1">
      <c r="B12" s="782" t="s">
        <v>846</v>
      </c>
      <c r="C12" s="863">
        <v>12108.665070000001</v>
      </c>
      <c r="D12" s="863">
        <v>7892.922439999993</v>
      </c>
      <c r="E12" s="863">
        <v>12493.613420000001</v>
      </c>
      <c r="F12" s="863">
        <v>12476.599579319998</v>
      </c>
      <c r="G12" s="790">
        <v>-4215.742630000008</v>
      </c>
      <c r="H12" s="791"/>
      <c r="I12" s="792">
        <v>-34.81591575643447</v>
      </c>
      <c r="J12" s="902">
        <v>-17.01384068000334</v>
      </c>
      <c r="K12" s="901"/>
      <c r="L12" s="793">
        <v>-0.1361803035522716</v>
      </c>
    </row>
    <row r="13" spans="2:12" ht="15" customHeight="1">
      <c r="B13" s="782" t="s">
        <v>847</v>
      </c>
      <c r="C13" s="863">
        <v>12108.665070000001</v>
      </c>
      <c r="D13" s="863">
        <v>14064.46277</v>
      </c>
      <c r="E13" s="863">
        <v>15616.144069000002</v>
      </c>
      <c r="F13" s="863">
        <v>22247.91320252</v>
      </c>
      <c r="G13" s="790">
        <v>1955.7976999999992</v>
      </c>
      <c r="H13" s="791"/>
      <c r="I13" s="792">
        <v>16.152050524922142</v>
      </c>
      <c r="J13" s="902">
        <v>6631.76913352</v>
      </c>
      <c r="K13" s="901"/>
      <c r="L13" s="793">
        <v>42.46739210535904</v>
      </c>
    </row>
    <row r="14" spans="2:12" ht="15" customHeight="1">
      <c r="B14" s="782" t="s">
        <v>848</v>
      </c>
      <c r="C14" s="863">
        <v>0</v>
      </c>
      <c r="D14" s="863">
        <v>6171.540330000007</v>
      </c>
      <c r="E14" s="863">
        <v>3122.5306490000003</v>
      </c>
      <c r="F14" s="863">
        <v>9771.313623200003</v>
      </c>
      <c r="G14" s="790">
        <v>6171.540330000007</v>
      </c>
      <c r="H14" s="791"/>
      <c r="I14" s="792"/>
      <c r="J14" s="902">
        <v>6648.782974200003</v>
      </c>
      <c r="K14" s="901"/>
      <c r="L14" s="793">
        <v>212.9293102800863</v>
      </c>
    </row>
    <row r="15" spans="2:12" ht="15" customHeight="1">
      <c r="B15" s="782" t="s">
        <v>849</v>
      </c>
      <c r="C15" s="863">
        <v>987.6835100000001</v>
      </c>
      <c r="D15" s="863">
        <v>696.4345000000001</v>
      </c>
      <c r="E15" s="863">
        <v>661.3645</v>
      </c>
      <c r="F15" s="863">
        <v>512.89101</v>
      </c>
      <c r="G15" s="790">
        <v>-291.24901</v>
      </c>
      <c r="H15" s="791"/>
      <c r="I15" s="792">
        <v>-29.48809077515124</v>
      </c>
      <c r="J15" s="902">
        <v>-148.47348999999997</v>
      </c>
      <c r="K15" s="901"/>
      <c r="L15" s="793">
        <v>-22.449570546952547</v>
      </c>
    </row>
    <row r="16" spans="2:12" ht="15" customHeight="1">
      <c r="B16" s="782" t="s">
        <v>863</v>
      </c>
      <c r="C16" s="863">
        <v>59.269</v>
      </c>
      <c r="D16" s="863">
        <v>37.045</v>
      </c>
      <c r="E16" s="863">
        <v>39</v>
      </c>
      <c r="F16" s="863">
        <v>37.045</v>
      </c>
      <c r="G16" s="790">
        <v>-22.223999999999997</v>
      </c>
      <c r="H16" s="791"/>
      <c r="I16" s="792">
        <v>-37.49683645750729</v>
      </c>
      <c r="J16" s="902">
        <v>-1.955</v>
      </c>
      <c r="K16" s="901"/>
      <c r="L16" s="793">
        <v>-5.012820512820508</v>
      </c>
    </row>
    <row r="17" spans="2:12" ht="15" customHeight="1">
      <c r="B17" s="782" t="s">
        <v>850</v>
      </c>
      <c r="C17" s="863">
        <v>329.165</v>
      </c>
      <c r="D17" s="863">
        <v>80</v>
      </c>
      <c r="E17" s="863">
        <v>1870.81</v>
      </c>
      <c r="F17" s="863">
        <v>30</v>
      </c>
      <c r="G17" s="790">
        <v>-249.165</v>
      </c>
      <c r="H17" s="791"/>
      <c r="I17" s="792">
        <v>-75.69607947382012</v>
      </c>
      <c r="J17" s="902">
        <v>-1840.81</v>
      </c>
      <c r="K17" s="901"/>
      <c r="L17" s="793">
        <v>-98.39641652546224</v>
      </c>
    </row>
    <row r="18" spans="2:12" ht="15" customHeight="1">
      <c r="B18" s="782" t="s">
        <v>851</v>
      </c>
      <c r="C18" s="863">
        <v>3208.52742</v>
      </c>
      <c r="D18" s="863">
        <v>5151.4529999999995</v>
      </c>
      <c r="E18" s="863">
        <v>8116.784013</v>
      </c>
      <c r="F18" s="863">
        <v>2636.08447632</v>
      </c>
      <c r="G18" s="790">
        <v>1942.9255799999996</v>
      </c>
      <c r="H18" s="791"/>
      <c r="I18" s="792">
        <v>60.55505612602805</v>
      </c>
      <c r="J18" s="902">
        <v>-5480.69953668</v>
      </c>
      <c r="K18" s="901"/>
      <c r="L18" s="793">
        <v>-67.52304272113196</v>
      </c>
    </row>
    <row r="19" spans="2:12" s="104" customFormat="1" ht="15" customHeight="1">
      <c r="B19" s="785" t="s">
        <v>855</v>
      </c>
      <c r="C19" s="905">
        <v>37264.895104140625</v>
      </c>
      <c r="D19" s="905">
        <v>27519.340004600996</v>
      </c>
      <c r="E19" s="905">
        <v>30202.8431674292</v>
      </c>
      <c r="F19" s="905">
        <v>35296.491485598</v>
      </c>
      <c r="G19" s="794">
        <v>3906.634900460371</v>
      </c>
      <c r="H19" s="795" t="s">
        <v>186</v>
      </c>
      <c r="I19" s="796">
        <v>10.483418481503499</v>
      </c>
      <c r="J19" s="900">
        <v>-3954.641681831199</v>
      </c>
      <c r="K19" s="901" t="s">
        <v>187</v>
      </c>
      <c r="L19" s="797">
        <v>-13.093607313419723</v>
      </c>
    </row>
    <row r="20" spans="2:12" s="104" customFormat="1" ht="15" customHeight="1">
      <c r="B20" s="784" t="s">
        <v>870</v>
      </c>
      <c r="C20" s="861">
        <v>110898.03462999998</v>
      </c>
      <c r="D20" s="861">
        <v>110354.127045</v>
      </c>
      <c r="E20" s="861">
        <v>119264.24559800001</v>
      </c>
      <c r="F20" s="861">
        <v>137324.15538173995</v>
      </c>
      <c r="G20" s="786">
        <v>-543.907584999979</v>
      </c>
      <c r="H20" s="798"/>
      <c r="I20" s="799">
        <v>-0.4904573708764735</v>
      </c>
      <c r="J20" s="903">
        <v>18059.909783739946</v>
      </c>
      <c r="K20" s="906"/>
      <c r="L20" s="800">
        <v>15.142769480648777</v>
      </c>
    </row>
    <row r="21" spans="2:12" ht="15" customHeight="1">
      <c r="B21" s="782" t="s">
        <v>852</v>
      </c>
      <c r="C21" s="863">
        <v>83834.862465</v>
      </c>
      <c r="D21" s="863">
        <v>86575.744</v>
      </c>
      <c r="E21" s="863">
        <v>90913.03904500001</v>
      </c>
      <c r="F21" s="863">
        <v>108353.54774219</v>
      </c>
      <c r="G21" s="790">
        <v>2740.8815350000077</v>
      </c>
      <c r="H21" s="791"/>
      <c r="I21" s="792">
        <v>3.2693815608563694</v>
      </c>
      <c r="J21" s="902">
        <v>17440.508697189987</v>
      </c>
      <c r="K21" s="901"/>
      <c r="L21" s="793">
        <v>19.183726427358025</v>
      </c>
    </row>
    <row r="22" spans="2:12" ht="15" customHeight="1">
      <c r="B22" s="782" t="s">
        <v>864</v>
      </c>
      <c r="C22" s="863">
        <v>22907.3</v>
      </c>
      <c r="D22" s="863">
        <v>19647.58</v>
      </c>
      <c r="E22" s="863">
        <v>22597.7195</v>
      </c>
      <c r="F22" s="863">
        <v>22851.48173087</v>
      </c>
      <c r="G22" s="790">
        <v>-3259.72</v>
      </c>
      <c r="H22" s="791"/>
      <c r="I22" s="792">
        <v>-14.230048936365252</v>
      </c>
      <c r="J22" s="902">
        <v>253.76223087000108</v>
      </c>
      <c r="K22" s="901"/>
      <c r="L22" s="793">
        <v>1.1229550436273055</v>
      </c>
    </row>
    <row r="23" spans="2:12" ht="15" customHeight="1" thickBot="1">
      <c r="B23" s="1314" t="s">
        <v>853</v>
      </c>
      <c r="C23" s="866">
        <v>4155.900664000001</v>
      </c>
      <c r="D23" s="866">
        <v>4130.784472000001</v>
      </c>
      <c r="E23" s="866">
        <v>5758.533493000001</v>
      </c>
      <c r="F23" s="866">
        <v>6119.1359086799985</v>
      </c>
      <c r="G23" s="1315">
        <v>-25.1161919999995</v>
      </c>
      <c r="H23" s="1316"/>
      <c r="I23" s="1317">
        <v>-0.6043501524847682</v>
      </c>
      <c r="J23" s="1318">
        <v>360.60241567999765</v>
      </c>
      <c r="K23" s="1319"/>
      <c r="L23" s="887">
        <v>6.26205293619185</v>
      </c>
    </row>
    <row r="24" spans="2:12" s="104" customFormat="1" ht="15" customHeight="1">
      <c r="B24" s="383"/>
      <c r="C24" s="48"/>
      <c r="D24" s="48"/>
      <c r="E24" s="48"/>
      <c r="F24" s="48"/>
      <c r="G24" s="805"/>
      <c r="H24" s="383"/>
      <c r="I24" s="805"/>
      <c r="J24" s="383"/>
      <c r="K24" s="383"/>
      <c r="L24" s="383"/>
    </row>
    <row r="25" spans="2:4" ht="15" customHeight="1">
      <c r="B25" s="1" t="s">
        <v>193</v>
      </c>
      <c r="C25" s="807"/>
      <c r="D25" s="807"/>
    </row>
    <row r="26" spans="2:6" ht="15" customHeight="1">
      <c r="B26" s="1" t="s">
        <v>194</v>
      </c>
      <c r="C26" s="807"/>
      <c r="D26" s="807"/>
      <c r="F26" s="1"/>
    </row>
  </sheetData>
  <sheetProtection/>
  <mergeCells count="12">
    <mergeCell ref="B1:L1"/>
    <mergeCell ref="B2:L2"/>
    <mergeCell ref="G4:L4"/>
    <mergeCell ref="G5:I5"/>
    <mergeCell ref="J5:L5"/>
    <mergeCell ref="E4:E5"/>
    <mergeCell ref="B4:B6"/>
    <mergeCell ref="C4:C5"/>
    <mergeCell ref="D4:D5"/>
    <mergeCell ref="G6:H6"/>
    <mergeCell ref="J6:K6"/>
    <mergeCell ref="F4:F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4" t="s">
        <v>1521</v>
      </c>
    </row>
    <row r="2" spans="1:10" ht="15.75">
      <c r="A2" s="1878" t="s">
        <v>240</v>
      </c>
      <c r="B2" s="1879"/>
      <c r="C2" s="1879"/>
      <c r="D2" s="1879"/>
      <c r="E2" s="1879"/>
      <c r="F2" s="1879"/>
      <c r="G2" s="1879"/>
      <c r="H2" s="1879"/>
      <c r="I2" s="1879"/>
      <c r="J2" s="1879"/>
    </row>
    <row r="4" spans="1:10" ht="13.5" thickBot="1">
      <c r="A4" s="1880" t="s">
        <v>271</v>
      </c>
      <c r="B4" s="1881"/>
      <c r="C4" s="1881"/>
      <c r="D4" s="1881"/>
      <c r="E4" s="1881"/>
      <c r="F4" s="1881"/>
      <c r="G4" s="1881"/>
      <c r="H4" s="1881"/>
      <c r="I4" s="1881"/>
      <c r="J4" s="1881"/>
    </row>
    <row r="5" spans="1:10" ht="12.75">
      <c r="A5" s="643"/>
      <c r="B5" s="637"/>
      <c r="C5" s="1497">
        <v>2005</v>
      </c>
      <c r="D5" s="1498">
        <v>2006</v>
      </c>
      <c r="E5" s="1498">
        <v>2006</v>
      </c>
      <c r="F5" s="1498">
        <v>2007</v>
      </c>
      <c r="G5" s="1498">
        <v>2007</v>
      </c>
      <c r="H5" s="1499">
        <v>2008</v>
      </c>
      <c r="I5" s="657" t="s">
        <v>605</v>
      </c>
      <c r="J5" s="644"/>
    </row>
    <row r="6" spans="1:10" ht="12.75">
      <c r="A6" s="645"/>
      <c r="B6" s="654"/>
      <c r="C6" s="1622" t="s">
        <v>506</v>
      </c>
      <c r="D6" s="1623" t="s">
        <v>1274</v>
      </c>
      <c r="E6" s="1623" t="s">
        <v>506</v>
      </c>
      <c r="F6" s="1623" t="str">
        <f>+D6</f>
        <v>Mid-Jun</v>
      </c>
      <c r="G6" s="1623" t="s">
        <v>506</v>
      </c>
      <c r="H6" s="1625" t="str">
        <f>+F6</f>
        <v>Mid-Jun</v>
      </c>
      <c r="I6" s="1626" t="s">
        <v>962</v>
      </c>
      <c r="J6" s="646"/>
    </row>
    <row r="7" spans="1:10" ht="12.75">
      <c r="A7" s="645"/>
      <c r="B7" s="654"/>
      <c r="C7" s="1622"/>
      <c r="D7" s="1623"/>
      <c r="E7" s="1623"/>
      <c r="F7" s="1623"/>
      <c r="G7" s="1623"/>
      <c r="H7" s="1624"/>
      <c r="I7" s="663" t="s">
        <v>245</v>
      </c>
      <c r="J7" s="662" t="s">
        <v>710</v>
      </c>
    </row>
    <row r="8" spans="1:10" ht="12.75">
      <c r="A8" s="433"/>
      <c r="B8" s="108"/>
      <c r="C8" s="659"/>
      <c r="D8" s="660"/>
      <c r="E8" s="660"/>
      <c r="F8" s="660"/>
      <c r="G8" s="660"/>
      <c r="H8" s="661"/>
      <c r="I8" s="659"/>
      <c r="J8" s="357"/>
    </row>
    <row r="9" spans="1:10" ht="12.75">
      <c r="A9" s="647" t="s">
        <v>452</v>
      </c>
      <c r="B9" s="655"/>
      <c r="C9" s="671">
        <v>104423.7</v>
      </c>
      <c r="D9" s="672">
        <v>127990.8</v>
      </c>
      <c r="E9" s="672">
        <v>131967.6</v>
      </c>
      <c r="F9" s="672">
        <v>126269.9</v>
      </c>
      <c r="G9" s="672">
        <v>129626.4</v>
      </c>
      <c r="H9" s="673">
        <v>161828.4</v>
      </c>
      <c r="I9" s="889">
        <v>-4.317499143729236</v>
      </c>
      <c r="J9" s="890">
        <v>24.842161781859247</v>
      </c>
    </row>
    <row r="10" spans="1:10" ht="12.75">
      <c r="A10" s="57"/>
      <c r="B10" s="20" t="s">
        <v>664</v>
      </c>
      <c r="C10" s="674">
        <v>100823.6</v>
      </c>
      <c r="D10" s="675">
        <v>120740.4</v>
      </c>
      <c r="E10" s="675">
        <v>124147.19600000001</v>
      </c>
      <c r="F10" s="675">
        <v>121601.67199999999</v>
      </c>
      <c r="G10" s="675">
        <v>123755.264</v>
      </c>
      <c r="H10" s="676">
        <v>150292.533</v>
      </c>
      <c r="I10" s="891">
        <v>-2.0504079689403767</v>
      </c>
      <c r="J10" s="892">
        <v>21.443345634170356</v>
      </c>
    </row>
    <row r="11" spans="1:10" ht="12.75">
      <c r="A11" s="57"/>
      <c r="B11" s="107" t="s">
        <v>665</v>
      </c>
      <c r="C11" s="674">
        <v>3600.1</v>
      </c>
      <c r="D11" s="675">
        <v>7250.4</v>
      </c>
      <c r="E11" s="675">
        <v>7820.4039999999995</v>
      </c>
      <c r="F11" s="675">
        <v>4668.227999999999</v>
      </c>
      <c r="G11" s="675">
        <v>5871.136</v>
      </c>
      <c r="H11" s="676">
        <v>11535.867</v>
      </c>
      <c r="I11" s="891">
        <v>-40.307073649903515</v>
      </c>
      <c r="J11" s="892">
        <v>96.48441119401764</v>
      </c>
    </row>
    <row r="12" spans="1:10" ht="12.75">
      <c r="A12" s="434"/>
      <c r="B12" s="164"/>
      <c r="C12" s="677"/>
      <c r="D12" s="678"/>
      <c r="E12" s="678"/>
      <c r="F12" s="678"/>
      <c r="G12" s="678"/>
      <c r="H12" s="679"/>
      <c r="I12" s="893"/>
      <c r="J12" s="894"/>
    </row>
    <row r="13" spans="1:10" ht="12.75">
      <c r="A13" s="433"/>
      <c r="B13" s="108"/>
      <c r="C13" s="680"/>
      <c r="D13" s="681"/>
      <c r="E13" s="681"/>
      <c r="F13" s="681"/>
      <c r="G13" s="681"/>
      <c r="H13" s="682"/>
      <c r="I13" s="891"/>
      <c r="J13" s="892"/>
    </row>
    <row r="14" spans="1:10" ht="12.75">
      <c r="A14" s="647" t="s">
        <v>666</v>
      </c>
      <c r="B14" s="20"/>
      <c r="C14" s="683">
        <v>25472.7</v>
      </c>
      <c r="D14" s="684">
        <v>32217.5</v>
      </c>
      <c r="E14" s="684">
        <v>33065.4</v>
      </c>
      <c r="F14" s="684">
        <v>36135.4</v>
      </c>
      <c r="G14" s="684">
        <v>35499.6</v>
      </c>
      <c r="H14" s="685">
        <v>44642</v>
      </c>
      <c r="I14" s="889">
        <v>9.284629854772646</v>
      </c>
      <c r="J14" s="890">
        <v>25.75352961723513</v>
      </c>
    </row>
    <row r="15" spans="1:10" ht="12.75">
      <c r="A15" s="57"/>
      <c r="B15" s="20" t="s">
        <v>664</v>
      </c>
      <c r="C15" s="674">
        <v>23154.9</v>
      </c>
      <c r="D15" s="675">
        <v>28906</v>
      </c>
      <c r="E15" s="675">
        <v>31790.7</v>
      </c>
      <c r="F15" s="675">
        <v>32721.3</v>
      </c>
      <c r="G15" s="675">
        <v>31681</v>
      </c>
      <c r="H15" s="676">
        <v>41383.6</v>
      </c>
      <c r="I15" s="891">
        <v>2.9272711830818423</v>
      </c>
      <c r="J15" s="892">
        <v>30.625927211893554</v>
      </c>
    </row>
    <row r="16" spans="1:10" ht="12.75">
      <c r="A16" s="57"/>
      <c r="B16" s="107" t="s">
        <v>665</v>
      </c>
      <c r="C16" s="674">
        <v>2317.8</v>
      </c>
      <c r="D16" s="675">
        <v>3311.5</v>
      </c>
      <c r="E16" s="675">
        <v>1274.7</v>
      </c>
      <c r="F16" s="675">
        <v>3414.1</v>
      </c>
      <c r="G16" s="675">
        <v>3818.6</v>
      </c>
      <c r="H16" s="676">
        <v>3258.4</v>
      </c>
      <c r="I16" s="891">
        <v>167.8355691535263</v>
      </c>
      <c r="J16" s="892">
        <v>-14.67029801497931</v>
      </c>
    </row>
    <row r="17" spans="1:10" ht="12.75">
      <c r="A17" s="434"/>
      <c r="B17" s="164"/>
      <c r="C17" s="686"/>
      <c r="D17" s="687"/>
      <c r="E17" s="687"/>
      <c r="F17" s="687"/>
      <c r="G17" s="687"/>
      <c r="H17" s="688"/>
      <c r="I17" s="893"/>
      <c r="J17" s="894"/>
    </row>
    <row r="18" spans="1:10" ht="12.75">
      <c r="A18" s="57"/>
      <c r="B18" s="20"/>
      <c r="C18" s="674"/>
      <c r="D18" s="675"/>
      <c r="E18" s="675"/>
      <c r="F18" s="675"/>
      <c r="G18" s="675"/>
      <c r="H18" s="676"/>
      <c r="I18" s="891"/>
      <c r="J18" s="892"/>
    </row>
    <row r="19" spans="1:10" ht="12.75">
      <c r="A19" s="647" t="s">
        <v>667</v>
      </c>
      <c r="B19" s="655"/>
      <c r="C19" s="683">
        <v>129896.4</v>
      </c>
      <c r="D19" s="684">
        <v>160208.3</v>
      </c>
      <c r="E19" s="684">
        <v>165033</v>
      </c>
      <c r="F19" s="684">
        <v>162405.3</v>
      </c>
      <c r="G19" s="684">
        <v>165126</v>
      </c>
      <c r="H19" s="685">
        <v>206470.4</v>
      </c>
      <c r="I19" s="889">
        <v>-1.5922270091436133</v>
      </c>
      <c r="J19" s="890">
        <v>25.038092123590474</v>
      </c>
    </row>
    <row r="20" spans="1:10" ht="12.75">
      <c r="A20" s="57"/>
      <c r="B20" s="20"/>
      <c r="C20" s="674"/>
      <c r="D20" s="675"/>
      <c r="E20" s="675"/>
      <c r="F20" s="675"/>
      <c r="G20" s="675"/>
      <c r="H20" s="676"/>
      <c r="I20" s="891"/>
      <c r="J20" s="892"/>
    </row>
    <row r="21" spans="1:10" ht="12.75">
      <c r="A21" s="57"/>
      <c r="B21" s="20" t="s">
        <v>664</v>
      </c>
      <c r="C21" s="674">
        <v>123978.5</v>
      </c>
      <c r="D21" s="675">
        <v>149646.4</v>
      </c>
      <c r="E21" s="675">
        <v>155937.896</v>
      </c>
      <c r="F21" s="675">
        <v>154322.972</v>
      </c>
      <c r="G21" s="675">
        <v>155436.264</v>
      </c>
      <c r="H21" s="676">
        <v>191676.133</v>
      </c>
      <c r="I21" s="891">
        <v>-1.0356199752752815</v>
      </c>
      <c r="J21" s="892">
        <v>23.314938269489033</v>
      </c>
    </row>
    <row r="22" spans="1:10" ht="12.75">
      <c r="A22" s="57"/>
      <c r="B22" s="432" t="s">
        <v>668</v>
      </c>
      <c r="C22" s="674">
        <v>95.44413855965216</v>
      </c>
      <c r="D22" s="675">
        <v>93.40739524731241</v>
      </c>
      <c r="E22" s="675">
        <v>94.48891797398097</v>
      </c>
      <c r="F22" s="675">
        <v>95.02335945932798</v>
      </c>
      <c r="G22" s="675">
        <v>94.13191381127139</v>
      </c>
      <c r="H22" s="676">
        <v>92.83467896608909</v>
      </c>
      <c r="I22" s="891"/>
      <c r="J22" s="892"/>
    </row>
    <row r="23" spans="1:10" ht="12.75">
      <c r="A23" s="57"/>
      <c r="B23" s="107" t="s">
        <v>665</v>
      </c>
      <c r="C23" s="674">
        <v>5917.9</v>
      </c>
      <c r="D23" s="675">
        <v>10561.9</v>
      </c>
      <c r="E23" s="675">
        <v>9095.104</v>
      </c>
      <c r="F23" s="675">
        <v>8082.3279999999995</v>
      </c>
      <c r="G23" s="675">
        <v>9689.736</v>
      </c>
      <c r="H23" s="676">
        <v>14794.267</v>
      </c>
      <c r="I23" s="891">
        <v>-11.135397682093569</v>
      </c>
      <c r="J23" s="892">
        <v>52.6797737317095</v>
      </c>
    </row>
    <row r="24" spans="1:10" ht="12.75">
      <c r="A24" s="434"/>
      <c r="B24" s="105" t="s">
        <v>668</v>
      </c>
      <c r="C24" s="677">
        <v>4.555861440347847</v>
      </c>
      <c r="D24" s="678">
        <v>6.592604752687594</v>
      </c>
      <c r="E24" s="678">
        <v>5.5110820260190385</v>
      </c>
      <c r="F24" s="678">
        <v>4.976640540672009</v>
      </c>
      <c r="G24" s="678">
        <v>5.868086188728608</v>
      </c>
      <c r="H24" s="679">
        <v>7.165321033910914</v>
      </c>
      <c r="I24" s="891"/>
      <c r="J24" s="892"/>
    </row>
    <row r="25" spans="1:10" ht="12.75">
      <c r="A25" s="648" t="s">
        <v>669</v>
      </c>
      <c r="B25" s="656"/>
      <c r="C25" s="689"/>
      <c r="D25" s="690"/>
      <c r="E25" s="690"/>
      <c r="F25" s="690"/>
      <c r="G25" s="690"/>
      <c r="H25" s="691"/>
      <c r="I25" s="895"/>
      <c r="J25" s="896"/>
    </row>
    <row r="26" spans="1:10" ht="12.75">
      <c r="A26" s="649"/>
      <c r="B26" s="432" t="s">
        <v>670</v>
      </c>
      <c r="C26" s="674">
        <v>10.428308410314596</v>
      </c>
      <c r="D26" s="675">
        <v>11.318032965868477</v>
      </c>
      <c r="E26" s="675">
        <v>11.395975263018881</v>
      </c>
      <c r="F26" s="675">
        <v>10.334126030110523</v>
      </c>
      <c r="G26" s="675">
        <v>10.33605134453922</v>
      </c>
      <c r="H26" s="676">
        <v>11.10487408352708</v>
      </c>
      <c r="I26" s="891"/>
      <c r="J26" s="892"/>
    </row>
    <row r="27" spans="1:10" ht="12.75">
      <c r="A27" s="650"/>
      <c r="B27" s="105" t="s">
        <v>671</v>
      </c>
      <c r="C27" s="677">
        <v>8.781248574021587</v>
      </c>
      <c r="D27" s="678">
        <v>9.524699321653005</v>
      </c>
      <c r="E27" s="678">
        <v>9.563974785131283</v>
      </c>
      <c r="F27" s="678">
        <v>8.4558428090052</v>
      </c>
      <c r="G27" s="678">
        <v>8.53492989899425</v>
      </c>
      <c r="H27" s="692">
        <v>9.000410555232358</v>
      </c>
      <c r="I27" s="893"/>
      <c r="J27" s="894"/>
    </row>
    <row r="28" spans="1:10" ht="12.75">
      <c r="A28" s="651" t="s">
        <v>672</v>
      </c>
      <c r="B28" s="108"/>
      <c r="C28" s="674">
        <v>129896.4</v>
      </c>
      <c r="D28" s="675">
        <v>160208.3</v>
      </c>
      <c r="E28" s="675">
        <v>165033</v>
      </c>
      <c r="F28" s="675">
        <v>162405.3</v>
      </c>
      <c r="G28" s="675">
        <v>165126</v>
      </c>
      <c r="H28" s="676">
        <v>206470.4</v>
      </c>
      <c r="I28" s="891">
        <v>-1.5922270091436133</v>
      </c>
      <c r="J28" s="892">
        <v>25.038092123590474</v>
      </c>
    </row>
    <row r="29" spans="1:10" ht="12.75">
      <c r="A29" s="652" t="s">
        <v>673</v>
      </c>
      <c r="B29" s="20"/>
      <c r="C29" s="674">
        <v>1020.5</v>
      </c>
      <c r="D29" s="675">
        <v>1066.1</v>
      </c>
      <c r="E29" s="675">
        <v>1068.7</v>
      </c>
      <c r="F29" s="675">
        <v>588.7</v>
      </c>
      <c r="G29" s="675">
        <v>587.5</v>
      </c>
      <c r="H29" s="676">
        <v>614.8</v>
      </c>
      <c r="I29" s="891">
        <v>-44.914381959389914</v>
      </c>
      <c r="J29" s="892">
        <v>4.646808510638294</v>
      </c>
    </row>
    <row r="30" spans="1:10" ht="12.75">
      <c r="A30" s="652" t="s">
        <v>674</v>
      </c>
      <c r="B30" s="20"/>
      <c r="C30" s="674">
        <v>130916.9</v>
      </c>
      <c r="D30" s="675">
        <v>161274.4</v>
      </c>
      <c r="E30" s="675">
        <v>166101.7</v>
      </c>
      <c r="F30" s="675">
        <v>162994</v>
      </c>
      <c r="G30" s="675">
        <v>165713.5</v>
      </c>
      <c r="H30" s="676">
        <v>207085.2</v>
      </c>
      <c r="I30" s="891">
        <v>-1.87096218762359</v>
      </c>
      <c r="J30" s="892">
        <v>24.96579940680752</v>
      </c>
    </row>
    <row r="31" spans="1:10" ht="12.75">
      <c r="A31" s="652" t="s">
        <v>675</v>
      </c>
      <c r="B31" s="20"/>
      <c r="C31" s="674">
        <v>23174.8</v>
      </c>
      <c r="D31" s="675">
        <v>26675.3</v>
      </c>
      <c r="E31" s="675">
        <v>26662.5</v>
      </c>
      <c r="F31" s="675">
        <v>30862</v>
      </c>
      <c r="G31" s="675">
        <v>33804</v>
      </c>
      <c r="H31" s="676">
        <v>41796</v>
      </c>
      <c r="I31" s="891">
        <v>15.750586029067051</v>
      </c>
      <c r="J31" s="892">
        <v>23.642172523961662</v>
      </c>
    </row>
    <row r="32" spans="1:10" ht="12.75">
      <c r="A32" s="652" t="s">
        <v>676</v>
      </c>
      <c r="B32" s="20"/>
      <c r="C32" s="674">
        <v>107742.1</v>
      </c>
      <c r="D32" s="675">
        <v>134599.1</v>
      </c>
      <c r="E32" s="675">
        <v>139439.2</v>
      </c>
      <c r="F32" s="675">
        <v>132132</v>
      </c>
      <c r="G32" s="675">
        <v>131909.5</v>
      </c>
      <c r="H32" s="676">
        <v>165289.2</v>
      </c>
      <c r="I32" s="891">
        <v>-5.2404201974767375</v>
      </c>
      <c r="J32" s="892">
        <v>25.305000777047894</v>
      </c>
    </row>
    <row r="33" spans="1:10" ht="12.75">
      <c r="A33" s="652" t="s">
        <v>677</v>
      </c>
      <c r="B33" s="20"/>
      <c r="C33" s="674">
        <v>1062.500000000029</v>
      </c>
      <c r="D33" s="675">
        <v>-26857.00000000006</v>
      </c>
      <c r="E33" s="675">
        <v>-31697.1</v>
      </c>
      <c r="F33" s="675">
        <v>7307.1999999999825</v>
      </c>
      <c r="G33" s="675">
        <v>7529.700000000012</v>
      </c>
      <c r="H33" s="676">
        <v>-33379.7</v>
      </c>
      <c r="I33" s="891" t="s">
        <v>890</v>
      </c>
      <c r="J33" s="892" t="s">
        <v>890</v>
      </c>
    </row>
    <row r="34" spans="1:10" ht="12.75">
      <c r="A34" s="652" t="s">
        <v>678</v>
      </c>
      <c r="B34" s="20"/>
      <c r="C34" s="674">
        <v>-6804.8</v>
      </c>
      <c r="D34" s="675">
        <v>5001.78</v>
      </c>
      <c r="E34" s="675">
        <v>6099.38</v>
      </c>
      <c r="F34" s="675">
        <v>-13649.69</v>
      </c>
      <c r="G34" s="675">
        <v>-13433.95</v>
      </c>
      <c r="H34" s="676">
        <v>9125.17</v>
      </c>
      <c r="I34" s="891" t="s">
        <v>890</v>
      </c>
      <c r="J34" s="892" t="s">
        <v>890</v>
      </c>
    </row>
    <row r="35" spans="1:10" ht="13.5" thickBot="1">
      <c r="A35" s="653" t="s">
        <v>679</v>
      </c>
      <c r="B35" s="116"/>
      <c r="C35" s="693">
        <v>-5742.299999999971</v>
      </c>
      <c r="D35" s="694">
        <v>-21855.22000000006</v>
      </c>
      <c r="E35" s="694">
        <v>-25597.72</v>
      </c>
      <c r="F35" s="694">
        <v>-6342.490000000018</v>
      </c>
      <c r="G35" s="694">
        <v>-5904.249999999989</v>
      </c>
      <c r="H35" s="695">
        <v>-24254.53</v>
      </c>
      <c r="I35" s="897" t="s">
        <v>890</v>
      </c>
      <c r="J35" s="898" t="s">
        <v>890</v>
      </c>
    </row>
    <row r="36" spans="1:8" ht="12.75">
      <c r="A36" s="106" t="s">
        <v>680</v>
      </c>
      <c r="B36" s="807"/>
      <c r="C36" s="807"/>
      <c r="D36" s="807"/>
      <c r="E36" s="807"/>
      <c r="F36" s="807"/>
      <c r="G36" s="807"/>
      <c r="H36" s="807"/>
    </row>
    <row r="37" spans="1:8" ht="12.75">
      <c r="A37" s="106" t="s">
        <v>781</v>
      </c>
      <c r="B37" s="807"/>
      <c r="C37" s="807"/>
      <c r="D37" s="807"/>
      <c r="E37" s="807"/>
      <c r="F37" s="807"/>
      <c r="G37" s="807"/>
      <c r="H37" s="807"/>
    </row>
    <row r="38" spans="1:8" ht="12.75">
      <c r="A38" s="107" t="s">
        <v>782</v>
      </c>
      <c r="B38" s="807"/>
      <c r="C38" s="807"/>
      <c r="D38" s="807"/>
      <c r="E38" s="807"/>
      <c r="F38" s="807"/>
      <c r="G38" s="807"/>
      <c r="H38" s="807"/>
    </row>
    <row r="39" spans="2:9" ht="12.75">
      <c r="B39" s="807" t="s">
        <v>681</v>
      </c>
      <c r="C39" s="1374">
        <v>70.35</v>
      </c>
      <c r="D39" s="1374">
        <v>73.45</v>
      </c>
      <c r="E39" s="1374">
        <v>74.1</v>
      </c>
      <c r="F39" s="1374">
        <v>65.4</v>
      </c>
      <c r="G39" s="1374">
        <v>64.85</v>
      </c>
      <c r="H39" s="1374">
        <v>68.45</v>
      </c>
      <c r="I39" s="807"/>
    </row>
    <row r="40" spans="2:8" ht="12.75">
      <c r="B40" s="807"/>
      <c r="C40" s="807"/>
      <c r="D40" s="807"/>
      <c r="E40" s="807"/>
      <c r="F40" s="807"/>
      <c r="G40" s="807"/>
      <c r="H40" s="807"/>
    </row>
  </sheetData>
  <sheetProtection/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K3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650" t="s">
        <v>67</v>
      </c>
      <c r="B1" s="1650"/>
      <c r="C1" s="1650"/>
      <c r="D1" s="1650"/>
      <c r="E1" s="1650"/>
      <c r="F1" s="1650"/>
      <c r="G1" s="1650"/>
      <c r="H1" s="1650"/>
      <c r="I1" s="1650"/>
      <c r="J1" s="1650"/>
    </row>
    <row r="2" spans="1:10" ht="15.75">
      <c r="A2" s="1878" t="s">
        <v>240</v>
      </c>
      <c r="B2" s="1879"/>
      <c r="C2" s="1879"/>
      <c r="D2" s="1879"/>
      <c r="E2" s="1879"/>
      <c r="F2" s="1879"/>
      <c r="G2" s="1879"/>
      <c r="H2" s="1879"/>
      <c r="I2" s="1879"/>
      <c r="J2" s="1879"/>
    </row>
    <row r="3" spans="1:10" ht="12.75">
      <c r="A3" s="1882" t="s">
        <v>808</v>
      </c>
      <c r="B3" s="1883"/>
      <c r="C3" s="1883"/>
      <c r="D3" s="1883"/>
      <c r="E3" s="1883"/>
      <c r="F3" s="1883"/>
      <c r="G3" s="1883"/>
      <c r="H3" s="1883"/>
      <c r="I3" s="1883"/>
      <c r="J3" s="1883"/>
    </row>
    <row r="4" spans="1:245" s="116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43"/>
      <c r="B5" s="637"/>
      <c r="C5" s="1497">
        <v>2005</v>
      </c>
      <c r="D5" s="1498">
        <v>2006</v>
      </c>
      <c r="E5" s="1498">
        <v>2006</v>
      </c>
      <c r="F5" s="1498">
        <v>2007</v>
      </c>
      <c r="G5" s="1498">
        <v>2007</v>
      </c>
      <c r="H5" s="1499">
        <v>2008</v>
      </c>
      <c r="I5" s="657" t="s">
        <v>605</v>
      </c>
      <c r="J5" s="644"/>
    </row>
    <row r="6" spans="1:10" ht="12.75">
      <c r="A6" s="645"/>
      <c r="B6" s="654"/>
      <c r="C6" s="1622" t="s">
        <v>663</v>
      </c>
      <c r="D6" s="1623" t="str">
        <f>Reserve!D6</f>
        <v>Mid-Jun</v>
      </c>
      <c r="E6" s="1623" t="s">
        <v>663</v>
      </c>
      <c r="F6" s="1623" t="str">
        <f>D6</f>
        <v>Mid-Jun</v>
      </c>
      <c r="G6" s="1623" t="s">
        <v>663</v>
      </c>
      <c r="H6" s="1624" t="str">
        <f>D6</f>
        <v>Mid-Jun</v>
      </c>
      <c r="I6" s="658" t="str">
        <f>Reserve!I6</f>
        <v>First Eleven Months</v>
      </c>
      <c r="J6" s="646"/>
    </row>
    <row r="7" spans="1:10" ht="12.75">
      <c r="A7" s="645"/>
      <c r="B7" s="654"/>
      <c r="C7" s="1622"/>
      <c r="D7" s="1623"/>
      <c r="E7" s="1623"/>
      <c r="F7" s="1623"/>
      <c r="G7" s="1623"/>
      <c r="H7" s="1624"/>
      <c r="I7" s="663" t="s">
        <v>245</v>
      </c>
      <c r="J7" s="662" t="s">
        <v>710</v>
      </c>
    </row>
    <row r="8" spans="1:10" ht="12.75">
      <c r="A8" s="433"/>
      <c r="B8" s="108"/>
      <c r="C8" s="659"/>
      <c r="D8" s="660"/>
      <c r="E8" s="660"/>
      <c r="F8" s="660"/>
      <c r="G8" s="660"/>
      <c r="H8" s="661"/>
      <c r="I8" s="659"/>
      <c r="J8" s="357"/>
    </row>
    <row r="9" spans="1:10" ht="12.75">
      <c r="A9" s="647" t="s">
        <v>452</v>
      </c>
      <c r="B9" s="655"/>
      <c r="C9" s="671">
        <v>1484.3454157782517</v>
      </c>
      <c r="D9" s="672">
        <v>1742.5568413886997</v>
      </c>
      <c r="E9" s="672">
        <v>1780.939271255061</v>
      </c>
      <c r="F9" s="672">
        <v>1930.7324159021405</v>
      </c>
      <c r="G9" s="672">
        <v>1998.8650732459523</v>
      </c>
      <c r="H9" s="673">
        <v>2364.1840759678594</v>
      </c>
      <c r="I9" s="889">
        <v>8.410906933481101</v>
      </c>
      <c r="J9" s="890">
        <v>18.276321279087966</v>
      </c>
    </row>
    <row r="10" spans="1:10" ht="12.75">
      <c r="A10" s="57"/>
      <c r="B10" s="20" t="s">
        <v>664</v>
      </c>
      <c r="C10" s="674">
        <v>1433.1712864250178</v>
      </c>
      <c r="D10" s="675">
        <v>1643.8447923757658</v>
      </c>
      <c r="E10" s="675">
        <v>1675.4007557354928</v>
      </c>
      <c r="F10" s="675">
        <v>1859.3527828746173</v>
      </c>
      <c r="G10" s="675">
        <v>1908.3309791827294</v>
      </c>
      <c r="H10" s="676">
        <v>2195.654243973703</v>
      </c>
      <c r="I10" s="891">
        <v>10.979583631521677</v>
      </c>
      <c r="J10" s="892">
        <v>15.056259523388562</v>
      </c>
    </row>
    <row r="11" spans="1:10" ht="12.75">
      <c r="A11" s="57"/>
      <c r="B11" s="107" t="s">
        <v>665</v>
      </c>
      <c r="C11" s="674">
        <v>51.17412935323383</v>
      </c>
      <c r="D11" s="675">
        <v>98.71204901293396</v>
      </c>
      <c r="E11" s="675">
        <v>105.53851551956815</v>
      </c>
      <c r="F11" s="675">
        <v>71.37963302752291</v>
      </c>
      <c r="G11" s="675">
        <v>90.53409406322284</v>
      </c>
      <c r="H11" s="676">
        <v>168.52983199415632</v>
      </c>
      <c r="I11" s="891">
        <v>-32.366271520762254</v>
      </c>
      <c r="J11" s="892">
        <v>86.15068029119129</v>
      </c>
    </row>
    <row r="12" spans="1:10" ht="12.75">
      <c r="A12" s="434"/>
      <c r="B12" s="164"/>
      <c r="C12" s="677"/>
      <c r="D12" s="678"/>
      <c r="E12" s="678"/>
      <c r="F12" s="678"/>
      <c r="G12" s="678"/>
      <c r="H12" s="679"/>
      <c r="I12" s="893"/>
      <c r="J12" s="894"/>
    </row>
    <row r="13" spans="1:10" ht="12.75">
      <c r="A13" s="433"/>
      <c r="B13" s="108"/>
      <c r="C13" s="680"/>
      <c r="D13" s="681"/>
      <c r="E13" s="681"/>
      <c r="F13" s="681"/>
      <c r="G13" s="681"/>
      <c r="H13" s="682"/>
      <c r="I13" s="891"/>
      <c r="J13" s="892"/>
    </row>
    <row r="14" spans="1:10" ht="12.75">
      <c r="A14" s="647" t="s">
        <v>666</v>
      </c>
      <c r="B14" s="20"/>
      <c r="C14" s="683">
        <v>362.0852878464819</v>
      </c>
      <c r="D14" s="684">
        <v>438.6317222600408</v>
      </c>
      <c r="E14" s="684">
        <v>446.22672064777333</v>
      </c>
      <c r="F14" s="684">
        <v>552.5290519877675</v>
      </c>
      <c r="G14" s="684">
        <v>547.4109483423284</v>
      </c>
      <c r="H14" s="685">
        <v>652.1840759678597</v>
      </c>
      <c r="I14" s="889">
        <v>23.8224934593066</v>
      </c>
      <c r="J14" s="890">
        <v>19.139757424071547</v>
      </c>
    </row>
    <row r="15" spans="1:10" ht="12.75">
      <c r="A15" s="57"/>
      <c r="B15" s="20" t="s">
        <v>664</v>
      </c>
      <c r="C15" s="674">
        <v>329.13859275053306</v>
      </c>
      <c r="D15" s="675">
        <v>393.54663036078966</v>
      </c>
      <c r="E15" s="675">
        <v>429.02429149797575</v>
      </c>
      <c r="F15" s="675">
        <v>500.3256880733945</v>
      </c>
      <c r="G15" s="675">
        <v>488.5273708558212</v>
      </c>
      <c r="H15" s="676">
        <v>604.581446311176</v>
      </c>
      <c r="I15" s="891">
        <v>16.61943111110648</v>
      </c>
      <c r="J15" s="892">
        <v>23.755900360720176</v>
      </c>
    </row>
    <row r="16" spans="1:10" ht="12.75">
      <c r="A16" s="57"/>
      <c r="B16" s="107" t="s">
        <v>665</v>
      </c>
      <c r="C16" s="674">
        <v>32.94669509594883</v>
      </c>
      <c r="D16" s="675">
        <v>45.08509189925119</v>
      </c>
      <c r="E16" s="675">
        <v>17.202429149797574</v>
      </c>
      <c r="F16" s="675">
        <v>52.203363914373085</v>
      </c>
      <c r="G16" s="675">
        <v>58.88357748650733</v>
      </c>
      <c r="H16" s="676">
        <v>47.60262965668371</v>
      </c>
      <c r="I16" s="891">
        <v>203.46507147211457</v>
      </c>
      <c r="J16" s="892">
        <v>-19.158054437858425</v>
      </c>
    </row>
    <row r="17" spans="1:10" ht="12.75">
      <c r="A17" s="434"/>
      <c r="B17" s="164"/>
      <c r="C17" s="686"/>
      <c r="D17" s="687"/>
      <c r="E17" s="687"/>
      <c r="F17" s="687"/>
      <c r="G17" s="687"/>
      <c r="H17" s="688"/>
      <c r="I17" s="893"/>
      <c r="J17" s="894"/>
    </row>
    <row r="18" spans="1:10" ht="12.75">
      <c r="A18" s="57"/>
      <c r="B18" s="20"/>
      <c r="C18" s="674"/>
      <c r="D18" s="675"/>
      <c r="E18" s="675"/>
      <c r="F18" s="675"/>
      <c r="G18" s="675"/>
      <c r="H18" s="676"/>
      <c r="I18" s="891"/>
      <c r="J18" s="892"/>
    </row>
    <row r="19" spans="1:10" ht="12.75">
      <c r="A19" s="647" t="s">
        <v>667</v>
      </c>
      <c r="B19" s="655"/>
      <c r="C19" s="683">
        <v>1846.4307036247333</v>
      </c>
      <c r="D19" s="684">
        <v>2181.188563648741</v>
      </c>
      <c r="E19" s="684">
        <v>2227.1659919028343</v>
      </c>
      <c r="F19" s="684">
        <v>2483.261467889908</v>
      </c>
      <c r="G19" s="684">
        <v>2546.276021588281</v>
      </c>
      <c r="H19" s="685">
        <v>3016.368151935719</v>
      </c>
      <c r="I19" s="889">
        <v>11.498715269456511</v>
      </c>
      <c r="J19" s="890">
        <v>18.461947030165675</v>
      </c>
    </row>
    <row r="20" spans="1:10" ht="12.75">
      <c r="A20" s="57"/>
      <c r="B20" s="20"/>
      <c r="C20" s="674"/>
      <c r="D20" s="675"/>
      <c r="E20" s="675"/>
      <c r="F20" s="675"/>
      <c r="G20" s="675"/>
      <c r="H20" s="676"/>
      <c r="I20" s="891"/>
      <c r="J20" s="892"/>
    </row>
    <row r="21" spans="1:10" ht="12.75">
      <c r="A21" s="57"/>
      <c r="B21" s="20" t="s">
        <v>664</v>
      </c>
      <c r="C21" s="674">
        <v>1762.3098791755508</v>
      </c>
      <c r="D21" s="675">
        <v>2037.3914227365558</v>
      </c>
      <c r="E21" s="675">
        <v>2104.4250472334684</v>
      </c>
      <c r="F21" s="675">
        <v>2359.678470948012</v>
      </c>
      <c r="G21" s="675">
        <v>2396.8583500385507</v>
      </c>
      <c r="H21" s="676">
        <v>2800.235690284879</v>
      </c>
      <c r="I21" s="891">
        <v>12.129366358289005</v>
      </c>
      <c r="J21" s="892">
        <v>16.82941923705424</v>
      </c>
    </row>
    <row r="22" spans="1:10" ht="12.75">
      <c r="A22" s="57"/>
      <c r="B22" s="432" t="s">
        <v>668</v>
      </c>
      <c r="C22" s="674">
        <v>95.44413855965216</v>
      </c>
      <c r="D22" s="675">
        <v>93.40739524731241</v>
      </c>
      <c r="E22" s="675">
        <v>94.48891797398097</v>
      </c>
      <c r="F22" s="675">
        <v>95.02335945932798</v>
      </c>
      <c r="G22" s="675">
        <v>94.13191381127139</v>
      </c>
      <c r="H22" s="676">
        <v>92.83467896608909</v>
      </c>
      <c r="I22" s="891"/>
      <c r="J22" s="892"/>
    </row>
    <row r="23" spans="1:10" ht="12.75">
      <c r="A23" s="57"/>
      <c r="B23" s="107" t="s">
        <v>665</v>
      </c>
      <c r="C23" s="674">
        <v>84.12082444918266</v>
      </c>
      <c r="D23" s="675">
        <v>143.79714091218514</v>
      </c>
      <c r="E23" s="675">
        <v>122.74094466936572</v>
      </c>
      <c r="F23" s="675">
        <v>123.58299694189601</v>
      </c>
      <c r="G23" s="675">
        <v>149.41767154973016</v>
      </c>
      <c r="H23" s="676">
        <v>216.13246165084</v>
      </c>
      <c r="I23" s="891">
        <v>0.6860402409306658</v>
      </c>
      <c r="J23" s="892">
        <v>44.64986598248885</v>
      </c>
    </row>
    <row r="24" spans="1:10" ht="12.75">
      <c r="A24" s="434"/>
      <c r="B24" s="105" t="s">
        <v>668</v>
      </c>
      <c r="C24" s="677">
        <v>4.555861440347847</v>
      </c>
      <c r="D24" s="678">
        <v>6.592604752687594</v>
      </c>
      <c r="E24" s="678">
        <v>5.5110820260190385</v>
      </c>
      <c r="F24" s="678">
        <v>4.976640540672009</v>
      </c>
      <c r="G24" s="678">
        <v>5.868086188728608</v>
      </c>
      <c r="H24" s="679">
        <v>7.165321033910914</v>
      </c>
      <c r="I24" s="891"/>
      <c r="J24" s="892"/>
    </row>
    <row r="25" spans="1:10" ht="12.75">
      <c r="A25" s="648" t="s">
        <v>669</v>
      </c>
      <c r="B25" s="656"/>
      <c r="C25" s="689"/>
      <c r="D25" s="690"/>
      <c r="E25" s="690"/>
      <c r="F25" s="690"/>
      <c r="G25" s="690"/>
      <c r="H25" s="691"/>
      <c r="I25" s="895"/>
      <c r="J25" s="896"/>
    </row>
    <row r="26" spans="1:10" ht="12.75">
      <c r="A26" s="649"/>
      <c r="B26" s="432" t="s">
        <v>670</v>
      </c>
      <c r="C26" s="674">
        <v>10.428308410314596</v>
      </c>
      <c r="D26" s="675">
        <v>11.318032965868477</v>
      </c>
      <c r="E26" s="675">
        <v>11.395975263018881</v>
      </c>
      <c r="F26" s="675">
        <v>10.334126030110523</v>
      </c>
      <c r="G26" s="675">
        <v>10.33605134453922</v>
      </c>
      <c r="H26" s="676">
        <v>11.10487408352708</v>
      </c>
      <c r="I26" s="891"/>
      <c r="J26" s="892"/>
    </row>
    <row r="27" spans="1:10" ht="12.75">
      <c r="A27" s="650"/>
      <c r="B27" s="105" t="s">
        <v>671</v>
      </c>
      <c r="C27" s="677">
        <v>8.781248574021587</v>
      </c>
      <c r="D27" s="678">
        <v>9.524699321653005</v>
      </c>
      <c r="E27" s="678">
        <v>9.563974785131283</v>
      </c>
      <c r="F27" s="678">
        <v>8.4558428090052</v>
      </c>
      <c r="G27" s="678">
        <v>8.53492989899425</v>
      </c>
      <c r="H27" s="692">
        <v>9.000410555232358</v>
      </c>
      <c r="I27" s="893"/>
      <c r="J27" s="894"/>
    </row>
    <row r="28" spans="1:10" ht="12.75">
      <c r="A28" s="651" t="s">
        <v>672</v>
      </c>
      <c r="B28" s="108"/>
      <c r="C28" s="674">
        <v>1846.4307036247333</v>
      </c>
      <c r="D28" s="675">
        <v>2181.188563648741</v>
      </c>
      <c r="E28" s="675">
        <v>2227.1659919028343</v>
      </c>
      <c r="F28" s="675">
        <v>2483.261467889908</v>
      </c>
      <c r="G28" s="675">
        <v>2546.276021588281</v>
      </c>
      <c r="H28" s="676">
        <v>3016.368151935719</v>
      </c>
      <c r="I28" s="891">
        <v>11.498715269456511</v>
      </c>
      <c r="J28" s="892">
        <v>18.461947030165675</v>
      </c>
    </row>
    <row r="29" spans="1:10" ht="12.75">
      <c r="A29" s="652" t="s">
        <v>673</v>
      </c>
      <c r="B29" s="20"/>
      <c r="C29" s="674">
        <v>14.506041222459134</v>
      </c>
      <c r="D29" s="675">
        <v>14.514635806671203</v>
      </c>
      <c r="E29" s="675">
        <v>14.422402159244266</v>
      </c>
      <c r="F29" s="675">
        <v>9.001529051987767</v>
      </c>
      <c r="G29" s="675">
        <v>9.059367771781034</v>
      </c>
      <c r="H29" s="676">
        <v>8.981738495252008</v>
      </c>
      <c r="I29" s="891">
        <v>-37.58647864206106</v>
      </c>
      <c r="J29" s="892">
        <v>-0.8568950779416724</v>
      </c>
    </row>
    <row r="30" spans="1:10" ht="12.75">
      <c r="A30" s="652" t="s">
        <v>674</v>
      </c>
      <c r="B30" s="20"/>
      <c r="C30" s="674">
        <v>1860.9367448471924</v>
      </c>
      <c r="D30" s="675">
        <v>2195.7031994554122</v>
      </c>
      <c r="E30" s="675">
        <v>2241.588394062079</v>
      </c>
      <c r="F30" s="675">
        <v>2492.2629969418963</v>
      </c>
      <c r="G30" s="675">
        <v>2555.335389360062</v>
      </c>
      <c r="H30" s="676">
        <v>3025.3498904309713</v>
      </c>
      <c r="I30" s="891">
        <v>11.182900640628276</v>
      </c>
      <c r="J30" s="892">
        <v>18.393456413900182</v>
      </c>
    </row>
    <row r="31" spans="1:10" ht="12.75">
      <c r="A31" s="652" t="s">
        <v>675</v>
      </c>
      <c r="B31" s="20"/>
      <c r="C31" s="674">
        <v>329.4214641080312</v>
      </c>
      <c r="D31" s="675">
        <v>363.17631041524845</v>
      </c>
      <c r="E31" s="675">
        <v>359.8178137651822</v>
      </c>
      <c r="F31" s="675">
        <v>471.8960244648318</v>
      </c>
      <c r="G31" s="675">
        <v>521.2644564379337</v>
      </c>
      <c r="H31" s="676">
        <v>610.6062819576333</v>
      </c>
      <c r="I31" s="891">
        <v>31.148599766878704</v>
      </c>
      <c r="J31" s="892">
        <v>17.13944321663861</v>
      </c>
    </row>
    <row r="32" spans="1:10" ht="12.75">
      <c r="A32" s="652" t="s">
        <v>676</v>
      </c>
      <c r="B32" s="20"/>
      <c r="C32" s="674">
        <v>1531.5152807391612</v>
      </c>
      <c r="D32" s="675">
        <v>1832.5268890401637</v>
      </c>
      <c r="E32" s="675">
        <v>1881.7705802968965</v>
      </c>
      <c r="F32" s="675">
        <v>2020.3669724770646</v>
      </c>
      <c r="G32" s="675">
        <v>2034.0709329221281</v>
      </c>
      <c r="H32" s="676">
        <v>2414.7436084733376</v>
      </c>
      <c r="I32" s="891">
        <v>7.365211978088254</v>
      </c>
      <c r="J32" s="892">
        <v>18.714818121133007</v>
      </c>
    </row>
    <row r="33" spans="1:10" ht="12.75">
      <c r="A33" s="652" t="s">
        <v>677</v>
      </c>
      <c r="B33" s="20"/>
      <c r="C33" s="674">
        <v>15.103056147832682</v>
      </c>
      <c r="D33" s="675">
        <v>-365.6501021102799</v>
      </c>
      <c r="E33" s="675">
        <v>-427.7611336032394</v>
      </c>
      <c r="F33" s="675">
        <v>111.73088685015263</v>
      </c>
      <c r="G33" s="675">
        <v>116.10948342328469</v>
      </c>
      <c r="H33" s="676">
        <v>-487.65084002921816</v>
      </c>
      <c r="I33" s="891" t="s">
        <v>890</v>
      </c>
      <c r="J33" s="892" t="s">
        <v>890</v>
      </c>
    </row>
    <row r="34" spans="1:10" ht="12.75">
      <c r="A34" s="652" t="s">
        <v>678</v>
      </c>
      <c r="B34" s="20"/>
      <c r="C34" s="674">
        <v>-96.72778962331202</v>
      </c>
      <c r="D34" s="675">
        <v>68.09775357385976</v>
      </c>
      <c r="E34" s="675">
        <v>82.31282051282052</v>
      </c>
      <c r="F34" s="675">
        <v>-208.71085626911315</v>
      </c>
      <c r="G34" s="675">
        <v>-207.1542020046261</v>
      </c>
      <c r="H34" s="676">
        <v>133.31146822498172</v>
      </c>
      <c r="I34" s="891" t="s">
        <v>890</v>
      </c>
      <c r="J34" s="892" t="s">
        <v>890</v>
      </c>
    </row>
    <row r="35" spans="1:10" ht="13.5" thickBot="1">
      <c r="A35" s="653" t="s">
        <v>679</v>
      </c>
      <c r="B35" s="116"/>
      <c r="C35" s="693">
        <v>-81.62473347547935</v>
      </c>
      <c r="D35" s="694">
        <v>-297.55234853642014</v>
      </c>
      <c r="E35" s="694">
        <v>-345.4483130904188</v>
      </c>
      <c r="F35" s="694">
        <v>-96.97996941896051</v>
      </c>
      <c r="G35" s="694">
        <v>-91.0447185813414</v>
      </c>
      <c r="H35" s="695">
        <v>-354.3393718042364</v>
      </c>
      <c r="I35" s="897" t="s">
        <v>890</v>
      </c>
      <c r="J35" s="898" t="s">
        <v>890</v>
      </c>
    </row>
    <row r="36" spans="1:8" ht="12.75">
      <c r="A36" s="856" t="s">
        <v>680</v>
      </c>
      <c r="B36" s="807"/>
      <c r="C36" s="807"/>
      <c r="D36" s="807"/>
      <c r="E36" s="807"/>
      <c r="F36" s="807"/>
      <c r="G36" s="807"/>
      <c r="H36" s="807"/>
    </row>
    <row r="37" spans="1:8" ht="12.75">
      <c r="A37" s="856" t="s">
        <v>781</v>
      </c>
      <c r="B37" s="807"/>
      <c r="C37" s="807"/>
      <c r="D37" s="807"/>
      <c r="E37" s="807"/>
      <c r="F37" s="807"/>
      <c r="G37" s="807"/>
      <c r="H37" s="807"/>
    </row>
    <row r="38" spans="1:8" ht="12.75">
      <c r="A38" s="860" t="s">
        <v>782</v>
      </c>
      <c r="B38" s="807"/>
      <c r="C38" s="807"/>
      <c r="D38" s="807"/>
      <c r="E38" s="807"/>
      <c r="F38" s="807"/>
      <c r="G38" s="807"/>
      <c r="H38" s="807"/>
    </row>
    <row r="39" spans="1:8" ht="12.75">
      <c r="A39" s="807"/>
      <c r="B39" s="807" t="s">
        <v>681</v>
      </c>
      <c r="C39" s="1374">
        <v>70.35</v>
      </c>
      <c r="D39" s="1374">
        <v>73.45</v>
      </c>
      <c r="E39" s="1374">
        <v>74.1</v>
      </c>
      <c r="F39" s="1374">
        <v>65.4</v>
      </c>
      <c r="G39" s="1374">
        <v>64.85</v>
      </c>
      <c r="H39" s="1374">
        <v>68.45</v>
      </c>
    </row>
  </sheetData>
  <sheetProtection/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38">
      <selection activeCell="A49" sqref="A49:K49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50" t="s">
        <v>68</v>
      </c>
      <c r="C1" s="1650"/>
      <c r="D1" s="1650"/>
      <c r="E1" s="1650"/>
      <c r="F1" s="1650"/>
      <c r="G1" s="1650"/>
      <c r="H1" s="1650"/>
      <c r="I1" s="1650"/>
    </row>
    <row r="2" spans="2:9" ht="32.25" customHeight="1">
      <c r="B2" s="1890" t="s">
        <v>683</v>
      </c>
      <c r="C2" s="1891"/>
      <c r="D2" s="1891"/>
      <c r="E2" s="1891"/>
      <c r="F2" s="1891"/>
      <c r="G2" s="1891"/>
      <c r="H2" s="1891"/>
      <c r="I2" s="1891"/>
    </row>
    <row r="3" ht="13.5" thickBot="1"/>
    <row r="4" spans="2:9" ht="12.75">
      <c r="B4" s="1793" t="s">
        <v>684</v>
      </c>
      <c r="C4" s="1872" t="s">
        <v>685</v>
      </c>
      <c r="D4" s="1756" t="s">
        <v>686</v>
      </c>
      <c r="E4" s="1757"/>
      <c r="F4" s="1758"/>
      <c r="G4" s="1757" t="s">
        <v>687</v>
      </c>
      <c r="H4" s="1757"/>
      <c r="I4" s="1758"/>
    </row>
    <row r="5" spans="2:9" ht="39" customHeight="1">
      <c r="B5" s="1778"/>
      <c r="C5" s="1873"/>
      <c r="D5" s="426" t="s">
        <v>688</v>
      </c>
      <c r="E5" s="345" t="s">
        <v>689</v>
      </c>
      <c r="F5" s="640" t="s">
        <v>690</v>
      </c>
      <c r="G5" s="345" t="s">
        <v>688</v>
      </c>
      <c r="H5" s="345" t="s">
        <v>689</v>
      </c>
      <c r="I5" s="640" t="s">
        <v>690</v>
      </c>
    </row>
    <row r="6" spans="2:9" ht="18" customHeight="1">
      <c r="B6" s="124" t="s">
        <v>244</v>
      </c>
      <c r="C6" s="118" t="s">
        <v>247</v>
      </c>
      <c r="D6" s="122">
        <v>70.25</v>
      </c>
      <c r="E6" s="110">
        <v>70.84</v>
      </c>
      <c r="F6" s="111">
        <v>70.545</v>
      </c>
      <c r="G6" s="110">
        <v>70.25625</v>
      </c>
      <c r="H6" s="110">
        <v>70.846875</v>
      </c>
      <c r="I6" s="111">
        <v>70.5515625</v>
      </c>
    </row>
    <row r="7" spans="2:9" ht="12.75">
      <c r="B7" s="124"/>
      <c r="C7" s="118" t="s">
        <v>691</v>
      </c>
      <c r="D7" s="122">
        <v>71</v>
      </c>
      <c r="E7" s="110">
        <v>71.59</v>
      </c>
      <c r="F7" s="111">
        <v>71.295</v>
      </c>
      <c r="G7" s="110">
        <v>70.70483870967743</v>
      </c>
      <c r="H7" s="110">
        <v>71.29516129032258</v>
      </c>
      <c r="I7" s="111">
        <v>71</v>
      </c>
    </row>
    <row r="8" spans="2:9" ht="12.75">
      <c r="B8" s="124"/>
      <c r="C8" s="118" t="s">
        <v>594</v>
      </c>
      <c r="D8" s="122">
        <v>71.65</v>
      </c>
      <c r="E8" s="110">
        <v>72.24</v>
      </c>
      <c r="F8" s="111">
        <v>71.945</v>
      </c>
      <c r="G8" s="110">
        <v>71.21451612903225</v>
      </c>
      <c r="H8" s="110">
        <v>71.80451612903227</v>
      </c>
      <c r="I8" s="111">
        <v>71.50951612903225</v>
      </c>
    </row>
    <row r="9" spans="2:9" ht="12.75">
      <c r="B9" s="124"/>
      <c r="C9" s="118" t="s">
        <v>595</v>
      </c>
      <c r="D9" s="122">
        <v>73.14</v>
      </c>
      <c r="E9" s="110">
        <v>74.01</v>
      </c>
      <c r="F9" s="111">
        <v>73.575</v>
      </c>
      <c r="G9" s="110">
        <v>72.91965517241378</v>
      </c>
      <c r="H9" s="110">
        <v>73.52034482758621</v>
      </c>
      <c r="I9" s="111">
        <v>73.22</v>
      </c>
    </row>
    <row r="10" spans="2:9" ht="12.75">
      <c r="B10" s="124"/>
      <c r="C10" s="118" t="s">
        <v>596</v>
      </c>
      <c r="D10" s="122">
        <v>73.75</v>
      </c>
      <c r="E10" s="110">
        <v>74.34</v>
      </c>
      <c r="F10" s="111">
        <v>74.045</v>
      </c>
      <c r="G10" s="110">
        <v>73.903</v>
      </c>
      <c r="H10" s="110">
        <v>74.49399999999999</v>
      </c>
      <c r="I10" s="111">
        <v>74.1985</v>
      </c>
    </row>
    <row r="11" spans="2:9" ht="12.75">
      <c r="B11" s="124"/>
      <c r="C11" s="118" t="s">
        <v>597</v>
      </c>
      <c r="D11" s="122">
        <v>71</v>
      </c>
      <c r="E11" s="110">
        <v>71.59</v>
      </c>
      <c r="F11" s="111">
        <v>71.295</v>
      </c>
      <c r="G11" s="110">
        <v>72.35689655172413</v>
      </c>
      <c r="H11" s="110">
        <v>72.94724137931036</v>
      </c>
      <c r="I11" s="111">
        <v>72.65206896551724</v>
      </c>
    </row>
    <row r="12" spans="2:9" ht="12.75">
      <c r="B12" s="124"/>
      <c r="C12" s="118" t="s">
        <v>598</v>
      </c>
      <c r="D12" s="122">
        <v>71</v>
      </c>
      <c r="E12" s="110">
        <v>71.59</v>
      </c>
      <c r="F12" s="111">
        <v>71.295</v>
      </c>
      <c r="G12" s="110">
        <v>71.06133333333334</v>
      </c>
      <c r="H12" s="110">
        <v>71.65333333333335</v>
      </c>
      <c r="I12" s="111">
        <v>71.35733333333334</v>
      </c>
    </row>
    <row r="13" spans="2:9" ht="12.75">
      <c r="B13" s="124"/>
      <c r="C13" s="118" t="s">
        <v>599</v>
      </c>
      <c r="D13" s="122">
        <v>71.4</v>
      </c>
      <c r="E13" s="110">
        <v>71.99</v>
      </c>
      <c r="F13" s="111">
        <v>71.695</v>
      </c>
      <c r="G13" s="110">
        <v>71.24241379310344</v>
      </c>
      <c r="H13" s="110">
        <v>71.83275862068966</v>
      </c>
      <c r="I13" s="111">
        <v>71.53758620689655</v>
      </c>
    </row>
    <row r="14" spans="2:9" ht="12.75">
      <c r="B14" s="124"/>
      <c r="C14" s="118" t="s">
        <v>600</v>
      </c>
      <c r="D14" s="122">
        <v>72.01</v>
      </c>
      <c r="E14" s="110">
        <v>72.6</v>
      </c>
      <c r="F14" s="111">
        <v>72.305</v>
      </c>
      <c r="G14" s="110">
        <v>71.53516129032259</v>
      </c>
      <c r="H14" s="110">
        <v>72.12548387096776</v>
      </c>
      <c r="I14" s="111">
        <v>71.83032258064517</v>
      </c>
    </row>
    <row r="15" spans="2:9" ht="12.75">
      <c r="B15" s="124"/>
      <c r="C15" s="118" t="s">
        <v>601</v>
      </c>
      <c r="D15" s="122">
        <v>72.19</v>
      </c>
      <c r="E15" s="110">
        <v>72.78</v>
      </c>
      <c r="F15" s="111">
        <v>72.485</v>
      </c>
      <c r="G15" s="110">
        <v>72.20967741935483</v>
      </c>
      <c r="H15" s="110">
        <v>72.86612903225806</v>
      </c>
      <c r="I15" s="111">
        <v>72.53790322580645</v>
      </c>
    </row>
    <row r="16" spans="2:9" ht="12.75">
      <c r="B16" s="124"/>
      <c r="C16" s="118" t="s">
        <v>692</v>
      </c>
      <c r="D16" s="122">
        <v>73.45</v>
      </c>
      <c r="E16" s="110">
        <v>74.04</v>
      </c>
      <c r="F16" s="111">
        <v>73.745</v>
      </c>
      <c r="G16" s="110">
        <v>73.28258064516129</v>
      </c>
      <c r="H16" s="110">
        <v>73.8732258064516</v>
      </c>
      <c r="I16" s="111">
        <v>73.57790322580644</v>
      </c>
    </row>
    <row r="17" spans="2:9" ht="12.75">
      <c r="B17" s="124"/>
      <c r="C17" s="118" t="s">
        <v>693</v>
      </c>
      <c r="D17" s="122">
        <v>74.1</v>
      </c>
      <c r="E17" s="110">
        <v>74.69</v>
      </c>
      <c r="F17" s="111">
        <v>74.395</v>
      </c>
      <c r="G17" s="110">
        <v>73.628125</v>
      </c>
      <c r="H17" s="110">
        <v>74.2184375</v>
      </c>
      <c r="I17" s="111">
        <v>73.92328125</v>
      </c>
    </row>
    <row r="18" spans="2:9" ht="12.75">
      <c r="B18" s="124"/>
      <c r="C18" s="119" t="s">
        <v>700</v>
      </c>
      <c r="D18" s="123">
        <v>72.07833333333335</v>
      </c>
      <c r="E18" s="112">
        <v>72.69166666666666</v>
      </c>
      <c r="F18" s="113">
        <v>72.385</v>
      </c>
      <c r="G18" s="112">
        <v>72.02620400367691</v>
      </c>
      <c r="H18" s="112">
        <v>72.62312556582931</v>
      </c>
      <c r="I18" s="113">
        <v>72.32466478475311</v>
      </c>
    </row>
    <row r="19" spans="2:9" ht="6.75" customHeight="1">
      <c r="B19" s="124"/>
      <c r="C19" s="120"/>
      <c r="D19" s="57"/>
      <c r="E19" s="20"/>
      <c r="F19" s="114"/>
      <c r="G19" s="20"/>
      <c r="H19" s="20"/>
      <c r="I19" s="114"/>
    </row>
    <row r="20" spans="2:9" ht="12.75">
      <c r="B20" s="124" t="s">
        <v>245</v>
      </c>
      <c r="C20" s="118" t="s">
        <v>247</v>
      </c>
      <c r="D20" s="122">
        <v>74.35</v>
      </c>
      <c r="E20" s="110">
        <v>74.94</v>
      </c>
      <c r="F20" s="111">
        <v>74.65</v>
      </c>
      <c r="G20" s="110">
        <v>74.46</v>
      </c>
      <c r="H20" s="110">
        <v>75.05</v>
      </c>
      <c r="I20" s="111">
        <v>74.76</v>
      </c>
    </row>
    <row r="21" spans="2:9" ht="12.75">
      <c r="B21" s="124"/>
      <c r="C21" s="118" t="s">
        <v>691</v>
      </c>
      <c r="D21" s="122">
        <v>73.6</v>
      </c>
      <c r="E21" s="110">
        <v>74.19</v>
      </c>
      <c r="F21" s="111">
        <v>73.9</v>
      </c>
      <c r="G21" s="110">
        <v>74.08</v>
      </c>
      <c r="H21" s="110">
        <v>74.67</v>
      </c>
      <c r="I21" s="111">
        <v>74.37</v>
      </c>
    </row>
    <row r="22" spans="2:9" ht="12.75">
      <c r="B22" s="124"/>
      <c r="C22" s="118" t="s">
        <v>594</v>
      </c>
      <c r="D22" s="122">
        <v>72.59</v>
      </c>
      <c r="E22" s="110">
        <v>73.19</v>
      </c>
      <c r="F22" s="111">
        <v>72.89</v>
      </c>
      <c r="G22" s="110">
        <v>73.17838709677419</v>
      </c>
      <c r="H22" s="110">
        <v>73.76935483870967</v>
      </c>
      <c r="I22" s="111">
        <v>73.47387096774193</v>
      </c>
    </row>
    <row r="23" spans="2:9" ht="12.75">
      <c r="B23" s="124"/>
      <c r="C23" s="118" t="s">
        <v>595</v>
      </c>
      <c r="D23" s="122">
        <v>72.3</v>
      </c>
      <c r="E23" s="110">
        <v>72.89</v>
      </c>
      <c r="F23" s="111">
        <v>72.595</v>
      </c>
      <c r="G23" s="110">
        <v>71.8643333333333</v>
      </c>
      <c r="H23" s="110">
        <v>72.455</v>
      </c>
      <c r="I23" s="111">
        <v>72.15966666666665</v>
      </c>
    </row>
    <row r="24" spans="2:9" ht="12.75">
      <c r="B24" s="124"/>
      <c r="C24" s="118" t="s">
        <v>596</v>
      </c>
      <c r="D24" s="122">
        <v>71.45</v>
      </c>
      <c r="E24" s="110">
        <v>72.04</v>
      </c>
      <c r="F24" s="111">
        <v>71.745</v>
      </c>
      <c r="G24" s="110">
        <v>71.4455172413793</v>
      </c>
      <c r="H24" s="110">
        <v>72.03655172413792</v>
      </c>
      <c r="I24" s="111">
        <v>71.74103448275861</v>
      </c>
    </row>
    <row r="25" spans="2:9" ht="12.75">
      <c r="B25" s="124"/>
      <c r="C25" s="118" t="s">
        <v>597</v>
      </c>
      <c r="D25" s="122">
        <v>71.1</v>
      </c>
      <c r="E25" s="110">
        <v>71.69</v>
      </c>
      <c r="F25" s="111">
        <v>71.4</v>
      </c>
      <c r="G25" s="110">
        <v>70.98</v>
      </c>
      <c r="H25" s="110">
        <v>71.57</v>
      </c>
      <c r="I25" s="111">
        <v>71.28</v>
      </c>
    </row>
    <row r="26" spans="2:9" ht="12.75">
      <c r="B26" s="124"/>
      <c r="C26" s="118" t="s">
        <v>598</v>
      </c>
      <c r="D26" s="122">
        <v>70.35</v>
      </c>
      <c r="E26" s="110">
        <v>70.94</v>
      </c>
      <c r="F26" s="111">
        <v>70.645</v>
      </c>
      <c r="G26" s="110">
        <v>70.53965517241382</v>
      </c>
      <c r="H26" s="110">
        <v>71.13068965517243</v>
      </c>
      <c r="I26" s="111">
        <v>70.83517241379312</v>
      </c>
    </row>
    <row r="27" spans="2:9" ht="12.75">
      <c r="B27" s="124"/>
      <c r="C27" s="118" t="s">
        <v>599</v>
      </c>
      <c r="D27" s="122">
        <v>70.5</v>
      </c>
      <c r="E27" s="110">
        <v>71.09</v>
      </c>
      <c r="F27" s="111">
        <v>70.795</v>
      </c>
      <c r="G27" s="110">
        <v>70.55633333333334</v>
      </c>
      <c r="H27" s="110">
        <v>71.14900000000002</v>
      </c>
      <c r="I27" s="111">
        <v>70.85266666666668</v>
      </c>
    </row>
    <row r="28" spans="2:9" ht="12.75">
      <c r="B28" s="124"/>
      <c r="C28" s="118" t="s">
        <v>600</v>
      </c>
      <c r="D28" s="122">
        <v>68.4</v>
      </c>
      <c r="E28" s="110">
        <v>68.99</v>
      </c>
      <c r="F28" s="111">
        <v>68.695</v>
      </c>
      <c r="G28" s="110">
        <v>69.30368778280541</v>
      </c>
      <c r="H28" s="110">
        <v>69.8954298642534</v>
      </c>
      <c r="I28" s="111">
        <v>69.5995588235294</v>
      </c>
    </row>
    <row r="29" spans="2:9" ht="12.75">
      <c r="B29" s="124"/>
      <c r="C29" s="118" t="s">
        <v>601</v>
      </c>
      <c r="D29" s="122">
        <v>65.7</v>
      </c>
      <c r="E29" s="110">
        <v>66.29</v>
      </c>
      <c r="F29" s="111">
        <v>65.995</v>
      </c>
      <c r="G29" s="110">
        <v>66.0667741935484</v>
      </c>
      <c r="H29" s="110">
        <v>66.65870967741934</v>
      </c>
      <c r="I29" s="111">
        <v>66.36274193548387</v>
      </c>
    </row>
    <row r="30" spans="2:9" ht="12.75">
      <c r="B30" s="124"/>
      <c r="C30" s="118" t="s">
        <v>692</v>
      </c>
      <c r="D30" s="122">
        <v>65.4</v>
      </c>
      <c r="E30" s="110">
        <v>65.99</v>
      </c>
      <c r="F30" s="111">
        <v>65.695</v>
      </c>
      <c r="G30" s="110">
        <v>64.90645161290324</v>
      </c>
      <c r="H30" s="110">
        <v>65.49645161290321</v>
      </c>
      <c r="I30" s="111">
        <v>65.20145161290323</v>
      </c>
    </row>
    <row r="31" spans="2:9" ht="12.75">
      <c r="B31" s="124"/>
      <c r="C31" s="118" t="s">
        <v>693</v>
      </c>
      <c r="D31" s="122">
        <v>64.85</v>
      </c>
      <c r="E31" s="110">
        <v>65.44</v>
      </c>
      <c r="F31" s="111">
        <v>65.145</v>
      </c>
      <c r="G31" s="110">
        <v>64.9171875</v>
      </c>
      <c r="H31" s="110">
        <v>65.5078125</v>
      </c>
      <c r="I31" s="111">
        <v>65.2125</v>
      </c>
    </row>
    <row r="32" spans="2:9" ht="12.75">
      <c r="B32" s="124"/>
      <c r="C32" s="119" t="s">
        <v>700</v>
      </c>
      <c r="D32" s="123">
        <v>70.04916666666666</v>
      </c>
      <c r="E32" s="112">
        <v>70.64</v>
      </c>
      <c r="F32" s="113">
        <v>70.34583333333332</v>
      </c>
      <c r="G32" s="112">
        <v>70.19152727220758</v>
      </c>
      <c r="H32" s="112">
        <v>70.78241665604968</v>
      </c>
      <c r="I32" s="113">
        <v>70.48738863079528</v>
      </c>
    </row>
    <row r="33" spans="2:9" ht="7.5" customHeight="1">
      <c r="B33" s="124"/>
      <c r="C33" s="121"/>
      <c r="D33" s="57"/>
      <c r="E33" s="20"/>
      <c r="F33" s="114"/>
      <c r="G33" s="20"/>
      <c r="H33" s="20"/>
      <c r="I33" s="114"/>
    </row>
    <row r="34" spans="2:9" ht="12.75">
      <c r="B34" s="124" t="s">
        <v>710</v>
      </c>
      <c r="C34" s="118" t="s">
        <v>247</v>
      </c>
      <c r="D34" s="122">
        <v>65.87</v>
      </c>
      <c r="E34" s="110">
        <v>66.46</v>
      </c>
      <c r="F34" s="111">
        <v>66.165</v>
      </c>
      <c r="G34" s="110">
        <v>64.9025</v>
      </c>
      <c r="H34" s="110">
        <v>65.4928125</v>
      </c>
      <c r="I34" s="111">
        <v>65.19765625</v>
      </c>
    </row>
    <row r="35" spans="2:9" ht="12.75">
      <c r="B35" s="124"/>
      <c r="C35" s="118" t="s">
        <v>691</v>
      </c>
      <c r="D35" s="122">
        <v>65</v>
      </c>
      <c r="E35" s="110">
        <v>65.59</v>
      </c>
      <c r="F35" s="111">
        <v>65.295</v>
      </c>
      <c r="G35" s="110">
        <v>65.59032258064518</v>
      </c>
      <c r="H35" s="110">
        <v>66.18032258064517</v>
      </c>
      <c r="I35" s="111">
        <v>65.88532258064518</v>
      </c>
    </row>
    <row r="36" spans="2:9" ht="12.75">
      <c r="B36" s="124"/>
      <c r="C36" s="118" t="s">
        <v>594</v>
      </c>
      <c r="D36" s="122">
        <v>63.2</v>
      </c>
      <c r="E36" s="110">
        <v>63.8</v>
      </c>
      <c r="F36" s="111">
        <v>63.5</v>
      </c>
      <c r="G36" s="110">
        <v>63.72</v>
      </c>
      <c r="H36" s="110">
        <v>64.31266666666666</v>
      </c>
      <c r="I36" s="111">
        <v>64.01633333333334</v>
      </c>
    </row>
    <row r="37" spans="2:9" ht="12.75">
      <c r="B37" s="124"/>
      <c r="C37" s="118" t="s">
        <v>595</v>
      </c>
      <c r="D37" s="122">
        <v>63.05</v>
      </c>
      <c r="E37" s="110">
        <v>63.65</v>
      </c>
      <c r="F37" s="111">
        <v>63.35</v>
      </c>
      <c r="G37" s="110">
        <v>63.24</v>
      </c>
      <c r="H37" s="110">
        <v>63.84</v>
      </c>
      <c r="I37" s="111">
        <v>63.54</v>
      </c>
    </row>
    <row r="38" spans="2:9" ht="12.75">
      <c r="B38" s="124"/>
      <c r="C38" s="118" t="s">
        <v>596</v>
      </c>
      <c r="D38" s="122">
        <v>63.25</v>
      </c>
      <c r="E38" s="110">
        <v>63.85</v>
      </c>
      <c r="F38" s="111">
        <v>63.55</v>
      </c>
      <c r="G38" s="110">
        <v>63.35137931034483</v>
      </c>
      <c r="H38" s="110">
        <v>63.951379310344834</v>
      </c>
      <c r="I38" s="111">
        <v>63.651379310344836</v>
      </c>
    </row>
    <row r="39" spans="2:9" ht="12.75">
      <c r="B39" s="124"/>
      <c r="C39" s="118" t="s">
        <v>597</v>
      </c>
      <c r="D39" s="122">
        <v>62.9</v>
      </c>
      <c r="E39" s="110">
        <v>63.5</v>
      </c>
      <c r="F39" s="111">
        <v>63.2</v>
      </c>
      <c r="G39" s="110">
        <v>63.182</v>
      </c>
      <c r="H39" s="110">
        <v>63.78200000000001</v>
      </c>
      <c r="I39" s="111">
        <v>63.482000000000006</v>
      </c>
    </row>
    <row r="40" spans="2:9" ht="12.75">
      <c r="B40" s="124"/>
      <c r="C40" s="118" t="s">
        <v>598</v>
      </c>
      <c r="D40" s="122">
        <v>63.35</v>
      </c>
      <c r="E40" s="110">
        <v>63.95</v>
      </c>
      <c r="F40" s="111">
        <v>63.65</v>
      </c>
      <c r="G40" s="110">
        <v>63.12275862068965</v>
      </c>
      <c r="H40" s="110">
        <v>63.71862068965518</v>
      </c>
      <c r="I40" s="111">
        <v>63.42068965517242</v>
      </c>
    </row>
    <row r="41" spans="2:9" ht="12.75">
      <c r="B41" s="124"/>
      <c r="C41" s="118" t="s">
        <v>599</v>
      </c>
      <c r="D41" s="122">
        <v>64.49</v>
      </c>
      <c r="E41" s="110">
        <v>65.09</v>
      </c>
      <c r="F41" s="111">
        <v>64.79</v>
      </c>
      <c r="G41" s="110">
        <v>63.932</v>
      </c>
      <c r="H41" s="110">
        <v>64.53133333333334</v>
      </c>
      <c r="I41" s="111">
        <v>64.23166666666667</v>
      </c>
    </row>
    <row r="42" spans="2:9" ht="12.75">
      <c r="B42" s="124"/>
      <c r="C42" s="118" t="s">
        <v>600</v>
      </c>
      <c r="D42" s="122">
        <v>63.85</v>
      </c>
      <c r="E42" s="110">
        <v>64.45</v>
      </c>
      <c r="F42" s="111">
        <v>64.15</v>
      </c>
      <c r="G42" s="110">
        <v>64.20666666666666</v>
      </c>
      <c r="H42" s="110">
        <v>64.80566666666667</v>
      </c>
      <c r="I42" s="111">
        <v>64.50616666666667</v>
      </c>
    </row>
    <row r="43" spans="2:9" ht="12.75">
      <c r="B43" s="124"/>
      <c r="C43" s="118" t="s">
        <v>601</v>
      </c>
      <c r="D43" s="122">
        <v>67</v>
      </c>
      <c r="E43" s="110">
        <v>67.6</v>
      </c>
      <c r="F43" s="111">
        <v>67.3</v>
      </c>
      <c r="G43" s="110">
        <v>64.58709677419354</v>
      </c>
      <c r="H43" s="110">
        <v>65.18709677419355</v>
      </c>
      <c r="I43" s="111">
        <v>64.88709677419354</v>
      </c>
    </row>
    <row r="44" spans="2:9" ht="11.25" customHeight="1" thickBot="1">
      <c r="B44" s="115"/>
      <c r="C44" s="1627" t="s">
        <v>602</v>
      </c>
      <c r="D44" s="1628">
        <v>68.45</v>
      </c>
      <c r="E44" s="1629">
        <v>69.05</v>
      </c>
      <c r="F44" s="1630">
        <v>68.75</v>
      </c>
      <c r="G44" s="1629">
        <v>68.2075</v>
      </c>
      <c r="H44" s="1629">
        <v>68.8071875</v>
      </c>
      <c r="I44" s="1630">
        <v>68.50734375</v>
      </c>
    </row>
    <row r="45" ht="6.75" customHeight="1"/>
    <row r="46" ht="12.75">
      <c r="B46" s="18" t="s">
        <v>694</v>
      </c>
    </row>
    <row r="47" ht="9" customHeight="1"/>
    <row r="48" ht="12.75">
      <c r="E48" s="104" t="s">
        <v>944</v>
      </c>
    </row>
    <row r="49" spans="1:11" ht="18.75">
      <c r="A49" s="1690" t="s">
        <v>241</v>
      </c>
      <c r="B49" s="1690"/>
      <c r="C49" s="1690"/>
      <c r="D49" s="1690"/>
      <c r="E49" s="1690"/>
      <c r="F49" s="1690"/>
      <c r="G49" s="1690"/>
      <c r="H49" s="1690"/>
      <c r="I49" s="1690"/>
      <c r="J49" s="1690"/>
      <c r="K49" s="1690"/>
    </row>
    <row r="50" ht="6.75" customHeight="1" thickBot="1"/>
    <row r="51" spans="1:11" ht="12.75">
      <c r="A51" s="1884"/>
      <c r="B51" s="1793" t="s">
        <v>696</v>
      </c>
      <c r="C51" s="1794"/>
      <c r="D51" s="1795"/>
      <c r="E51" s="1793" t="s">
        <v>1274</v>
      </c>
      <c r="F51" s="1794"/>
      <c r="G51" s="1795"/>
      <c r="H51" s="637"/>
      <c r="I51" s="1821" t="s">
        <v>605</v>
      </c>
      <c r="J51" s="1821"/>
      <c r="K51" s="638"/>
    </row>
    <row r="52" spans="1:11" ht="12.75">
      <c r="A52" s="1885"/>
      <c r="B52" s="1778"/>
      <c r="C52" s="1889"/>
      <c r="D52" s="1871"/>
      <c r="E52" s="1778"/>
      <c r="F52" s="1889"/>
      <c r="G52" s="1871"/>
      <c r="H52" s="1886" t="s">
        <v>697</v>
      </c>
      <c r="I52" s="1887"/>
      <c r="J52" s="1887" t="s">
        <v>943</v>
      </c>
      <c r="K52" s="1888"/>
    </row>
    <row r="53" spans="1:11" ht="12.75">
      <c r="A53" s="639"/>
      <c r="B53" s="696">
        <v>2005</v>
      </c>
      <c r="C53" s="697">
        <v>2006</v>
      </c>
      <c r="D53" s="698">
        <v>2007</v>
      </c>
      <c r="E53" s="696">
        <v>2006</v>
      </c>
      <c r="F53" s="697">
        <v>2007</v>
      </c>
      <c r="G53" s="698" t="s">
        <v>1343</v>
      </c>
      <c r="H53" s="710" t="s">
        <v>244</v>
      </c>
      <c r="I53" s="711" t="s">
        <v>245</v>
      </c>
      <c r="J53" s="712" t="s">
        <v>245</v>
      </c>
      <c r="K53" s="713" t="s">
        <v>710</v>
      </c>
    </row>
    <row r="54" spans="1:11" ht="12.75">
      <c r="A54" s="436" t="s">
        <v>698</v>
      </c>
      <c r="B54" s="437">
        <v>57.41</v>
      </c>
      <c r="C54" s="438">
        <v>76.54</v>
      </c>
      <c r="D54" s="439">
        <v>79.73</v>
      </c>
      <c r="E54" s="437">
        <v>66.08</v>
      </c>
      <c r="F54" s="438">
        <v>70.22</v>
      </c>
      <c r="G54" s="439">
        <v>135.78</v>
      </c>
      <c r="H54" s="699">
        <v>33.32172095453757</v>
      </c>
      <c r="I54" s="700">
        <v>4.167755422001562</v>
      </c>
      <c r="J54" s="701">
        <v>6.2651331719128365</v>
      </c>
      <c r="K54" s="702">
        <v>93.36371404158359</v>
      </c>
    </row>
    <row r="55" spans="1:11" ht="13.5" thickBot="1">
      <c r="A55" s="440" t="s">
        <v>785</v>
      </c>
      <c r="B55" s="441">
        <v>418.35</v>
      </c>
      <c r="C55" s="442">
        <v>663.25</v>
      </c>
      <c r="D55" s="443">
        <v>666</v>
      </c>
      <c r="E55" s="441">
        <v>569.5</v>
      </c>
      <c r="F55" s="442">
        <v>653.25</v>
      </c>
      <c r="G55" s="443">
        <v>866</v>
      </c>
      <c r="H55" s="703">
        <v>58.53950041831001</v>
      </c>
      <c r="I55" s="704">
        <v>0.4146249528835426</v>
      </c>
      <c r="J55" s="705">
        <v>14.705882352941174</v>
      </c>
      <c r="K55" s="706">
        <v>32.56792958285496</v>
      </c>
    </row>
    <row r="56" ht="6.75" customHeight="1"/>
    <row r="57" ht="12.75">
      <c r="A57" s="444" t="s">
        <v>699</v>
      </c>
    </row>
    <row r="58" ht="12.75">
      <c r="A58" s="641" t="s">
        <v>784</v>
      </c>
    </row>
    <row r="59" ht="12.75">
      <c r="A59" s="445" t="s">
        <v>783</v>
      </c>
    </row>
  </sheetData>
  <sheetProtection/>
  <mergeCells count="13">
    <mergeCell ref="D4:F4"/>
    <mergeCell ref="G4:I4"/>
    <mergeCell ref="I51:J51"/>
    <mergeCell ref="A51:A52"/>
    <mergeCell ref="A49:K49"/>
    <mergeCell ref="H52:I52"/>
    <mergeCell ref="J52:K52"/>
    <mergeCell ref="B1:I1"/>
    <mergeCell ref="E51:G52"/>
    <mergeCell ref="B51:D52"/>
    <mergeCell ref="B2:I2"/>
    <mergeCell ref="B4:B5"/>
    <mergeCell ref="C4:C5"/>
  </mergeCells>
  <printOptions horizontalCentered="1"/>
  <pageMargins left="0.39" right="0.39" top="0.5" bottom="0.25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6.281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650" t="s">
        <v>620</v>
      </c>
      <c r="B1" s="1650"/>
      <c r="C1" s="1650"/>
      <c r="D1" s="1650"/>
      <c r="E1" s="1650"/>
      <c r="F1" s="1650"/>
      <c r="G1" s="1650"/>
      <c r="H1" s="1650"/>
      <c r="I1" s="1650"/>
      <c r="J1" s="1650"/>
      <c r="K1" s="1650"/>
    </row>
    <row r="2" spans="1:11" ht="15.75">
      <c r="A2" s="1651" t="s">
        <v>310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702</v>
      </c>
      <c r="L3" s="8"/>
    </row>
    <row r="4" spans="1:11" ht="12.75">
      <c r="A4" s="167"/>
      <c r="B4" s="167" t="s">
        <v>243</v>
      </c>
      <c r="C4" s="171"/>
      <c r="D4" s="171" t="s">
        <v>243</v>
      </c>
      <c r="E4" s="170"/>
      <c r="F4" s="171" t="str">
        <f>'M AC'!F4</f>
        <v> Changes in the First Eleven Months of </v>
      </c>
      <c r="G4" s="171"/>
      <c r="H4" s="171"/>
      <c r="I4" s="171"/>
      <c r="J4" s="171"/>
      <c r="K4" s="170"/>
    </row>
    <row r="5" spans="1:11" ht="12.75">
      <c r="A5" s="172"/>
      <c r="B5" s="173">
        <f>'M AC'!B5</f>
        <v>2006</v>
      </c>
      <c r="C5" s="174">
        <f>'M AC'!C5</f>
        <v>2007</v>
      </c>
      <c r="D5" s="174">
        <f>'M AC'!D5</f>
        <v>2007</v>
      </c>
      <c r="E5" s="175">
        <f>'M AC'!E5</f>
        <v>2008</v>
      </c>
      <c r="F5" s="1641" t="str">
        <f>'M AC'!F5</f>
        <v>2006/07</v>
      </c>
      <c r="G5" s="1637">
        <f>'M AC'!G5</f>
        <v>0</v>
      </c>
      <c r="H5" s="1640">
        <f>'M AC'!H5</f>
        <v>0</v>
      </c>
      <c r="I5" s="1642" t="str">
        <f>'M AC'!I5</f>
        <v>2007/08</v>
      </c>
      <c r="J5" s="1637">
        <f>'M AC'!J5</f>
        <v>0</v>
      </c>
      <c r="K5" s="1638">
        <f>'M AC'!K5</f>
        <v>0</v>
      </c>
    </row>
    <row r="6" spans="1:11" ht="13.5" thickBot="1">
      <c r="A6" s="176"/>
      <c r="B6" s="177" t="s">
        <v>246</v>
      </c>
      <c r="C6" s="178" t="str">
        <f>MS!C6</f>
        <v>June</v>
      </c>
      <c r="D6" s="178" t="s">
        <v>248</v>
      </c>
      <c r="E6" s="179" t="str">
        <f>MS!E6</f>
        <v>June (e)</v>
      </c>
      <c r="F6" s="178" t="s">
        <v>249</v>
      </c>
      <c r="G6" s="178" t="s">
        <v>243</v>
      </c>
      <c r="H6" s="180" t="s">
        <v>347</v>
      </c>
      <c r="I6" s="178" t="s">
        <v>249</v>
      </c>
      <c r="J6" s="178" t="s">
        <v>243</v>
      </c>
      <c r="K6" s="179" t="s">
        <v>347</v>
      </c>
    </row>
    <row r="7" spans="1:11" ht="15" customHeight="1">
      <c r="A7" s="49" t="s">
        <v>311</v>
      </c>
      <c r="B7" s="49">
        <v>289975.904</v>
      </c>
      <c r="C7" s="41">
        <v>325035.48500000004</v>
      </c>
      <c r="D7" s="41">
        <v>334453.303</v>
      </c>
      <c r="E7" s="42">
        <v>402012.98540757</v>
      </c>
      <c r="F7" s="41">
        <v>35059.581000000064</v>
      </c>
      <c r="G7" s="41"/>
      <c r="H7" s="4">
        <v>12.0905152864012</v>
      </c>
      <c r="I7" s="41">
        <v>67559.68240757001</v>
      </c>
      <c r="J7" s="41"/>
      <c r="K7" s="42">
        <v>20.200034444739813</v>
      </c>
    </row>
    <row r="8" spans="1:11" ht="15" customHeight="1">
      <c r="A8" s="49" t="s">
        <v>312</v>
      </c>
      <c r="B8" s="49">
        <v>35716.144</v>
      </c>
      <c r="C8" s="41">
        <v>40185.297</v>
      </c>
      <c r="D8" s="41">
        <v>42692.234000000004</v>
      </c>
      <c r="E8" s="42">
        <v>49888.52</v>
      </c>
      <c r="F8" s="41">
        <v>4469.152999999998</v>
      </c>
      <c r="G8" s="41"/>
      <c r="H8" s="4">
        <v>12.512977324763833</v>
      </c>
      <c r="I8" s="41">
        <v>7196.286</v>
      </c>
      <c r="J8" s="41"/>
      <c r="K8" s="42">
        <v>16.856194501323117</v>
      </c>
    </row>
    <row r="9" spans="1:11" ht="15" customHeight="1">
      <c r="A9" s="49" t="s">
        <v>313</v>
      </c>
      <c r="B9" s="49">
        <v>31124.444</v>
      </c>
      <c r="C9" s="41">
        <v>35530.445</v>
      </c>
      <c r="D9" s="41">
        <v>37575.847</v>
      </c>
      <c r="E9" s="42">
        <v>41594.646</v>
      </c>
      <c r="F9" s="41">
        <v>4406.001</v>
      </c>
      <c r="G9" s="41"/>
      <c r="H9" s="4">
        <v>14.156079382494353</v>
      </c>
      <c r="I9" s="41">
        <v>4018.798999999999</v>
      </c>
      <c r="J9" s="41"/>
      <c r="K9" s="42">
        <v>10.695165434328064</v>
      </c>
    </row>
    <row r="10" spans="1:11" ht="15" customHeight="1">
      <c r="A10" s="49" t="s">
        <v>314</v>
      </c>
      <c r="B10" s="49">
        <v>4591.7</v>
      </c>
      <c r="C10" s="41">
        <v>4654.852</v>
      </c>
      <c r="D10" s="41">
        <v>5116.387</v>
      </c>
      <c r="E10" s="42">
        <v>8293.874</v>
      </c>
      <c r="F10" s="41">
        <v>63.152000000000044</v>
      </c>
      <c r="G10" s="41"/>
      <c r="H10" s="4">
        <v>1.3753511771239422</v>
      </c>
      <c r="I10" s="41">
        <v>3177.487</v>
      </c>
      <c r="J10" s="41"/>
      <c r="K10" s="42">
        <v>62.10411761268255</v>
      </c>
    </row>
    <row r="11" spans="1:11" ht="15" customHeight="1">
      <c r="A11" s="49" t="s">
        <v>315</v>
      </c>
      <c r="B11" s="49">
        <v>151710.74</v>
      </c>
      <c r="C11" s="41">
        <v>167659.36500000002</v>
      </c>
      <c r="D11" s="41">
        <v>174633.856</v>
      </c>
      <c r="E11" s="42">
        <v>208668.452</v>
      </c>
      <c r="F11" s="41">
        <v>15948.62500000003</v>
      </c>
      <c r="G11" s="41"/>
      <c r="H11" s="4">
        <v>10.512522053481534</v>
      </c>
      <c r="I11" s="41">
        <v>34034.59599999999</v>
      </c>
      <c r="J11" s="41"/>
      <c r="K11" s="42">
        <v>19.489116703693462</v>
      </c>
    </row>
    <row r="12" spans="1:11" ht="15" customHeight="1">
      <c r="A12" s="49" t="s">
        <v>313</v>
      </c>
      <c r="B12" s="49">
        <v>145776.78</v>
      </c>
      <c r="C12" s="41">
        <v>162088.594</v>
      </c>
      <c r="D12" s="41">
        <v>168320.359</v>
      </c>
      <c r="E12" s="42">
        <v>201322.353</v>
      </c>
      <c r="F12" s="41">
        <v>16311.814000000013</v>
      </c>
      <c r="G12" s="41"/>
      <c r="H12" s="4">
        <v>11.189583142116334</v>
      </c>
      <c r="I12" s="41">
        <v>33001.994000000006</v>
      </c>
      <c r="J12" s="41"/>
      <c r="K12" s="42">
        <v>19.606656138370052</v>
      </c>
    </row>
    <row r="13" spans="1:11" ht="15" customHeight="1">
      <c r="A13" s="49" t="s">
        <v>314</v>
      </c>
      <c r="B13" s="49">
        <v>5933.96</v>
      </c>
      <c r="C13" s="41">
        <v>5570.771</v>
      </c>
      <c r="D13" s="41">
        <v>6313.497</v>
      </c>
      <c r="E13" s="42">
        <v>7346.099</v>
      </c>
      <c r="F13" s="41">
        <v>-363.1890000000003</v>
      </c>
      <c r="G13" s="41"/>
      <c r="H13" s="4">
        <v>-6.12051648477577</v>
      </c>
      <c r="I13" s="41">
        <v>1032.6019999999999</v>
      </c>
      <c r="J13" s="41"/>
      <c r="K13" s="42">
        <v>16.35546829277023</v>
      </c>
    </row>
    <row r="14" spans="1:11" ht="15" customHeight="1">
      <c r="A14" s="49" t="s">
        <v>316</v>
      </c>
      <c r="B14" s="49">
        <v>100068.162</v>
      </c>
      <c r="C14" s="41">
        <v>114297.361</v>
      </c>
      <c r="D14" s="41">
        <v>114032.465</v>
      </c>
      <c r="E14" s="42">
        <v>140347.76640757002</v>
      </c>
      <c r="F14" s="41">
        <v>14229.199000000008</v>
      </c>
      <c r="G14" s="41"/>
      <c r="H14" s="4">
        <v>14.219506699843262</v>
      </c>
      <c r="I14" s="41">
        <v>26315.30140757002</v>
      </c>
      <c r="J14" s="41"/>
      <c r="K14" s="42">
        <v>23.07702583432711</v>
      </c>
    </row>
    <row r="15" spans="1:11" ht="15" customHeight="1">
      <c r="A15" s="49" t="s">
        <v>313</v>
      </c>
      <c r="B15" s="49">
        <v>85505.684</v>
      </c>
      <c r="C15" s="41">
        <v>98035.99</v>
      </c>
      <c r="D15" s="41">
        <v>97215.125</v>
      </c>
      <c r="E15" s="42">
        <v>122938.98998792001</v>
      </c>
      <c r="F15" s="41">
        <v>12530.306000000011</v>
      </c>
      <c r="G15" s="41"/>
      <c r="H15" s="4">
        <v>14.65435444034342</v>
      </c>
      <c r="I15" s="41">
        <v>25723.86498792001</v>
      </c>
      <c r="J15" s="41"/>
      <c r="K15" s="42">
        <v>26.46076419478966</v>
      </c>
    </row>
    <row r="16" spans="1:11" ht="15" customHeight="1">
      <c r="A16" s="49" t="s">
        <v>314</v>
      </c>
      <c r="B16" s="49">
        <v>14562.478</v>
      </c>
      <c r="C16" s="41">
        <v>16261.371000000001</v>
      </c>
      <c r="D16" s="41">
        <v>16817.34</v>
      </c>
      <c r="E16" s="42">
        <v>17408.77641965</v>
      </c>
      <c r="F16" s="41">
        <v>1698.8930000000018</v>
      </c>
      <c r="G16" s="41"/>
      <c r="H16" s="4">
        <v>11.666235650278765</v>
      </c>
      <c r="I16" s="41">
        <v>591.4364196499992</v>
      </c>
      <c r="J16" s="41"/>
      <c r="K16" s="42">
        <v>3.5168250130519993</v>
      </c>
    </row>
    <row r="17" spans="1:11" ht="15" customHeight="1">
      <c r="A17" s="49" t="s">
        <v>317</v>
      </c>
      <c r="B17" s="49">
        <v>2480.858</v>
      </c>
      <c r="C17" s="41">
        <v>2893.462</v>
      </c>
      <c r="D17" s="41">
        <v>3094.748</v>
      </c>
      <c r="E17" s="42">
        <v>3108.2470000000003</v>
      </c>
      <c r="F17" s="41">
        <v>412.6039999999998</v>
      </c>
      <c r="G17" s="41"/>
      <c r="H17" s="4">
        <v>16.631504100597446</v>
      </c>
      <c r="I17" s="41">
        <v>13.499000000000251</v>
      </c>
      <c r="J17" s="41"/>
      <c r="K17" s="42">
        <v>0.4361906042107548</v>
      </c>
    </row>
    <row r="18" spans="1:11" ht="15" customHeight="1">
      <c r="A18" s="51" t="s">
        <v>318</v>
      </c>
      <c r="B18" s="51">
        <v>329.165</v>
      </c>
      <c r="C18" s="6">
        <v>80</v>
      </c>
      <c r="D18" s="6">
        <v>1870.81</v>
      </c>
      <c r="E18" s="44">
        <v>30</v>
      </c>
      <c r="F18" s="6">
        <v>-249.165</v>
      </c>
      <c r="G18" s="6"/>
      <c r="H18" s="7">
        <v>-75.69607947382012</v>
      </c>
      <c r="I18" s="6">
        <v>-1840.81</v>
      </c>
      <c r="J18" s="6"/>
      <c r="K18" s="44">
        <v>-98.39641652546224</v>
      </c>
    </row>
    <row r="19" spans="1:11" ht="15" customHeight="1">
      <c r="A19" s="51" t="s">
        <v>319</v>
      </c>
      <c r="B19" s="51">
        <v>7.705</v>
      </c>
      <c r="C19" s="6">
        <v>1531.896</v>
      </c>
      <c r="D19" s="6">
        <v>1628.465</v>
      </c>
      <c r="E19" s="44">
        <v>3231.955</v>
      </c>
      <c r="F19" s="6">
        <v>1524.191</v>
      </c>
      <c r="G19" s="6"/>
      <c r="H19" s="1292">
        <v>19781.842959117457</v>
      </c>
      <c r="I19" s="6">
        <v>1603.49</v>
      </c>
      <c r="J19" s="6"/>
      <c r="K19" s="44">
        <v>98.46634714286154</v>
      </c>
    </row>
    <row r="20" spans="1:11" ht="15" customHeight="1">
      <c r="A20" s="446" t="s">
        <v>320</v>
      </c>
      <c r="B20" s="446">
        <v>105652.30300000001</v>
      </c>
      <c r="C20" s="99">
        <v>110894.708</v>
      </c>
      <c r="D20" s="99">
        <v>101782.862</v>
      </c>
      <c r="E20" s="138">
        <v>136501.11883104</v>
      </c>
      <c r="F20" s="99">
        <v>5242.404999999984</v>
      </c>
      <c r="G20" s="99"/>
      <c r="H20" s="3">
        <v>4.961941056788874</v>
      </c>
      <c r="I20" s="99">
        <v>34718.256831039995</v>
      </c>
      <c r="J20" s="99"/>
      <c r="K20" s="138">
        <v>34.11012045528843</v>
      </c>
    </row>
    <row r="21" spans="1:11" ht="15" customHeight="1">
      <c r="A21" s="49" t="s">
        <v>321</v>
      </c>
      <c r="B21" s="49">
        <v>17049.747</v>
      </c>
      <c r="C21" s="41">
        <v>19409.331</v>
      </c>
      <c r="D21" s="41">
        <v>20017.093</v>
      </c>
      <c r="E21" s="42">
        <v>29148.337</v>
      </c>
      <c r="F21" s="41">
        <v>2359.583999999999</v>
      </c>
      <c r="G21" s="41"/>
      <c r="H21" s="4">
        <v>13.839407704994091</v>
      </c>
      <c r="I21" s="41">
        <v>9131.243999999999</v>
      </c>
      <c r="J21" s="41"/>
      <c r="K21" s="42">
        <v>45.617233231618584</v>
      </c>
    </row>
    <row r="22" spans="1:11" ht="15" customHeight="1">
      <c r="A22" s="49" t="s">
        <v>322</v>
      </c>
      <c r="B22" s="49">
        <v>9746.221</v>
      </c>
      <c r="C22" s="41">
        <v>7689.51</v>
      </c>
      <c r="D22" s="41">
        <v>4330.657</v>
      </c>
      <c r="E22" s="42">
        <v>7510.97583103999</v>
      </c>
      <c r="F22" s="41">
        <v>-2056.7109999999993</v>
      </c>
      <c r="G22" s="41"/>
      <c r="H22" s="4">
        <v>-21.102650965948744</v>
      </c>
      <c r="I22" s="41">
        <v>3180.31883103999</v>
      </c>
      <c r="J22" s="41"/>
      <c r="K22" s="42">
        <v>73.43732904822502</v>
      </c>
    </row>
    <row r="23" spans="1:11" ht="15" customHeight="1">
      <c r="A23" s="49" t="s">
        <v>323</v>
      </c>
      <c r="B23" s="49">
        <v>78856.335</v>
      </c>
      <c r="C23" s="41">
        <v>83795.867</v>
      </c>
      <c r="D23" s="41">
        <v>77435.112</v>
      </c>
      <c r="E23" s="42">
        <v>99841.80600000001</v>
      </c>
      <c r="F23" s="41">
        <v>4939.531999999992</v>
      </c>
      <c r="G23" s="41"/>
      <c r="H23" s="4">
        <v>6.263963446944359</v>
      </c>
      <c r="I23" s="41">
        <v>22406.694000000018</v>
      </c>
      <c r="J23" s="41"/>
      <c r="K23" s="42">
        <v>28.93609038752345</v>
      </c>
    </row>
    <row r="24" spans="1:11" ht="15" customHeight="1">
      <c r="A24" s="51" t="s">
        <v>790</v>
      </c>
      <c r="B24" s="51">
        <v>395965.077</v>
      </c>
      <c r="C24" s="6">
        <v>437542.08900000004</v>
      </c>
      <c r="D24" s="6">
        <v>439735.44</v>
      </c>
      <c r="E24" s="44">
        <v>541776.0592386101</v>
      </c>
      <c r="F24" s="6">
        <v>41577.012000000046</v>
      </c>
      <c r="G24" s="6"/>
      <c r="H24" s="7">
        <v>10.500171458302635</v>
      </c>
      <c r="I24" s="6">
        <v>102040.61923861003</v>
      </c>
      <c r="J24" s="6"/>
      <c r="K24" s="44">
        <v>23.2050023620134</v>
      </c>
    </row>
    <row r="25" spans="1:11" ht="15" customHeight="1">
      <c r="A25" s="446" t="s">
        <v>324</v>
      </c>
      <c r="B25" s="446">
        <v>61817.3</v>
      </c>
      <c r="C25" s="99">
        <v>61634.15700000001</v>
      </c>
      <c r="D25" s="99">
        <v>64930.30449999999</v>
      </c>
      <c r="E25" s="138">
        <v>76217.78573086999</v>
      </c>
      <c r="F25" s="99">
        <v>-183.1429999999964</v>
      </c>
      <c r="G25" s="99"/>
      <c r="H25" s="3">
        <v>-0.29626496142664976</v>
      </c>
      <c r="I25" s="99">
        <v>11287.481230869998</v>
      </c>
      <c r="J25" s="99"/>
      <c r="K25" s="138">
        <v>17.383995528420783</v>
      </c>
    </row>
    <row r="26" spans="1:11" ht="15" customHeight="1">
      <c r="A26" s="49" t="s">
        <v>325</v>
      </c>
      <c r="B26" s="49">
        <v>6054.434</v>
      </c>
      <c r="C26" s="41">
        <v>5896.694</v>
      </c>
      <c r="D26" s="41">
        <v>7359.764</v>
      </c>
      <c r="E26" s="42">
        <v>8277.186</v>
      </c>
      <c r="F26" s="41">
        <v>-157.74</v>
      </c>
      <c r="G26" s="41"/>
      <c r="H26" s="4">
        <v>-2.6053632759065466</v>
      </c>
      <c r="I26" s="41">
        <v>917.4219999999996</v>
      </c>
      <c r="J26" s="41"/>
      <c r="K26" s="42">
        <v>12.46537253096702</v>
      </c>
    </row>
    <row r="27" spans="1:11" ht="15" customHeight="1">
      <c r="A27" s="49" t="s">
        <v>326</v>
      </c>
      <c r="B27" s="49">
        <v>22907.3</v>
      </c>
      <c r="C27" s="41">
        <v>19647.58</v>
      </c>
      <c r="D27" s="41">
        <v>22597.7195</v>
      </c>
      <c r="E27" s="42">
        <v>22851.48173087</v>
      </c>
      <c r="F27" s="41">
        <v>-3259.72</v>
      </c>
      <c r="G27" s="41"/>
      <c r="H27" s="4">
        <v>-14.230048936365252</v>
      </c>
      <c r="I27" s="41">
        <v>253.76223087000108</v>
      </c>
      <c r="J27" s="41"/>
      <c r="K27" s="42">
        <v>1.1229550436273055</v>
      </c>
    </row>
    <row r="28" spans="1:11" ht="15" customHeight="1">
      <c r="A28" s="49" t="s">
        <v>327</v>
      </c>
      <c r="B28" s="49">
        <v>399.203</v>
      </c>
      <c r="C28" s="41">
        <v>435.095</v>
      </c>
      <c r="D28" s="41">
        <v>454.036</v>
      </c>
      <c r="E28" s="42">
        <v>404.446</v>
      </c>
      <c r="F28" s="41">
        <v>35.89200000000005</v>
      </c>
      <c r="G28" s="41"/>
      <c r="H28" s="4">
        <v>8.990914396935908</v>
      </c>
      <c r="I28" s="41">
        <v>-49.59</v>
      </c>
      <c r="J28" s="41"/>
      <c r="K28" s="42">
        <v>-10.922041424028045</v>
      </c>
    </row>
    <row r="29" spans="1:11" ht="15" customHeight="1">
      <c r="A29" s="49" t="s">
        <v>328</v>
      </c>
      <c r="B29" s="49">
        <v>31401.868</v>
      </c>
      <c r="C29" s="41">
        <v>34724.372</v>
      </c>
      <c r="D29" s="41">
        <v>33932.965</v>
      </c>
      <c r="E29" s="42">
        <v>42833.185</v>
      </c>
      <c r="F29" s="41">
        <v>3322.5040000000045</v>
      </c>
      <c r="G29" s="41"/>
      <c r="H29" s="4">
        <v>10.580593485712393</v>
      </c>
      <c r="I29" s="41">
        <v>8900.22</v>
      </c>
      <c r="J29" s="41"/>
      <c r="K29" s="42">
        <v>26.2288308728695</v>
      </c>
    </row>
    <row r="30" spans="1:11" ht="15" customHeight="1">
      <c r="A30" s="49" t="s">
        <v>329</v>
      </c>
      <c r="B30" s="49">
        <v>1054.495</v>
      </c>
      <c r="C30" s="41">
        <v>930.416</v>
      </c>
      <c r="D30" s="41">
        <v>585.82</v>
      </c>
      <c r="E30" s="42">
        <v>1851.4869999999999</v>
      </c>
      <c r="F30" s="41">
        <v>-124.07899999999984</v>
      </c>
      <c r="G30" s="41"/>
      <c r="H30" s="4">
        <v>-11.766675043504222</v>
      </c>
      <c r="I30" s="41">
        <v>1265.667</v>
      </c>
      <c r="J30" s="41"/>
      <c r="K30" s="42">
        <v>216.05049332559486</v>
      </c>
    </row>
    <row r="31" spans="1:11" ht="15" customHeight="1">
      <c r="A31" s="455" t="s">
        <v>330</v>
      </c>
      <c r="B31" s="455">
        <v>307583.929</v>
      </c>
      <c r="C31" s="456">
        <v>334876.505</v>
      </c>
      <c r="D31" s="456">
        <v>340354.93389999995</v>
      </c>
      <c r="E31" s="457">
        <v>409814.049</v>
      </c>
      <c r="F31" s="456">
        <v>27292.576</v>
      </c>
      <c r="G31" s="456"/>
      <c r="H31" s="139">
        <v>8.873212618335465</v>
      </c>
      <c r="I31" s="456">
        <v>69459.11510000005</v>
      </c>
      <c r="J31" s="456"/>
      <c r="K31" s="457">
        <v>20.407847274048308</v>
      </c>
    </row>
    <row r="32" spans="1:11" ht="15" customHeight="1">
      <c r="A32" s="770" t="s">
        <v>821</v>
      </c>
      <c r="B32" s="766">
        <v>307583.929</v>
      </c>
      <c r="C32" s="767">
        <v>350900.305</v>
      </c>
      <c r="D32" s="767">
        <v>340354.93389999995</v>
      </c>
      <c r="E32" s="768">
        <v>409814.049</v>
      </c>
      <c r="F32" s="767">
        <v>43316.37599999999</v>
      </c>
      <c r="G32" s="767"/>
      <c r="H32" s="769">
        <v>14.082782589073433</v>
      </c>
      <c r="I32" s="767">
        <v>69459.11510000005</v>
      </c>
      <c r="J32" s="767"/>
      <c r="K32" s="768">
        <v>20.407847274048308</v>
      </c>
    </row>
    <row r="33" spans="1:11" ht="15" customHeight="1">
      <c r="A33" s="49" t="s">
        <v>331</v>
      </c>
      <c r="B33" s="49">
        <v>58861.9</v>
      </c>
      <c r="C33" s="41">
        <v>59290.1</v>
      </c>
      <c r="D33" s="41">
        <v>65850</v>
      </c>
      <c r="E33" s="42">
        <v>64256.325</v>
      </c>
      <c r="F33" s="41">
        <v>428.1999999999898</v>
      </c>
      <c r="G33" s="41"/>
      <c r="H33" s="4">
        <v>0.7274654742711156</v>
      </c>
      <c r="I33" s="41">
        <v>-1593.675</v>
      </c>
      <c r="J33" s="41"/>
      <c r="K33" s="42">
        <v>-2.420159453302966</v>
      </c>
    </row>
    <row r="34" spans="1:11" ht="15" customHeight="1">
      <c r="A34" s="49" t="s">
        <v>332</v>
      </c>
      <c r="B34" s="49">
        <v>4552.376</v>
      </c>
      <c r="C34" s="41">
        <v>7079.174</v>
      </c>
      <c r="D34" s="41">
        <v>5106.3669</v>
      </c>
      <c r="E34" s="42">
        <v>5290.366</v>
      </c>
      <c r="F34" s="41">
        <v>2526.798</v>
      </c>
      <c r="G34" s="41"/>
      <c r="H34" s="4">
        <v>55.50503736949671</v>
      </c>
      <c r="I34" s="41">
        <v>183.9991</v>
      </c>
      <c r="J34" s="41"/>
      <c r="K34" s="42">
        <v>3.603327054309396</v>
      </c>
    </row>
    <row r="35" spans="1:11" ht="15" customHeight="1">
      <c r="A35" s="49" t="s">
        <v>333</v>
      </c>
      <c r="B35" s="49">
        <v>2543.4759999999997</v>
      </c>
      <c r="C35" s="41">
        <v>3353.4629999999997</v>
      </c>
      <c r="D35" s="41">
        <v>2925.303</v>
      </c>
      <c r="E35" s="42">
        <v>5210.331</v>
      </c>
      <c r="F35" s="41">
        <v>809.9870000000001</v>
      </c>
      <c r="G35" s="41"/>
      <c r="H35" s="4">
        <v>31.845671042305888</v>
      </c>
      <c r="I35" s="41">
        <v>2285.0280000000002</v>
      </c>
      <c r="J35" s="41"/>
      <c r="K35" s="42">
        <v>78.11252372831123</v>
      </c>
    </row>
    <row r="36" spans="1:11" ht="15" customHeight="1">
      <c r="A36" s="49" t="s">
        <v>814</v>
      </c>
      <c r="B36" s="49">
        <v>829.108</v>
      </c>
      <c r="C36" s="41">
        <v>1030.863</v>
      </c>
      <c r="D36" s="41">
        <v>1055.057</v>
      </c>
      <c r="E36" s="42">
        <v>1287.276</v>
      </c>
      <c r="F36" s="41">
        <v>201.755</v>
      </c>
      <c r="G36" s="41"/>
      <c r="H36" s="4"/>
      <c r="I36" s="41">
        <v>232.21900000000005</v>
      </c>
      <c r="J36" s="41"/>
      <c r="K36" s="42">
        <v>22.010090450089432</v>
      </c>
    </row>
    <row r="37" spans="1:11" ht="15" customHeight="1">
      <c r="A37" s="49" t="s">
        <v>815</v>
      </c>
      <c r="B37" s="49">
        <v>1714.368</v>
      </c>
      <c r="C37" s="41">
        <v>2322.6</v>
      </c>
      <c r="D37" s="41">
        <v>1870.246</v>
      </c>
      <c r="E37" s="42">
        <v>3923.0550000000003</v>
      </c>
      <c r="F37" s="41">
        <v>608.232</v>
      </c>
      <c r="G37" s="41"/>
      <c r="H37" s="4"/>
      <c r="I37" s="41">
        <v>2052.809</v>
      </c>
      <c r="J37" s="41"/>
      <c r="K37" s="42">
        <v>109.76144314705125</v>
      </c>
    </row>
    <row r="38" spans="1:11" ht="15" customHeight="1">
      <c r="A38" s="49" t="s">
        <v>816</v>
      </c>
      <c r="B38" s="49">
        <v>240361.855</v>
      </c>
      <c r="C38" s="41">
        <v>264177.908</v>
      </c>
      <c r="D38" s="41">
        <v>265360.616</v>
      </c>
      <c r="E38" s="42">
        <v>333652.648</v>
      </c>
      <c r="F38" s="41">
        <v>23816.052999999985</v>
      </c>
      <c r="G38" s="41"/>
      <c r="H38" s="4">
        <v>9.908416208553552</v>
      </c>
      <c r="I38" s="41">
        <v>68292.032</v>
      </c>
      <c r="J38" s="41"/>
      <c r="K38" s="42">
        <v>25.735556779081342</v>
      </c>
    </row>
    <row r="39" spans="1:11" ht="15" customHeight="1">
      <c r="A39" s="770" t="s">
        <v>822</v>
      </c>
      <c r="B39" s="49">
        <v>240361.855</v>
      </c>
      <c r="C39" s="41">
        <v>280201.708</v>
      </c>
      <c r="D39" s="41">
        <v>265360.616</v>
      </c>
      <c r="E39" s="42">
        <v>333652.648</v>
      </c>
      <c r="F39" s="41">
        <v>39839.852999999974</v>
      </c>
      <c r="G39" s="41"/>
      <c r="H39" s="4">
        <v>16.57494821713702</v>
      </c>
      <c r="I39" s="41">
        <v>68292.032</v>
      </c>
      <c r="J39" s="41"/>
      <c r="K39" s="42">
        <v>25.735556779081342</v>
      </c>
    </row>
    <row r="40" spans="1:11" ht="15" customHeight="1">
      <c r="A40" s="49" t="s">
        <v>334</v>
      </c>
      <c r="B40" s="49">
        <v>198215.244</v>
      </c>
      <c r="C40" s="41">
        <v>228937.438</v>
      </c>
      <c r="D40" s="41">
        <v>231949.096</v>
      </c>
      <c r="E40" s="42">
        <v>299296.148</v>
      </c>
      <c r="F40" s="41">
        <v>30722.19399999999</v>
      </c>
      <c r="G40" s="41"/>
      <c r="H40" s="4">
        <v>15.499410327895866</v>
      </c>
      <c r="I40" s="41">
        <v>67347.052</v>
      </c>
      <c r="J40" s="41"/>
      <c r="K40" s="42">
        <v>29.03527246340292</v>
      </c>
    </row>
    <row r="41" spans="1:11" ht="15" customHeight="1">
      <c r="A41" s="49" t="s">
        <v>964</v>
      </c>
      <c r="B41" s="49">
        <v>198215.244</v>
      </c>
      <c r="C41" s="41">
        <v>233814.33800000002</v>
      </c>
      <c r="D41" s="41">
        <v>231949.096</v>
      </c>
      <c r="E41" s="42">
        <v>299296.148</v>
      </c>
      <c r="F41" s="41">
        <v>35599.09400000001</v>
      </c>
      <c r="G41" s="41"/>
      <c r="H41" s="4">
        <v>17.95981645084775</v>
      </c>
      <c r="I41" s="41">
        <v>67347.052</v>
      </c>
      <c r="J41" s="41"/>
      <c r="K41" s="42">
        <v>29.03527246340292</v>
      </c>
    </row>
    <row r="42" spans="1:11" ht="15" customHeight="1">
      <c r="A42" s="49" t="s">
        <v>335</v>
      </c>
      <c r="B42" s="49">
        <v>42146.611</v>
      </c>
      <c r="C42" s="41">
        <v>35240.47</v>
      </c>
      <c r="D42" s="41">
        <v>33411.52</v>
      </c>
      <c r="E42" s="42">
        <v>34356.5</v>
      </c>
      <c r="F42" s="41">
        <v>-6906.140999999996</v>
      </c>
      <c r="G42" s="41"/>
      <c r="H42" s="4">
        <v>-16.38599364489827</v>
      </c>
      <c r="I42" s="41">
        <v>944.9800000000032</v>
      </c>
      <c r="J42" s="41"/>
      <c r="K42" s="42">
        <v>2.8283059256208736</v>
      </c>
    </row>
    <row r="43" spans="1:11" ht="15" customHeight="1">
      <c r="A43" s="49" t="s">
        <v>965</v>
      </c>
      <c r="B43" s="49">
        <v>42146.611</v>
      </c>
      <c r="C43" s="41">
        <v>46387.37</v>
      </c>
      <c r="D43" s="41">
        <v>33411.52</v>
      </c>
      <c r="E43" s="42">
        <v>34356.5</v>
      </c>
      <c r="F43" s="41">
        <v>4240.758999999998</v>
      </c>
      <c r="G43" s="41"/>
      <c r="H43" s="4">
        <v>10.061921704689372</v>
      </c>
      <c r="I43" s="41">
        <v>944.9800000000032</v>
      </c>
      <c r="J43" s="41"/>
      <c r="K43" s="42">
        <v>2.8283059256208736</v>
      </c>
    </row>
    <row r="44" spans="1:11" ht="15" customHeight="1">
      <c r="A44" s="49" t="s">
        <v>336</v>
      </c>
      <c r="B44" s="49">
        <v>1264.322</v>
      </c>
      <c r="C44" s="41">
        <v>975.86</v>
      </c>
      <c r="D44" s="41">
        <v>1112.648</v>
      </c>
      <c r="E44" s="42">
        <v>1404.3790000000001</v>
      </c>
      <c r="F44" s="41">
        <v>-288.4619999999999</v>
      </c>
      <c r="G44" s="41"/>
      <c r="H44" s="4">
        <v>-22.815548570696382</v>
      </c>
      <c r="I44" s="41">
        <v>291.7310000000002</v>
      </c>
      <c r="J44" s="41"/>
      <c r="K44" s="42">
        <v>26.219523155571235</v>
      </c>
    </row>
    <row r="45" spans="1:11" ht="15" customHeight="1" hidden="1">
      <c r="A45" s="49"/>
      <c r="B45" s="49">
        <v>0</v>
      </c>
      <c r="C45" s="41">
        <v>0</v>
      </c>
      <c r="D45" s="41">
        <v>0</v>
      </c>
      <c r="E45" s="42">
        <v>0</v>
      </c>
      <c r="F45" s="41">
        <v>0</v>
      </c>
      <c r="G45" s="41"/>
      <c r="H45" s="4"/>
      <c r="I45" s="41">
        <v>0</v>
      </c>
      <c r="J45" s="41"/>
      <c r="K45" s="42"/>
    </row>
    <row r="46" spans="1:11" ht="15" customHeight="1" thickBot="1">
      <c r="A46" s="52" t="s">
        <v>837</v>
      </c>
      <c r="B46" s="52">
        <v>26563.8</v>
      </c>
      <c r="C46" s="45">
        <v>41031.4</v>
      </c>
      <c r="D46" s="45">
        <v>34450.3</v>
      </c>
      <c r="E46" s="47">
        <v>55744.2</v>
      </c>
      <c r="F46" s="45">
        <v>14467.6</v>
      </c>
      <c r="G46" s="45"/>
      <c r="H46" s="46">
        <v>54.463593311197954</v>
      </c>
      <c r="I46" s="45">
        <v>21293.9</v>
      </c>
      <c r="J46" s="45"/>
      <c r="K46" s="47">
        <v>61.8104922163232</v>
      </c>
    </row>
    <row r="47" spans="1:11" ht="15" customHeight="1">
      <c r="A47" s="447"/>
      <c r="B47" s="447"/>
      <c r="C47" s="449"/>
      <c r="D47" s="449"/>
      <c r="E47" s="450"/>
      <c r="F47" s="447"/>
      <c r="G47" s="449"/>
      <c r="H47" s="448"/>
      <c r="I47" s="451"/>
      <c r="J47" s="449"/>
      <c r="K47" s="450"/>
    </row>
    <row r="48" spans="1:11" ht="15" customHeight="1">
      <c r="A48" s="49" t="s">
        <v>337</v>
      </c>
      <c r="B48" s="49">
        <v>85.77334377410891</v>
      </c>
      <c r="C48" s="41">
        <v>84.7865595351843</v>
      </c>
      <c r="D48" s="41">
        <v>82.07571324239544</v>
      </c>
      <c r="E48" s="42">
        <v>85.95685625668673</v>
      </c>
      <c r="F48" s="49"/>
      <c r="G48" s="41"/>
      <c r="H48" s="4"/>
      <c r="I48" s="452"/>
      <c r="J48" s="41"/>
      <c r="K48" s="42"/>
    </row>
    <row r="49" spans="1:11" ht="15" customHeight="1">
      <c r="A49" s="49" t="s">
        <v>338</v>
      </c>
      <c r="B49" s="49">
        <v>41.61697518149647</v>
      </c>
      <c r="C49" s="41">
        <v>37.20340165320718</v>
      </c>
      <c r="D49" s="41">
        <v>39.102709803407144</v>
      </c>
      <c r="E49" s="42">
        <v>34.94267992076278</v>
      </c>
      <c r="F49" s="49"/>
      <c r="G49" s="41"/>
      <c r="H49" s="4"/>
      <c r="I49" s="452"/>
      <c r="J49" s="41"/>
      <c r="K49" s="42"/>
    </row>
    <row r="50" spans="1:11" ht="15" customHeight="1">
      <c r="A50" s="49" t="s">
        <v>307</v>
      </c>
      <c r="B50" s="49">
        <v>7969.55</v>
      </c>
      <c r="C50" s="41">
        <v>8116.437000000004</v>
      </c>
      <c r="D50" s="41">
        <v>5623.96</v>
      </c>
      <c r="E50" s="42">
        <v>8361.305580349997</v>
      </c>
      <c r="F50" s="49">
        <v>144.387000000007</v>
      </c>
      <c r="G50" s="41" t="s">
        <v>186</v>
      </c>
      <c r="H50" s="4">
        <v>1.8117334102930156</v>
      </c>
      <c r="I50" s="452">
        <v>2660.465580349998</v>
      </c>
      <c r="J50" s="41" t="s">
        <v>187</v>
      </c>
      <c r="K50" s="42">
        <v>47.305912210435324</v>
      </c>
    </row>
    <row r="51" spans="1:11" ht="15" customHeight="1">
      <c r="A51" s="49" t="s">
        <v>308</v>
      </c>
      <c r="B51" s="49">
        <v>256918.168</v>
      </c>
      <c r="C51" s="41">
        <v>290432.027</v>
      </c>
      <c r="D51" s="41">
        <v>300582.21739999996</v>
      </c>
      <c r="E51" s="42">
        <v>360602.90589983</v>
      </c>
      <c r="F51" s="49">
        <v>33516.359</v>
      </c>
      <c r="G51" s="41" t="s">
        <v>186</v>
      </c>
      <c r="H51" s="4">
        <v>13.045538686855341</v>
      </c>
      <c r="I51" s="452">
        <v>60097.56849983002</v>
      </c>
      <c r="J51" s="41" t="s">
        <v>187</v>
      </c>
      <c r="K51" s="42">
        <v>19.993720526672124</v>
      </c>
    </row>
    <row r="52" spans="1:11" ht="15" customHeight="1">
      <c r="A52" s="49" t="s">
        <v>309</v>
      </c>
      <c r="B52" s="49">
        <v>78034.00800000002</v>
      </c>
      <c r="C52" s="41">
        <v>68932.89199999999</v>
      </c>
      <c r="D52" s="41">
        <v>66746.74199999998</v>
      </c>
      <c r="E52" s="42">
        <v>78905.43183104</v>
      </c>
      <c r="F52" s="49">
        <v>-9103.616000000024</v>
      </c>
      <c r="G52" s="41" t="s">
        <v>186</v>
      </c>
      <c r="H52" s="4">
        <v>-11.666216093885657</v>
      </c>
      <c r="I52" s="452">
        <v>12081.809831040015</v>
      </c>
      <c r="J52" s="41" t="s">
        <v>187</v>
      </c>
      <c r="K52" s="42">
        <v>18.10097312471074</v>
      </c>
    </row>
    <row r="53" spans="1:11" ht="15" customHeight="1">
      <c r="A53" s="49" t="s">
        <v>339</v>
      </c>
      <c r="B53" s="49">
        <v>264887.766</v>
      </c>
      <c r="C53" s="41">
        <v>298548.49100000004</v>
      </c>
      <c r="D53" s="41">
        <v>306206.079</v>
      </c>
      <c r="E53" s="42">
        <v>368964.23598791996</v>
      </c>
      <c r="F53" s="49">
        <v>33660.725000000035</v>
      </c>
      <c r="G53" s="41"/>
      <c r="H53" s="4">
        <v>12.707542333231062</v>
      </c>
      <c r="I53" s="452">
        <v>62758.15698791994</v>
      </c>
      <c r="J53" s="41"/>
      <c r="K53" s="42">
        <v>20.495398782700175</v>
      </c>
    </row>
    <row r="54" spans="1:11" ht="15" customHeight="1" thickBot="1">
      <c r="A54" s="52" t="s">
        <v>340</v>
      </c>
      <c r="B54" s="52">
        <v>25088.138</v>
      </c>
      <c r="C54" s="45">
        <v>26486.994</v>
      </c>
      <c r="D54" s="45">
        <v>28247.224000000002</v>
      </c>
      <c r="E54" s="47">
        <v>33048.74941965</v>
      </c>
      <c r="F54" s="52">
        <v>1398.8559999999998</v>
      </c>
      <c r="G54" s="45"/>
      <c r="H54" s="46">
        <v>5.575766523605697</v>
      </c>
      <c r="I54" s="453">
        <v>4801.5254196499955</v>
      </c>
      <c r="J54" s="45"/>
      <c r="K54" s="47">
        <v>16.998220496463635</v>
      </c>
    </row>
    <row r="55" spans="1:11" ht="15" customHeight="1">
      <c r="A55" s="1516" t="s">
        <v>1304</v>
      </c>
      <c r="B55" s="1357"/>
      <c r="C55" s="1357"/>
      <c r="D55" s="1357"/>
      <c r="E55" s="1357"/>
      <c r="F55" s="1357"/>
      <c r="G55" s="1357"/>
      <c r="H55" s="1357"/>
      <c r="I55" s="1357"/>
      <c r="J55" s="1357"/>
      <c r="K55" s="1357"/>
    </row>
    <row r="56" spans="1:11" ht="15" customHeight="1">
      <c r="A56" s="1519" t="s">
        <v>192</v>
      </c>
      <c r="B56" s="1357"/>
      <c r="C56" s="1357"/>
      <c r="D56" s="1357"/>
      <c r="E56" s="1357"/>
      <c r="F56" s="1357"/>
      <c r="G56" s="1357"/>
      <c r="H56" s="1357"/>
      <c r="I56" s="1357"/>
      <c r="J56" s="1357"/>
      <c r="K56" s="1357"/>
    </row>
    <row r="57" ht="12.75">
      <c r="A57" t="str">
        <f>MS!A38</f>
        <v> p= provisional, e = estimates.</v>
      </c>
    </row>
    <row r="58" ht="12.75">
      <c r="A58" s="860"/>
    </row>
    <row r="59" ht="12.75">
      <c r="A59" s="860"/>
    </row>
    <row r="60" ht="12.75">
      <c r="A60" s="8"/>
    </row>
  </sheetData>
  <sheetProtection/>
  <mergeCells count="4"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2.421875" style="1522" customWidth="1"/>
    <col min="2" max="2" width="13.421875" style="1523" customWidth="1"/>
    <col min="3" max="3" width="0.13671875" style="1523" customWidth="1"/>
    <col min="4" max="4" width="13.421875" style="1523" customWidth="1"/>
    <col min="5" max="5" width="12.57421875" style="1523" customWidth="1"/>
    <col min="6" max="6" width="12.00390625" style="1523" customWidth="1"/>
    <col min="7" max="7" width="12.57421875" style="1522" customWidth="1"/>
    <col min="8" max="8" width="12.57421875" style="1524" customWidth="1"/>
    <col min="9" max="9" width="10.28125" style="1522" bestFit="1" customWidth="1"/>
    <col min="10" max="10" width="10.28125" style="1524" bestFit="1" customWidth="1"/>
    <col min="11" max="16384" width="9.140625" style="1522" customWidth="1"/>
  </cols>
  <sheetData>
    <row r="2" spans="1:10" ht="12.75">
      <c r="A2" s="1658" t="s">
        <v>631</v>
      </c>
      <c r="B2" s="1658"/>
      <c r="C2" s="1658"/>
      <c r="D2" s="1658"/>
      <c r="E2" s="1658"/>
      <c r="F2" s="1658"/>
      <c r="G2" s="1658"/>
      <c r="H2" s="1658"/>
      <c r="I2" s="1658"/>
      <c r="J2" s="1658"/>
    </row>
    <row r="3" spans="1:10" ht="19.5">
      <c r="A3" s="1659" t="s">
        <v>196</v>
      </c>
      <c r="B3" s="1659"/>
      <c r="C3" s="1659"/>
      <c r="D3" s="1659"/>
      <c r="E3" s="1659"/>
      <c r="F3" s="1659"/>
      <c r="G3" s="1659"/>
      <c r="H3" s="1659"/>
      <c r="I3" s="1659"/>
      <c r="J3" s="1659"/>
    </row>
    <row r="4" spans="9:10" ht="12.75">
      <c r="I4" s="1660" t="s">
        <v>271</v>
      </c>
      <c r="J4" s="1661"/>
    </row>
    <row r="5" spans="1:10" ht="12.75">
      <c r="A5" s="1525"/>
      <c r="B5" s="1662" t="s">
        <v>245</v>
      </c>
      <c r="C5" s="1663"/>
      <c r="D5" s="1664"/>
      <c r="E5" s="1662" t="s">
        <v>710</v>
      </c>
      <c r="F5" s="1664"/>
      <c r="G5" s="1665" t="s">
        <v>245</v>
      </c>
      <c r="H5" s="1666"/>
      <c r="I5" s="1665" t="s">
        <v>710</v>
      </c>
      <c r="J5" s="1666"/>
    </row>
    <row r="6" spans="1:10" s="1530" customFormat="1" ht="12.75">
      <c r="A6" s="1526" t="s">
        <v>538</v>
      </c>
      <c r="B6" s="1514" t="s">
        <v>693</v>
      </c>
      <c r="C6" s="1515"/>
      <c r="D6" s="1527" t="s">
        <v>692</v>
      </c>
      <c r="E6" s="1514" t="s">
        <v>693</v>
      </c>
      <c r="F6" s="1527" t="s">
        <v>692</v>
      </c>
      <c r="G6" s="1528" t="s">
        <v>249</v>
      </c>
      <c r="H6" s="1529" t="s">
        <v>840</v>
      </c>
      <c r="I6" s="1528" t="s">
        <v>249</v>
      </c>
      <c r="J6" s="1529" t="s">
        <v>840</v>
      </c>
    </row>
    <row r="7" spans="1:10" ht="12.75">
      <c r="A7" s="1531" t="s">
        <v>197</v>
      </c>
      <c r="B7" s="1532">
        <v>24706.019</v>
      </c>
      <c r="C7" s="1533">
        <v>26805.403019699996</v>
      </c>
      <c r="D7" s="1534">
        <v>26074.242</v>
      </c>
      <c r="E7" s="1532">
        <v>27833.875019699997</v>
      </c>
      <c r="F7" s="1534">
        <v>32524.496439349998</v>
      </c>
      <c r="G7" s="1535">
        <v>1368.2229999999981</v>
      </c>
      <c r="H7" s="1536">
        <v>5.538014845694072</v>
      </c>
      <c r="I7" s="1535">
        <v>4690.6214196500005</v>
      </c>
      <c r="J7" s="1536">
        <v>16.852204072663675</v>
      </c>
    </row>
    <row r="8" spans="1:10" ht="12.75">
      <c r="A8" s="1531" t="s">
        <v>1067</v>
      </c>
      <c r="B8" s="1532">
        <v>896.955</v>
      </c>
      <c r="C8" s="1533">
        <v>783.384</v>
      </c>
      <c r="D8" s="1534">
        <v>718.145</v>
      </c>
      <c r="E8" s="1532">
        <v>881.777</v>
      </c>
      <c r="F8" s="1534">
        <v>1094.943</v>
      </c>
      <c r="G8" s="1535">
        <v>-178.81</v>
      </c>
      <c r="H8" s="1537">
        <v>-19.93522529000897</v>
      </c>
      <c r="I8" s="1535">
        <v>213.16599999999994</v>
      </c>
      <c r="J8" s="1537">
        <v>24.174592895936268</v>
      </c>
    </row>
    <row r="9" spans="1:10" ht="12.75">
      <c r="A9" s="1538" t="s">
        <v>198</v>
      </c>
      <c r="B9" s="1539">
        <v>47140.419</v>
      </c>
      <c r="C9" s="1540">
        <v>53760.25245507</v>
      </c>
      <c r="D9" s="1541">
        <v>53487.97621800001</v>
      </c>
      <c r="E9" s="1539">
        <v>55330.044</v>
      </c>
      <c r="F9" s="1541">
        <v>58491.89498792</v>
      </c>
      <c r="G9" s="1542">
        <v>6347.557218000009</v>
      </c>
      <c r="H9" s="1543">
        <v>13.465211707176403</v>
      </c>
      <c r="I9" s="1542">
        <v>3161.850987919999</v>
      </c>
      <c r="J9" s="1536">
        <v>5.714528236991821</v>
      </c>
    </row>
    <row r="10" spans="1:10" ht="12.75">
      <c r="A10" s="1531" t="s">
        <v>199</v>
      </c>
      <c r="B10" s="1532">
        <v>7398.6849999999995</v>
      </c>
      <c r="C10" s="1533">
        <v>9395.657000000001</v>
      </c>
      <c r="D10" s="1534">
        <v>10110.021</v>
      </c>
      <c r="E10" s="1532">
        <v>10350.977000000003</v>
      </c>
      <c r="F10" s="1534">
        <v>13359.83</v>
      </c>
      <c r="G10" s="1535">
        <v>2711.336000000001</v>
      </c>
      <c r="H10" s="1543">
        <v>36.64618780229191</v>
      </c>
      <c r="I10" s="1535">
        <v>3008.8529999999973</v>
      </c>
      <c r="J10" s="1543">
        <v>29.06829954312522</v>
      </c>
    </row>
    <row r="11" spans="1:10" ht="12.75">
      <c r="A11" s="1531" t="s">
        <v>200</v>
      </c>
      <c r="B11" s="1532">
        <v>37180.336</v>
      </c>
      <c r="C11" s="1533">
        <v>41477.115</v>
      </c>
      <c r="D11" s="1534">
        <v>41220.414</v>
      </c>
      <c r="E11" s="1532">
        <v>42435.287</v>
      </c>
      <c r="F11" s="1534">
        <v>41095.35400000001</v>
      </c>
      <c r="G11" s="1535">
        <v>4040.077999999994</v>
      </c>
      <c r="H11" s="1543">
        <v>10.866168611278805</v>
      </c>
      <c r="I11" s="1535">
        <v>-1339.93299999999</v>
      </c>
      <c r="J11" s="1543">
        <v>-3.1575914639153733</v>
      </c>
    </row>
    <row r="12" spans="1:10" ht="12.75">
      <c r="A12" s="1531" t="s">
        <v>201</v>
      </c>
      <c r="B12" s="1532">
        <v>20650.417999999998</v>
      </c>
      <c r="C12" s="1533">
        <v>12502.54</v>
      </c>
      <c r="D12" s="1534">
        <v>11947.833</v>
      </c>
      <c r="E12" s="1532">
        <v>12170.564</v>
      </c>
      <c r="F12" s="1534">
        <v>16300.656000000003</v>
      </c>
      <c r="G12" s="1535">
        <v>-8702.584999999997</v>
      </c>
      <c r="H12" s="1543">
        <v>-42.142415712844155</v>
      </c>
      <c r="I12" s="1535">
        <v>4130.092000000002</v>
      </c>
      <c r="J12" s="1543">
        <v>33.935091257890775</v>
      </c>
    </row>
    <row r="13" spans="1:10" ht="12.75">
      <c r="A13" s="1531" t="s">
        <v>202</v>
      </c>
      <c r="B13" s="1532">
        <v>9512.128</v>
      </c>
      <c r="C13" s="1533">
        <v>13550.798999999999</v>
      </c>
      <c r="D13" s="1534">
        <v>14126.403</v>
      </c>
      <c r="E13" s="1532">
        <v>14670.537999999999</v>
      </c>
      <c r="F13" s="1534">
        <v>16569.804</v>
      </c>
      <c r="G13" s="1535">
        <v>4614.275</v>
      </c>
      <c r="H13" s="1543">
        <v>48.50938717393205</v>
      </c>
      <c r="I13" s="1535">
        <v>1899.2660000000014</v>
      </c>
      <c r="J13" s="1543">
        <v>12.946123720888774</v>
      </c>
    </row>
    <row r="14" spans="1:10" ht="12.75">
      <c r="A14" s="1531" t="s">
        <v>203</v>
      </c>
      <c r="B14" s="1532">
        <v>3242.939</v>
      </c>
      <c r="C14" s="1533">
        <v>3802.7039999999997</v>
      </c>
      <c r="D14" s="1534">
        <v>3568.8109999999997</v>
      </c>
      <c r="E14" s="1532">
        <v>3765.6079999999997</v>
      </c>
      <c r="F14" s="1534">
        <v>3604.847</v>
      </c>
      <c r="G14" s="1535">
        <v>325.87199999999984</v>
      </c>
      <c r="H14" s="1543">
        <v>10.048662648295261</v>
      </c>
      <c r="I14" s="1535">
        <v>-160.7609999999995</v>
      </c>
      <c r="J14" s="1543">
        <v>-4.269191057592812</v>
      </c>
    </row>
    <row r="15" spans="1:10" ht="12.75">
      <c r="A15" s="1531" t="s">
        <v>204</v>
      </c>
      <c r="B15" s="1532">
        <v>3774.851</v>
      </c>
      <c r="C15" s="1533">
        <v>11621.071999999998</v>
      </c>
      <c r="D15" s="1534">
        <v>11577.367</v>
      </c>
      <c r="E15" s="1532">
        <v>11828.577</v>
      </c>
      <c r="F15" s="1534">
        <v>4620.0470000000005</v>
      </c>
      <c r="G15" s="1535">
        <v>7802.516</v>
      </c>
      <c r="H15" s="1543">
        <v>206.69732394735578</v>
      </c>
      <c r="I15" s="1535">
        <v>-7208.53</v>
      </c>
      <c r="J15" s="1543">
        <v>-60.94165003956097</v>
      </c>
    </row>
    <row r="16" spans="1:10" ht="12.75">
      <c r="A16" s="1544" t="s">
        <v>205</v>
      </c>
      <c r="B16" s="1545">
        <v>2381.527</v>
      </c>
      <c r="C16" s="1546">
        <v>2443.08945507</v>
      </c>
      <c r="D16" s="1547">
        <v>1993.646218</v>
      </c>
      <c r="E16" s="1545">
        <v>2365.551</v>
      </c>
      <c r="F16" s="1547">
        <v>3479.4159999999997</v>
      </c>
      <c r="G16" s="1545">
        <v>-387.8807819999997</v>
      </c>
      <c r="H16" s="1537">
        <v>-16.28706212442688</v>
      </c>
      <c r="I16" s="1548">
        <v>1113.865</v>
      </c>
      <c r="J16" s="1537">
        <v>47.08691547973389</v>
      </c>
    </row>
    <row r="17" spans="1:10" ht="12.75">
      <c r="A17" s="1531" t="s">
        <v>206</v>
      </c>
      <c r="B17" s="1539">
        <v>19541.055</v>
      </c>
      <c r="C17" s="1540">
        <v>21900.18435117</v>
      </c>
      <c r="D17" s="1541">
        <v>23544.63</v>
      </c>
      <c r="E17" s="1539">
        <v>22910.58735117</v>
      </c>
      <c r="F17" s="1541">
        <v>36039.894</v>
      </c>
      <c r="G17" s="1535">
        <v>4003.574999999997</v>
      </c>
      <c r="H17" s="1543">
        <v>20.488018686810907</v>
      </c>
      <c r="I17" s="1535">
        <v>13129.30664883</v>
      </c>
      <c r="J17" s="1543">
        <v>57.30672220483037</v>
      </c>
    </row>
    <row r="18" spans="1:10" ht="12.75">
      <c r="A18" s="1531" t="s">
        <v>207</v>
      </c>
      <c r="B18" s="1532">
        <v>16888.51</v>
      </c>
      <c r="C18" s="1533">
        <v>19044.44385936</v>
      </c>
      <c r="D18" s="1534">
        <v>19753.043464939998</v>
      </c>
      <c r="E18" s="1532">
        <v>20932.96885936</v>
      </c>
      <c r="F18" s="1534">
        <v>25777.772394419997</v>
      </c>
      <c r="G18" s="1535">
        <v>2864.5334649399992</v>
      </c>
      <c r="H18" s="1543">
        <v>16.961433927208496</v>
      </c>
      <c r="I18" s="1535">
        <v>4844.803535059997</v>
      </c>
      <c r="J18" s="1543">
        <v>23.144368902520405</v>
      </c>
    </row>
    <row r="19" spans="1:10" ht="12.75">
      <c r="A19" s="1531" t="s">
        <v>208</v>
      </c>
      <c r="B19" s="1532">
        <v>988.7170000000001</v>
      </c>
      <c r="C19" s="1533">
        <v>1392.659</v>
      </c>
      <c r="D19" s="1534">
        <v>1581.267</v>
      </c>
      <c r="E19" s="1532">
        <v>2985.46</v>
      </c>
      <c r="F19" s="1534">
        <v>2374.6240000000003</v>
      </c>
      <c r="G19" s="1535">
        <v>592.55</v>
      </c>
      <c r="H19" s="1543">
        <v>59.93120377216129</v>
      </c>
      <c r="I19" s="1535">
        <v>-610.8359999999998</v>
      </c>
      <c r="J19" s="1543">
        <v>-20.460364566934402</v>
      </c>
    </row>
    <row r="20" spans="1:10" ht="12.75">
      <c r="A20" s="1531" t="s">
        <v>209</v>
      </c>
      <c r="B20" s="1532">
        <v>12902.517000000003</v>
      </c>
      <c r="C20" s="1533">
        <v>9589.571</v>
      </c>
      <c r="D20" s="1534">
        <v>10927.866000000002</v>
      </c>
      <c r="E20" s="1532">
        <v>10958.641</v>
      </c>
      <c r="F20" s="1534">
        <v>13182.575999999997</v>
      </c>
      <c r="G20" s="1535">
        <v>-1974.6510000000017</v>
      </c>
      <c r="H20" s="1543">
        <v>-15.304385958181657</v>
      </c>
      <c r="I20" s="1535">
        <v>2223.935</v>
      </c>
      <c r="J20" s="1543">
        <v>20.2938941060301</v>
      </c>
    </row>
    <row r="21" spans="1:10" ht="12.75">
      <c r="A21" s="1531" t="s">
        <v>210</v>
      </c>
      <c r="B21" s="1532">
        <v>154056.52500000002</v>
      </c>
      <c r="C21" s="1533">
        <v>182535.87500000003</v>
      </c>
      <c r="D21" s="1534">
        <v>184119.75600000005</v>
      </c>
      <c r="E21" s="1532">
        <v>188103.98300000004</v>
      </c>
      <c r="F21" s="1534">
        <v>220902.16500000007</v>
      </c>
      <c r="G21" s="1535">
        <v>30063.23100000003</v>
      </c>
      <c r="H21" s="1543">
        <v>19.51441589377667</v>
      </c>
      <c r="I21" s="1535">
        <v>32798.18200000003</v>
      </c>
      <c r="J21" s="1543">
        <v>17.4361975099698</v>
      </c>
    </row>
    <row r="22" spans="1:10" ht="12.75">
      <c r="A22" s="1531" t="s">
        <v>211</v>
      </c>
      <c r="B22" s="1532">
        <v>10980.984</v>
      </c>
      <c r="C22" s="1533">
        <v>4944.00620695</v>
      </c>
      <c r="D22" s="1534">
        <v>3103.57120695</v>
      </c>
      <c r="E22" s="1532">
        <v>3993.46920695</v>
      </c>
      <c r="F22" s="1534">
        <v>10524.5881</v>
      </c>
      <c r="G22" s="1535">
        <v>-7877.41279305</v>
      </c>
      <c r="H22" s="1543">
        <v>-71.73685703439692</v>
      </c>
      <c r="I22" s="1535">
        <v>6531.118893050001</v>
      </c>
      <c r="J22" s="1537">
        <v>163.5449919504481</v>
      </c>
    </row>
    <row r="23" spans="1:10" s="1554" customFormat="1" ht="12.75">
      <c r="A23" s="1525" t="s">
        <v>212</v>
      </c>
      <c r="B23" s="1549">
        <v>288101.70100000006</v>
      </c>
      <c r="C23" s="1550">
        <v>320755.77889225003</v>
      </c>
      <c r="D23" s="1551">
        <v>323310.49688989006</v>
      </c>
      <c r="E23" s="1549">
        <v>333930.80543718004</v>
      </c>
      <c r="F23" s="1551">
        <v>400912.95392169006</v>
      </c>
      <c r="G23" s="1552">
        <v>35208.795889889996</v>
      </c>
      <c r="H23" s="1553">
        <v>12.220960781446419</v>
      </c>
      <c r="I23" s="1552">
        <v>66982.14848451002</v>
      </c>
      <c r="J23" s="1553">
        <v>20.05869102037994</v>
      </c>
    </row>
    <row r="24" spans="1:10" ht="12.75">
      <c r="A24" s="1555"/>
      <c r="B24" s="1556"/>
      <c r="C24" s="1556"/>
      <c r="D24" s="1556"/>
      <c r="E24" s="1556"/>
      <c r="F24" s="1556"/>
      <c r="G24" s="1557"/>
      <c r="H24" s="1558"/>
      <c r="I24" s="1557"/>
      <c r="J24" s="1559"/>
    </row>
    <row r="25" spans="1:10" ht="12.75" hidden="1">
      <c r="A25" s="1560" t="s">
        <v>213</v>
      </c>
      <c r="B25" s="1556"/>
      <c r="C25" s="1556"/>
      <c r="D25" s="1556"/>
      <c r="E25" s="1556"/>
      <c r="F25" s="1556"/>
      <c r="G25" s="1557"/>
      <c r="H25" s="1558"/>
      <c r="I25" s="1557"/>
      <c r="J25" s="1559"/>
    </row>
    <row r="26" spans="1:10" ht="12.75" hidden="1">
      <c r="A26" s="1555" t="s">
        <v>214</v>
      </c>
      <c r="B26" s="1556"/>
      <c r="C26" s="1556"/>
      <c r="D26" s="1556"/>
      <c r="E26" s="1556"/>
      <c r="F26" s="1556"/>
      <c r="G26" s="1557"/>
      <c r="H26" s="1558"/>
      <c r="I26" s="1557"/>
      <c r="J26" s="1559"/>
    </row>
    <row r="27" spans="1:10" ht="12.75" hidden="1">
      <c r="A27" s="1561" t="s">
        <v>215</v>
      </c>
      <c r="J27" s="1559"/>
    </row>
    <row r="28" spans="1:10" ht="12.75" hidden="1">
      <c r="A28" s="1522" t="s">
        <v>216</v>
      </c>
      <c r="J28" s="1559"/>
    </row>
    <row r="29" spans="1:10" ht="12.75" hidden="1">
      <c r="A29" s="1561" t="s">
        <v>217</v>
      </c>
      <c r="J29" s="1559"/>
    </row>
    <row r="30" spans="1:10" ht="12.75" hidden="1">
      <c r="A30" s="1522" t="s">
        <v>218</v>
      </c>
      <c r="J30" s="1559"/>
    </row>
    <row r="31" ht="12.75" hidden="1">
      <c r="J31" s="1559"/>
    </row>
    <row r="32" spans="1:10" s="1562" customFormat="1" ht="12.75">
      <c r="A32" s="1562" t="s">
        <v>219</v>
      </c>
      <c r="H32" s="1563"/>
      <c r="J32" s="1564"/>
    </row>
    <row r="33" ht="12.75">
      <c r="J33" s="1559"/>
    </row>
    <row r="34" ht="12.75">
      <c r="J34" s="1559"/>
    </row>
    <row r="35" ht="12.75">
      <c r="J35" s="1559"/>
    </row>
    <row r="36" ht="12.75">
      <c r="J36" s="1559"/>
    </row>
    <row r="37" ht="12.75">
      <c r="J37" s="1559"/>
    </row>
    <row r="38" ht="12.75">
      <c r="J38" s="1559"/>
    </row>
    <row r="39" ht="12.75">
      <c r="J39" s="1559"/>
    </row>
    <row r="40" ht="12.75">
      <c r="J40" s="1559"/>
    </row>
    <row r="41" ht="12.75">
      <c r="J41" s="1559"/>
    </row>
    <row r="42" ht="12.75">
      <c r="J42" s="1559"/>
    </row>
    <row r="43" ht="12.75">
      <c r="J43" s="1559"/>
    </row>
    <row r="44" ht="12.75">
      <c r="J44" s="1559"/>
    </row>
    <row r="45" ht="12.75">
      <c r="J45" s="1559"/>
    </row>
    <row r="46" ht="12.75">
      <c r="J46" s="1559"/>
    </row>
    <row r="47" ht="12.75">
      <c r="J47" s="1559"/>
    </row>
    <row r="48" ht="12.75">
      <c r="J48" s="1559"/>
    </row>
    <row r="49" ht="12.75">
      <c r="J49" s="1559"/>
    </row>
    <row r="50" ht="12.75">
      <c r="J50" s="1559"/>
    </row>
    <row r="51" ht="12.75">
      <c r="J51" s="1559"/>
    </row>
    <row r="52" ht="12.75">
      <c r="J52" s="1559"/>
    </row>
    <row r="53" ht="12.75">
      <c r="J53" s="1559"/>
    </row>
    <row r="54" ht="12.75">
      <c r="J54" s="1559"/>
    </row>
    <row r="55" ht="12.75">
      <c r="J55" s="1559"/>
    </row>
    <row r="56" ht="12.75">
      <c r="J56" s="1559"/>
    </row>
    <row r="57" ht="12.75">
      <c r="J57" s="1559"/>
    </row>
    <row r="58" ht="12.75">
      <c r="J58" s="1559"/>
    </row>
    <row r="59" ht="12.75">
      <c r="J59" s="1559"/>
    </row>
    <row r="60" ht="12.75">
      <c r="J60" s="1559"/>
    </row>
    <row r="61" ht="12.75">
      <c r="J61" s="1559"/>
    </row>
    <row r="62" ht="12.75">
      <c r="J62" s="1559"/>
    </row>
    <row r="63" ht="12.75">
      <c r="J63" s="1559"/>
    </row>
    <row r="64" ht="12.75">
      <c r="J64" s="1559"/>
    </row>
    <row r="65" ht="12.75">
      <c r="J65" s="1559"/>
    </row>
    <row r="66" ht="12.75">
      <c r="J66" s="1559"/>
    </row>
    <row r="67" ht="12.75">
      <c r="J67" s="1559"/>
    </row>
    <row r="68" ht="12.75">
      <c r="J68" s="1559"/>
    </row>
    <row r="69" ht="12.75">
      <c r="J69" s="1559"/>
    </row>
    <row r="70" ht="12.75">
      <c r="J70" s="1559"/>
    </row>
    <row r="71" ht="12.75">
      <c r="J71" s="1559"/>
    </row>
    <row r="72" ht="12.75">
      <c r="J72" s="1559"/>
    </row>
    <row r="73" ht="12.75">
      <c r="J73" s="1559"/>
    </row>
    <row r="74" ht="12.75">
      <c r="J74" s="1559"/>
    </row>
    <row r="75" ht="12.75">
      <c r="J75" s="1559"/>
    </row>
    <row r="76" ht="12.75">
      <c r="J76" s="1559"/>
    </row>
    <row r="77" ht="12.75">
      <c r="J77" s="1559"/>
    </row>
    <row r="78" ht="12.75">
      <c r="J78" s="1559"/>
    </row>
    <row r="79" ht="12.75">
      <c r="J79" s="1559"/>
    </row>
    <row r="80" ht="12.75">
      <c r="J80" s="1559"/>
    </row>
    <row r="81" ht="12.75">
      <c r="J81" s="1559"/>
    </row>
    <row r="82" ht="12.75">
      <c r="J82" s="1559"/>
    </row>
    <row r="83" ht="12.75">
      <c r="J83" s="1559"/>
    </row>
    <row r="84" ht="12.75">
      <c r="J84" s="1559"/>
    </row>
    <row r="85" ht="12.75">
      <c r="J85" s="1559"/>
    </row>
    <row r="86" ht="12.75">
      <c r="J86" s="1559"/>
    </row>
    <row r="87" ht="12.75">
      <c r="J87" s="1559"/>
    </row>
    <row r="88" ht="12.75">
      <c r="J88" s="1559"/>
    </row>
    <row r="89" ht="12.75">
      <c r="J89" s="1559"/>
    </row>
    <row r="90" ht="12.75">
      <c r="J90" s="1559"/>
    </row>
    <row r="91" ht="12.75">
      <c r="J91" s="1559"/>
    </row>
    <row r="92" ht="12.75">
      <c r="J92" s="1559"/>
    </row>
    <row r="93" ht="12.75">
      <c r="J93" s="1559"/>
    </row>
    <row r="94" ht="12.75">
      <c r="J94" s="1559"/>
    </row>
    <row r="95" ht="12.75">
      <c r="J95" s="1559"/>
    </row>
    <row r="96" ht="12.75">
      <c r="J96" s="1559"/>
    </row>
    <row r="97" ht="12.75">
      <c r="J97" s="1559"/>
    </row>
    <row r="98" ht="12.75">
      <c r="J98" s="1559"/>
    </row>
    <row r="99" ht="12.75">
      <c r="J99" s="1559"/>
    </row>
    <row r="100" ht="12.75">
      <c r="J100" s="1559"/>
    </row>
    <row r="101" ht="12.75">
      <c r="J101" s="1559"/>
    </row>
    <row r="102" ht="12.75">
      <c r="J102" s="1559"/>
    </row>
    <row r="103" ht="12.75">
      <c r="J103" s="1559"/>
    </row>
    <row r="104" ht="12.75">
      <c r="J104" s="1559"/>
    </row>
    <row r="105" ht="12.75">
      <c r="J105" s="1559"/>
    </row>
    <row r="106" ht="12.75">
      <c r="J106" s="1559"/>
    </row>
    <row r="107" ht="12.75">
      <c r="J107" s="1559"/>
    </row>
    <row r="108" ht="12.75">
      <c r="J108" s="1559"/>
    </row>
    <row r="109" ht="12.75">
      <c r="J109" s="1559"/>
    </row>
    <row r="110" ht="12.75">
      <c r="J110" s="1559"/>
    </row>
    <row r="111" ht="12.75">
      <c r="J111" s="1559"/>
    </row>
    <row r="112" ht="12.75">
      <c r="J112" s="1559"/>
    </row>
    <row r="113" ht="12.75">
      <c r="J113" s="1559"/>
    </row>
    <row r="114" ht="12.75">
      <c r="J114" s="1559"/>
    </row>
    <row r="115" ht="12.75">
      <c r="J115" s="1559"/>
    </row>
    <row r="116" ht="12.75">
      <c r="J116" s="1559"/>
    </row>
    <row r="117" ht="12.75">
      <c r="J117" s="1559"/>
    </row>
    <row r="118" ht="12.75">
      <c r="J118" s="1559"/>
    </row>
    <row r="119" ht="12.75">
      <c r="J119" s="1559"/>
    </row>
    <row r="120" ht="12.75">
      <c r="J120" s="1559"/>
    </row>
    <row r="121" ht="12.75">
      <c r="J121" s="1559"/>
    </row>
    <row r="122" ht="12.75">
      <c r="J122" s="1559"/>
    </row>
    <row r="123" ht="12.75">
      <c r="J123" s="1559"/>
    </row>
    <row r="124" ht="12.75">
      <c r="J124" s="1559"/>
    </row>
    <row r="125" ht="12.75">
      <c r="J125" s="1559"/>
    </row>
    <row r="126" ht="12.75">
      <c r="J126" s="1559"/>
    </row>
    <row r="127" ht="12.75">
      <c r="J127" s="1559"/>
    </row>
    <row r="128" ht="12.75">
      <c r="J128" s="1559"/>
    </row>
    <row r="129" ht="12.75">
      <c r="J129" s="1559"/>
    </row>
    <row r="130" ht="12.75">
      <c r="J130" s="1559"/>
    </row>
    <row r="131" ht="12.75">
      <c r="J131" s="1559"/>
    </row>
    <row r="132" ht="12.75">
      <c r="J132" s="1559"/>
    </row>
    <row r="133" ht="12.75">
      <c r="J133" s="1559"/>
    </row>
    <row r="134" ht="12.75">
      <c r="J134" s="1559"/>
    </row>
    <row r="135" ht="12.75">
      <c r="J135" s="1559"/>
    </row>
    <row r="136" ht="12.75">
      <c r="J136" s="1559"/>
    </row>
    <row r="137" ht="12.75">
      <c r="J137" s="1559"/>
    </row>
    <row r="138" ht="12.75">
      <c r="J138" s="1559"/>
    </row>
    <row r="139" ht="12.75">
      <c r="J139" s="1559"/>
    </row>
    <row r="140" ht="12.75">
      <c r="J140" s="1559"/>
    </row>
    <row r="141" ht="12.75">
      <c r="J141" s="1559"/>
    </row>
    <row r="142" ht="12.75">
      <c r="J142" s="1559"/>
    </row>
    <row r="143" ht="12.75">
      <c r="J143" s="1559"/>
    </row>
    <row r="144" ht="12.75">
      <c r="J144" s="1559"/>
    </row>
    <row r="145" ht="12.75">
      <c r="J145" s="1559"/>
    </row>
    <row r="146" ht="12.75">
      <c r="J146" s="1559"/>
    </row>
    <row r="147" ht="12.75">
      <c r="J147" s="1559"/>
    </row>
    <row r="148" ht="12.75">
      <c r="J148" s="1559"/>
    </row>
    <row r="149" ht="12.75">
      <c r="J149" s="1559"/>
    </row>
    <row r="150" ht="12.75">
      <c r="J150" s="1559"/>
    </row>
    <row r="151" ht="12.75">
      <c r="J151" s="1559"/>
    </row>
    <row r="152" ht="12.75">
      <c r="J152" s="1559"/>
    </row>
    <row r="153" ht="12.75">
      <c r="J153" s="1559"/>
    </row>
    <row r="154" ht="12.75">
      <c r="J154" s="1559"/>
    </row>
    <row r="155" ht="12.75">
      <c r="J155" s="1559"/>
    </row>
    <row r="156" ht="12.75">
      <c r="J156" s="1559"/>
    </row>
    <row r="157" ht="12.75">
      <c r="J157" s="1559"/>
    </row>
    <row r="158" ht="12.75">
      <c r="J158" s="1559"/>
    </row>
    <row r="159" ht="12.75">
      <c r="J159" s="1559"/>
    </row>
    <row r="160" ht="12.75">
      <c r="J160" s="1559"/>
    </row>
    <row r="161" ht="12.75">
      <c r="J161" s="1559"/>
    </row>
    <row r="162" ht="12.75">
      <c r="J162" s="1559"/>
    </row>
    <row r="163" ht="12.75">
      <c r="J163" s="1559"/>
    </row>
    <row r="164" ht="12.75">
      <c r="J164" s="1559"/>
    </row>
    <row r="165" ht="12.75">
      <c r="J165" s="1559"/>
    </row>
    <row r="166" ht="12.75">
      <c r="J166" s="1559"/>
    </row>
    <row r="167" ht="12.75">
      <c r="J167" s="1559"/>
    </row>
    <row r="168" ht="12.75">
      <c r="J168" s="1559"/>
    </row>
    <row r="169" ht="12.75">
      <c r="J169" s="1559"/>
    </row>
    <row r="170" ht="12.75">
      <c r="J170" s="1559"/>
    </row>
    <row r="171" ht="12.75">
      <c r="J171" s="1559"/>
    </row>
    <row r="172" ht="12.75">
      <c r="J172" s="1559"/>
    </row>
    <row r="173" ht="12.75">
      <c r="J173" s="1559"/>
    </row>
    <row r="174" ht="12.75">
      <c r="J174" s="1559"/>
    </row>
    <row r="175" ht="12.75">
      <c r="J175" s="1559"/>
    </row>
    <row r="176" ht="12.75">
      <c r="J176" s="1559"/>
    </row>
    <row r="177" ht="12.75">
      <c r="J177" s="1559"/>
    </row>
    <row r="178" ht="12.75">
      <c r="J178" s="1559"/>
    </row>
    <row r="179" ht="12.75">
      <c r="J179" s="1559"/>
    </row>
    <row r="180" ht="12.75">
      <c r="J180" s="1559"/>
    </row>
    <row r="181" ht="12.75">
      <c r="J181" s="1559"/>
    </row>
    <row r="182" ht="12.75">
      <c r="J182" s="1559"/>
    </row>
    <row r="183" ht="12.75">
      <c r="J183" s="1559"/>
    </row>
    <row r="184" ht="12.75">
      <c r="J184" s="1559"/>
    </row>
    <row r="185" ht="12.75">
      <c r="J185" s="1559"/>
    </row>
    <row r="186" ht="12.75">
      <c r="J186" s="1559"/>
    </row>
    <row r="187" ht="12.75">
      <c r="J187" s="1559"/>
    </row>
    <row r="188" ht="12.75">
      <c r="J188" s="1559"/>
    </row>
    <row r="189" ht="12.75">
      <c r="J189" s="1559"/>
    </row>
    <row r="190" ht="12.75">
      <c r="J190" s="1559"/>
    </row>
    <row r="191" ht="12.75">
      <c r="J191" s="1559"/>
    </row>
    <row r="192" ht="12.75">
      <c r="J192" s="1559"/>
    </row>
    <row r="193" ht="12.75">
      <c r="J193" s="1559"/>
    </row>
    <row r="194" ht="12.75">
      <c r="J194" s="1559"/>
    </row>
    <row r="195" ht="12.75">
      <c r="J195" s="1559"/>
    </row>
    <row r="196" ht="12.75">
      <c r="J196" s="1559"/>
    </row>
    <row r="197" ht="12.75">
      <c r="J197" s="1559"/>
    </row>
    <row r="198" ht="12.75">
      <c r="J198" s="1559"/>
    </row>
    <row r="199" ht="12.75">
      <c r="J199" s="1559"/>
    </row>
    <row r="200" ht="12.75">
      <c r="J200" s="1559"/>
    </row>
    <row r="201" ht="12.75">
      <c r="J201" s="1559"/>
    </row>
    <row r="202" ht="12.75">
      <c r="J202" s="1559"/>
    </row>
    <row r="203" ht="12.75">
      <c r="J203" s="1559"/>
    </row>
    <row r="204" ht="12.75">
      <c r="J204" s="1559"/>
    </row>
    <row r="205" ht="12.75">
      <c r="J205" s="1559"/>
    </row>
    <row r="206" ht="12.75">
      <c r="J206" s="1559"/>
    </row>
    <row r="207" ht="12.75">
      <c r="J207" s="1559"/>
    </row>
    <row r="208" ht="12.75">
      <c r="J208" s="1559"/>
    </row>
    <row r="209" ht="12.75">
      <c r="J209" s="1559"/>
    </row>
    <row r="210" ht="12.75">
      <c r="J210" s="1559"/>
    </row>
    <row r="211" ht="12.75">
      <c r="J211" s="1559"/>
    </row>
    <row r="212" ht="12.75">
      <c r="J212" s="1559"/>
    </row>
    <row r="213" ht="12.75">
      <c r="J213" s="1559"/>
    </row>
    <row r="214" ht="12.75">
      <c r="J214" s="1559"/>
    </row>
    <row r="215" ht="12.75">
      <c r="J215" s="1559"/>
    </row>
    <row r="216" ht="12.75">
      <c r="J216" s="1559"/>
    </row>
    <row r="217" ht="12.75">
      <c r="J217" s="1559"/>
    </row>
    <row r="218" ht="12.75">
      <c r="J218" s="1559"/>
    </row>
    <row r="219" ht="12.75">
      <c r="J219" s="1559"/>
    </row>
    <row r="220" ht="12.75">
      <c r="J220" s="1559"/>
    </row>
    <row r="221" ht="12.75">
      <c r="J221" s="1559"/>
    </row>
    <row r="222" ht="12.75">
      <c r="J222" s="1559"/>
    </row>
    <row r="223" ht="12.75">
      <c r="J223" s="1559"/>
    </row>
    <row r="224" ht="12.75">
      <c r="J224" s="1559"/>
    </row>
    <row r="225" ht="12.75">
      <c r="J225" s="1559"/>
    </row>
    <row r="226" ht="12.75">
      <c r="J226" s="1559"/>
    </row>
    <row r="227" ht="12.75">
      <c r="J227" s="1559"/>
    </row>
    <row r="228" ht="12.75">
      <c r="J228" s="1559"/>
    </row>
    <row r="229" ht="12.75">
      <c r="J229" s="1559"/>
    </row>
    <row r="230" ht="12.75">
      <c r="J230" s="1559"/>
    </row>
    <row r="231" ht="12.75">
      <c r="J231" s="1559"/>
    </row>
    <row r="232" ht="12.75">
      <c r="J232" s="1559"/>
    </row>
    <row r="233" ht="12.75">
      <c r="J233" s="1559"/>
    </row>
    <row r="234" ht="12.75">
      <c r="J234" s="1559"/>
    </row>
    <row r="235" ht="12.75">
      <c r="J235" s="1559"/>
    </row>
    <row r="236" ht="12.75">
      <c r="J236" s="1559"/>
    </row>
    <row r="237" ht="12.75">
      <c r="J237" s="1559"/>
    </row>
    <row r="238" ht="12.75">
      <c r="J238" s="1559"/>
    </row>
    <row r="239" ht="12.75">
      <c r="J239" s="1559"/>
    </row>
    <row r="240" ht="12.75">
      <c r="J240" s="1559"/>
    </row>
    <row r="241" ht="12.75">
      <c r="J241" s="1559"/>
    </row>
    <row r="242" ht="12.75">
      <c r="J242" s="1559"/>
    </row>
    <row r="243" ht="12.75">
      <c r="J243" s="1559"/>
    </row>
    <row r="244" ht="12.75">
      <c r="J244" s="1559"/>
    </row>
    <row r="245" ht="12.75">
      <c r="J245" s="1559"/>
    </row>
    <row r="246" ht="12.75">
      <c r="J246" s="1559"/>
    </row>
    <row r="247" ht="12.75">
      <c r="J247" s="1559"/>
    </row>
    <row r="248" ht="12.75">
      <c r="J248" s="1559"/>
    </row>
    <row r="249" ht="12.75">
      <c r="J249" s="1559"/>
    </row>
    <row r="250" ht="12.75">
      <c r="J250" s="1559"/>
    </row>
    <row r="251" ht="12.75">
      <c r="J251" s="1559"/>
    </row>
    <row r="252" ht="12.75">
      <c r="J252" s="1559"/>
    </row>
    <row r="253" ht="12.75">
      <c r="J253" s="1559"/>
    </row>
    <row r="254" ht="12.75">
      <c r="J254" s="1559"/>
    </row>
    <row r="255" ht="12.75">
      <c r="J255" s="1559"/>
    </row>
    <row r="256" ht="12.75">
      <c r="J256" s="1559"/>
    </row>
    <row r="257" ht="12.75">
      <c r="J257" s="1559"/>
    </row>
    <row r="258" ht="12.75">
      <c r="J258" s="1559"/>
    </row>
    <row r="259" ht="12.75">
      <c r="J259" s="1559"/>
    </row>
    <row r="260" ht="12.75">
      <c r="J260" s="1559"/>
    </row>
    <row r="261" ht="12.75">
      <c r="J261" s="1559"/>
    </row>
    <row r="262" ht="12.75">
      <c r="J262" s="1559"/>
    </row>
    <row r="263" ht="12.75">
      <c r="J263" s="1559"/>
    </row>
    <row r="264" ht="12.75">
      <c r="J264" s="1559"/>
    </row>
    <row r="265" ht="12.75">
      <c r="J265" s="1559"/>
    </row>
    <row r="266" ht="12.75">
      <c r="J266" s="1559"/>
    </row>
    <row r="267" ht="12.75">
      <c r="J267" s="1559"/>
    </row>
    <row r="268" ht="12.75">
      <c r="J268" s="1559"/>
    </row>
    <row r="269" ht="12.75">
      <c r="J269" s="1559"/>
    </row>
    <row r="270" ht="12.75">
      <c r="J270" s="1559"/>
    </row>
    <row r="271" ht="12.75">
      <c r="J271" s="1559"/>
    </row>
    <row r="272" ht="12.75">
      <c r="J272" s="1559"/>
    </row>
    <row r="273" ht="12.75">
      <c r="J273" s="1559"/>
    </row>
    <row r="274" ht="12.75">
      <c r="J274" s="1559"/>
    </row>
    <row r="275" ht="12.75">
      <c r="J275" s="1559"/>
    </row>
    <row r="276" ht="12.75">
      <c r="J276" s="1559"/>
    </row>
    <row r="277" ht="12.75">
      <c r="J277" s="1559"/>
    </row>
    <row r="278" ht="12.75">
      <c r="J278" s="1559"/>
    </row>
    <row r="279" ht="12.75">
      <c r="J279" s="1559"/>
    </row>
    <row r="280" ht="12.75">
      <c r="J280" s="1559"/>
    </row>
    <row r="281" ht="12.75">
      <c r="J281" s="1559"/>
    </row>
    <row r="282" ht="12.75">
      <c r="J282" s="1559"/>
    </row>
    <row r="283" ht="12.75">
      <c r="J283" s="1559"/>
    </row>
    <row r="284" ht="12.75">
      <c r="J284" s="1559"/>
    </row>
    <row r="285" ht="12.75">
      <c r="J285" s="1559"/>
    </row>
    <row r="286" ht="12.75">
      <c r="J286" s="1559"/>
    </row>
    <row r="287" ht="12.75">
      <c r="J287" s="1559"/>
    </row>
    <row r="288" ht="12.75">
      <c r="J288" s="1559"/>
    </row>
    <row r="289" ht="12.75">
      <c r="J289" s="1559"/>
    </row>
    <row r="290" ht="12.75">
      <c r="J290" s="1559"/>
    </row>
    <row r="291" ht="12.75">
      <c r="J291" s="1559"/>
    </row>
    <row r="292" ht="12.75">
      <c r="J292" s="1559"/>
    </row>
    <row r="293" ht="12.75">
      <c r="J293" s="1559"/>
    </row>
    <row r="294" ht="12.75">
      <c r="J294" s="1559"/>
    </row>
    <row r="295" ht="12.75">
      <c r="J295" s="1559"/>
    </row>
    <row r="296" ht="12.75">
      <c r="J296" s="1559"/>
    </row>
    <row r="297" ht="12.75">
      <c r="J297" s="1559"/>
    </row>
    <row r="298" ht="12.75">
      <c r="J298" s="1559"/>
    </row>
    <row r="299" ht="12.75">
      <c r="J299" s="1559"/>
    </row>
    <row r="300" ht="12.75">
      <c r="J300" s="1559"/>
    </row>
    <row r="301" ht="12.75">
      <c r="J301" s="1559"/>
    </row>
    <row r="302" ht="12.75">
      <c r="J302" s="1559"/>
    </row>
    <row r="303" ht="12.75">
      <c r="J303" s="1559"/>
    </row>
    <row r="304" ht="12.75">
      <c r="J304" s="1559"/>
    </row>
    <row r="305" ht="12.75">
      <c r="J305" s="1559"/>
    </row>
    <row r="306" ht="12.75">
      <c r="J306" s="1559"/>
    </row>
    <row r="307" ht="12.75">
      <c r="J307" s="1559"/>
    </row>
    <row r="308" ht="12.75">
      <c r="J308" s="1559"/>
    </row>
    <row r="309" ht="12.75">
      <c r="J309" s="1559"/>
    </row>
    <row r="310" ht="12.75">
      <c r="J310" s="1559"/>
    </row>
    <row r="311" ht="12.75">
      <c r="J311" s="1559"/>
    </row>
    <row r="312" ht="12.75">
      <c r="J312" s="1559"/>
    </row>
    <row r="313" ht="12.75">
      <c r="J313" s="1559"/>
    </row>
    <row r="314" ht="12.75">
      <c r="J314" s="1559"/>
    </row>
    <row r="315" ht="12.75">
      <c r="J315" s="1559"/>
    </row>
    <row r="316" ht="12.75">
      <c r="J316" s="1559"/>
    </row>
    <row r="317" ht="12.75">
      <c r="J317" s="1559"/>
    </row>
    <row r="318" ht="12.75">
      <c r="J318" s="1559"/>
    </row>
    <row r="319" ht="12.75">
      <c r="J319" s="1559"/>
    </row>
    <row r="320" ht="12.75">
      <c r="J320" s="1559"/>
    </row>
    <row r="321" ht="12.75">
      <c r="J321" s="1559"/>
    </row>
    <row r="322" ht="12.75">
      <c r="J322" s="1559"/>
    </row>
    <row r="323" ht="12.75">
      <c r="J323" s="1559"/>
    </row>
    <row r="324" ht="12.75">
      <c r="J324" s="1559"/>
    </row>
    <row r="325" ht="12.75">
      <c r="J325" s="1559"/>
    </row>
    <row r="326" ht="12.75">
      <c r="J326" s="1559"/>
    </row>
    <row r="327" ht="12.75">
      <c r="J327" s="1559"/>
    </row>
    <row r="328" ht="12.75">
      <c r="J328" s="1559"/>
    </row>
    <row r="329" ht="12.75">
      <c r="J329" s="1559"/>
    </row>
    <row r="330" ht="12.75">
      <c r="J330" s="1559"/>
    </row>
    <row r="331" ht="12.75">
      <c r="J331" s="1559"/>
    </row>
    <row r="332" ht="12.75">
      <c r="J332" s="1559"/>
    </row>
    <row r="333" ht="12.75">
      <c r="J333" s="1559"/>
    </row>
    <row r="334" ht="12.75">
      <c r="J334" s="1559"/>
    </row>
    <row r="335" ht="12.75">
      <c r="J335" s="1559"/>
    </row>
    <row r="336" ht="12.75">
      <c r="J336" s="1559"/>
    </row>
    <row r="337" ht="12.75">
      <c r="J337" s="1559"/>
    </row>
    <row r="338" ht="12.75">
      <c r="J338" s="1559"/>
    </row>
    <row r="339" ht="12.75">
      <c r="J339" s="1565"/>
    </row>
    <row r="340" ht="12.75">
      <c r="J340" s="1565"/>
    </row>
    <row r="341" ht="12.75">
      <c r="J341" s="1565"/>
    </row>
    <row r="342" ht="12.75">
      <c r="J342" s="1565"/>
    </row>
    <row r="343" ht="12.75">
      <c r="J343" s="1565"/>
    </row>
    <row r="344" ht="12.75">
      <c r="J344" s="1565"/>
    </row>
    <row r="345" ht="12.75">
      <c r="J345" s="1565"/>
    </row>
    <row r="346" ht="12.75">
      <c r="J346" s="1565"/>
    </row>
    <row r="347" ht="12.75">
      <c r="J347" s="1565"/>
    </row>
    <row r="348" ht="12.75">
      <c r="J348" s="1565"/>
    </row>
    <row r="349" ht="12.75">
      <c r="J349" s="1565"/>
    </row>
    <row r="350" ht="12.75">
      <c r="J350" s="1565"/>
    </row>
    <row r="351" ht="12.75">
      <c r="J351" s="1565"/>
    </row>
    <row r="352" ht="12.75">
      <c r="J352" s="1565"/>
    </row>
    <row r="353" ht="12.75">
      <c r="J353" s="1565"/>
    </row>
    <row r="354" ht="12.75">
      <c r="J354" s="1565"/>
    </row>
    <row r="355" ht="12.75">
      <c r="J355" s="1565"/>
    </row>
    <row r="356" ht="12.75">
      <c r="J356" s="1565"/>
    </row>
    <row r="357" ht="12.75">
      <c r="J357" s="1565"/>
    </row>
    <row r="358" ht="12.75">
      <c r="J358" s="1565"/>
    </row>
    <row r="359" ht="12.75">
      <c r="J359" s="1565"/>
    </row>
    <row r="360" ht="12.75">
      <c r="J360" s="1565"/>
    </row>
    <row r="361" ht="12.75">
      <c r="J361" s="1565"/>
    </row>
    <row r="362" ht="12.75">
      <c r="J362" s="1565"/>
    </row>
    <row r="363" ht="12.75">
      <c r="J363" s="1565"/>
    </row>
    <row r="364" ht="12.75">
      <c r="J364" s="1565"/>
    </row>
    <row r="365" ht="12.75">
      <c r="J365" s="1565"/>
    </row>
    <row r="366" ht="12.75">
      <c r="J366" s="1565"/>
    </row>
    <row r="367" ht="12.75">
      <c r="J367" s="1565"/>
    </row>
    <row r="368" ht="12.75">
      <c r="J368" s="1565"/>
    </row>
    <row r="369" ht="12.75">
      <c r="J369" s="1565"/>
    </row>
    <row r="370" ht="12.75">
      <c r="J370" s="1565"/>
    </row>
    <row r="371" ht="12.75">
      <c r="J371" s="1565"/>
    </row>
    <row r="372" ht="12.75">
      <c r="J372" s="1565"/>
    </row>
    <row r="373" ht="12.75">
      <c r="J373" s="1565"/>
    </row>
    <row r="374" ht="12.75">
      <c r="J374" s="1565"/>
    </row>
    <row r="375" ht="12.75">
      <c r="J375" s="1565"/>
    </row>
    <row r="376" ht="12.75">
      <c r="J376" s="1565"/>
    </row>
    <row r="377" ht="12.75">
      <c r="J377" s="1565"/>
    </row>
    <row r="378" ht="12.75">
      <c r="J378" s="1565"/>
    </row>
    <row r="379" ht="12.75">
      <c r="J379" s="1565"/>
    </row>
    <row r="380" ht="12.75">
      <c r="J380" s="1565"/>
    </row>
    <row r="381" ht="12.75">
      <c r="J381" s="1565"/>
    </row>
    <row r="382" ht="12.75">
      <c r="J382" s="1565"/>
    </row>
    <row r="383" ht="12.75">
      <c r="J383" s="1565"/>
    </row>
    <row r="384" ht="12.75">
      <c r="J384" s="1565"/>
    </row>
    <row r="385" ht="12.75">
      <c r="J385" s="1565"/>
    </row>
    <row r="386" ht="12.75">
      <c r="J386" s="1565"/>
    </row>
    <row r="387" ht="12.75">
      <c r="J387" s="1565"/>
    </row>
    <row r="388" ht="12.75">
      <c r="J388" s="1565"/>
    </row>
    <row r="389" ht="12.75">
      <c r="J389" s="1565"/>
    </row>
    <row r="390" ht="12.75">
      <c r="J390" s="1565"/>
    </row>
    <row r="391" ht="12.75">
      <c r="J391" s="1565"/>
    </row>
    <row r="392" ht="12.75">
      <c r="J392" s="1565"/>
    </row>
    <row r="393" ht="12.75">
      <c r="J393" s="1565"/>
    </row>
    <row r="394" ht="12.75">
      <c r="J394" s="1565"/>
    </row>
    <row r="395" ht="12.75">
      <c r="J395" s="1565"/>
    </row>
    <row r="396" ht="12.75">
      <c r="J396" s="1565"/>
    </row>
    <row r="397" ht="12.75">
      <c r="J397" s="1565"/>
    </row>
    <row r="398" ht="12.75">
      <c r="J398" s="1565"/>
    </row>
    <row r="399" ht="12.75">
      <c r="J399" s="1565"/>
    </row>
    <row r="400" ht="12.75">
      <c r="J400" s="1565"/>
    </row>
    <row r="401" ht="12.75">
      <c r="J401" s="1565"/>
    </row>
    <row r="402" ht="12.75">
      <c r="J402" s="1565"/>
    </row>
    <row r="403" ht="12.75">
      <c r="J403" s="1565"/>
    </row>
    <row r="404" ht="12.75">
      <c r="J404" s="1565"/>
    </row>
    <row r="405" ht="12.75">
      <c r="J405" s="1565"/>
    </row>
    <row r="406" ht="12.75">
      <c r="J406" s="1565"/>
    </row>
    <row r="407" ht="12.75">
      <c r="J407" s="1565"/>
    </row>
    <row r="408" ht="12.75">
      <c r="J408" s="1565"/>
    </row>
    <row r="409" ht="12.75">
      <c r="J409" s="1565"/>
    </row>
    <row r="410" ht="12.75">
      <c r="J410" s="1565"/>
    </row>
    <row r="411" ht="12.75">
      <c r="J411" s="1565"/>
    </row>
    <row r="412" ht="12.75">
      <c r="J412" s="1565"/>
    </row>
    <row r="413" ht="12.75">
      <c r="J413" s="1565"/>
    </row>
    <row r="414" ht="12.75">
      <c r="J414" s="1565"/>
    </row>
    <row r="415" ht="12.75">
      <c r="J415" s="1565"/>
    </row>
    <row r="416" ht="12.75">
      <c r="J416" s="1565"/>
    </row>
    <row r="417" ht="12.75">
      <c r="J417" s="1565"/>
    </row>
    <row r="418" ht="12.75">
      <c r="J418" s="1565"/>
    </row>
    <row r="419" ht="12.75">
      <c r="J419" s="1565"/>
    </row>
    <row r="420" ht="12.75">
      <c r="J420" s="1565"/>
    </row>
    <row r="421" ht="12.75">
      <c r="J421" s="1565"/>
    </row>
    <row r="422" ht="12.75">
      <c r="J422" s="1565"/>
    </row>
    <row r="423" ht="12.75">
      <c r="J423" s="1565"/>
    </row>
    <row r="424" ht="12.75">
      <c r="J424" s="1565"/>
    </row>
    <row r="425" ht="12.75">
      <c r="J425" s="1565"/>
    </row>
    <row r="426" ht="12.75">
      <c r="J426" s="1565"/>
    </row>
    <row r="427" ht="12.75">
      <c r="J427" s="1565"/>
    </row>
    <row r="428" ht="12.75">
      <c r="J428" s="1565"/>
    </row>
    <row r="429" ht="12.75">
      <c r="J429" s="1565"/>
    </row>
    <row r="430" ht="12.75">
      <c r="J430" s="1565"/>
    </row>
    <row r="431" ht="12.75">
      <c r="J431" s="1565"/>
    </row>
    <row r="432" ht="12.75">
      <c r="J432" s="1565"/>
    </row>
    <row r="433" ht="12.75">
      <c r="J433" s="1565"/>
    </row>
    <row r="434" ht="12.75">
      <c r="J434" s="1565"/>
    </row>
    <row r="435" ht="12.75">
      <c r="J435" s="1565"/>
    </row>
    <row r="436" ht="12.75">
      <c r="J436" s="1565"/>
    </row>
    <row r="437" ht="12.75">
      <c r="J437" s="1565"/>
    </row>
    <row r="438" ht="12.75">
      <c r="J438" s="1565"/>
    </row>
    <row r="439" ht="12.75">
      <c r="J439" s="1565"/>
    </row>
    <row r="440" ht="12.75">
      <c r="J440" s="1565"/>
    </row>
    <row r="441" ht="12.75">
      <c r="J441" s="1565"/>
    </row>
    <row r="442" ht="12.75">
      <c r="J442" s="1565"/>
    </row>
    <row r="443" ht="12.75">
      <c r="J443" s="1565"/>
    </row>
    <row r="444" ht="12.75">
      <c r="J444" s="1565"/>
    </row>
    <row r="445" ht="12.75">
      <c r="J445" s="1565"/>
    </row>
    <row r="446" ht="12.75">
      <c r="J446" s="1565"/>
    </row>
    <row r="447" ht="12.75">
      <c r="J447" s="1565"/>
    </row>
    <row r="448" ht="12.75">
      <c r="J448" s="1565"/>
    </row>
    <row r="449" ht="12.75">
      <c r="J449" s="1565"/>
    </row>
    <row r="450" ht="12.75">
      <c r="J450" s="1565"/>
    </row>
    <row r="451" ht="12.75">
      <c r="J451" s="1565"/>
    </row>
    <row r="452" ht="12.75">
      <c r="J452" s="1565"/>
    </row>
    <row r="453" ht="12.75">
      <c r="J453" s="1565"/>
    </row>
    <row r="454" ht="12.75">
      <c r="J454" s="1565"/>
    </row>
    <row r="455" ht="12.75">
      <c r="J455" s="1565"/>
    </row>
    <row r="456" ht="12.75">
      <c r="J456" s="1565"/>
    </row>
    <row r="457" ht="12.75">
      <c r="J457" s="1565"/>
    </row>
    <row r="458" ht="12.75">
      <c r="J458" s="1565"/>
    </row>
    <row r="459" ht="12.75">
      <c r="J459" s="1565"/>
    </row>
    <row r="460" ht="12.75">
      <c r="J460" s="1565"/>
    </row>
    <row r="461" ht="12.75">
      <c r="J461" s="1565"/>
    </row>
    <row r="462" ht="12.75">
      <c r="J462" s="1565"/>
    </row>
    <row r="463" ht="12.75">
      <c r="J463" s="1565"/>
    </row>
    <row r="464" ht="12.75">
      <c r="J464" s="1565"/>
    </row>
    <row r="465" ht="12.75">
      <c r="J465" s="1565"/>
    </row>
    <row r="466" ht="12.75">
      <c r="J466" s="1565"/>
    </row>
    <row r="467" ht="12.75">
      <c r="J467" s="1565"/>
    </row>
    <row r="468" ht="12.75">
      <c r="J468" s="1565"/>
    </row>
    <row r="469" ht="12.75">
      <c r="J469" s="1565"/>
    </row>
    <row r="470" ht="12.75">
      <c r="J470" s="1565"/>
    </row>
    <row r="471" ht="12.75">
      <c r="J471" s="1565"/>
    </row>
    <row r="472" ht="12.75">
      <c r="J472" s="1565"/>
    </row>
    <row r="473" ht="12.75">
      <c r="J473" s="1565"/>
    </row>
    <row r="474" ht="12.75">
      <c r="J474" s="1565"/>
    </row>
    <row r="475" ht="12.75">
      <c r="J475" s="1565"/>
    </row>
    <row r="476" ht="12.75">
      <c r="J476" s="1565"/>
    </row>
    <row r="477" ht="12.75">
      <c r="J477" s="1565"/>
    </row>
    <row r="478" ht="12.75">
      <c r="J478" s="1565"/>
    </row>
    <row r="479" ht="12.75">
      <c r="J479" s="1565"/>
    </row>
    <row r="480" ht="12.75">
      <c r="J480" s="1565"/>
    </row>
    <row r="481" ht="12.75">
      <c r="J481" s="1565"/>
    </row>
    <row r="482" ht="12.75">
      <c r="J482" s="1565"/>
    </row>
    <row r="483" ht="12.75">
      <c r="J483" s="1565"/>
    </row>
    <row r="484" ht="12.75">
      <c r="J484" s="1565"/>
    </row>
    <row r="485" ht="12.75">
      <c r="J485" s="1565"/>
    </row>
    <row r="486" ht="12.75">
      <c r="J486" s="1565"/>
    </row>
    <row r="487" ht="12.75">
      <c r="J487" s="1565"/>
    </row>
    <row r="488" ht="12.75">
      <c r="J488" s="1565"/>
    </row>
    <row r="489" ht="12.75">
      <c r="J489" s="1565"/>
    </row>
    <row r="490" ht="12.75">
      <c r="J490" s="1565"/>
    </row>
    <row r="491" ht="12.75">
      <c r="J491" s="1565"/>
    </row>
    <row r="492" ht="12.75">
      <c r="J492" s="1565"/>
    </row>
    <row r="493" ht="12.75">
      <c r="J493" s="1565"/>
    </row>
    <row r="494" ht="12.75">
      <c r="J494" s="1565"/>
    </row>
    <row r="495" ht="12.75">
      <c r="J495" s="1565"/>
    </row>
    <row r="496" ht="12.75">
      <c r="J496" s="1565"/>
    </row>
    <row r="497" ht="12.75">
      <c r="J497" s="1565"/>
    </row>
    <row r="498" ht="12.75">
      <c r="J498" s="1565"/>
    </row>
    <row r="499" ht="12.75">
      <c r="J499" s="1565"/>
    </row>
    <row r="500" ht="12.75">
      <c r="J500" s="1565"/>
    </row>
    <row r="501" ht="12.75">
      <c r="J501" s="1565"/>
    </row>
    <row r="502" ht="12.75">
      <c r="J502" s="1565"/>
    </row>
    <row r="503" ht="12.75">
      <c r="J503" s="1565"/>
    </row>
    <row r="504" ht="12.75">
      <c r="J504" s="1565"/>
    </row>
    <row r="505" ht="12.75">
      <c r="J505" s="1565"/>
    </row>
    <row r="506" ht="12.75">
      <c r="J506" s="1565"/>
    </row>
    <row r="507" ht="12.75">
      <c r="J507" s="1565"/>
    </row>
    <row r="508" ht="12.75">
      <c r="J508" s="1565"/>
    </row>
    <row r="509" ht="12.75">
      <c r="J509" s="1565"/>
    </row>
    <row r="510" ht="12.75">
      <c r="J510" s="1565"/>
    </row>
    <row r="511" ht="12.75">
      <c r="J511" s="1565"/>
    </row>
    <row r="512" ht="12.75">
      <c r="J512" s="1565"/>
    </row>
    <row r="513" ht="12.75">
      <c r="J513" s="1565"/>
    </row>
    <row r="514" ht="12.75">
      <c r="J514" s="1565"/>
    </row>
    <row r="515" ht="12.75">
      <c r="J515" s="1565"/>
    </row>
    <row r="516" ht="12.75">
      <c r="J516" s="1565"/>
    </row>
    <row r="517" ht="12.75">
      <c r="J517" s="1565"/>
    </row>
    <row r="518" ht="12.75">
      <c r="J518" s="1565"/>
    </row>
    <row r="519" ht="12.75">
      <c r="J519" s="1565"/>
    </row>
    <row r="520" ht="12.75">
      <c r="J520" s="1565"/>
    </row>
    <row r="521" ht="12.75">
      <c r="J521" s="1565"/>
    </row>
    <row r="522" ht="12.75">
      <c r="J522" s="1565"/>
    </row>
    <row r="523" ht="12.75">
      <c r="J523" s="1565"/>
    </row>
    <row r="524" ht="12.75">
      <c r="J524" s="1565"/>
    </row>
    <row r="525" ht="12.75">
      <c r="J525" s="1565"/>
    </row>
    <row r="526" ht="12.75">
      <c r="J526" s="1565"/>
    </row>
    <row r="527" ht="12.75">
      <c r="J527" s="1565"/>
    </row>
    <row r="528" ht="12.75">
      <c r="J528" s="1565"/>
    </row>
    <row r="529" ht="12.75">
      <c r="J529" s="1565"/>
    </row>
    <row r="530" ht="12.75">
      <c r="J530" s="1565"/>
    </row>
    <row r="531" ht="12.75">
      <c r="J531" s="1565"/>
    </row>
    <row r="532" ht="12.75">
      <c r="J532" s="1565"/>
    </row>
    <row r="533" ht="12.75">
      <c r="J533" s="1565"/>
    </row>
    <row r="534" ht="12.75">
      <c r="J534" s="1565"/>
    </row>
    <row r="535" ht="12.75">
      <c r="J535" s="1565"/>
    </row>
    <row r="536" ht="12.75">
      <c r="J536" s="1565"/>
    </row>
    <row r="537" ht="12.75">
      <c r="J537" s="1565"/>
    </row>
    <row r="538" ht="12.75">
      <c r="J538" s="1565"/>
    </row>
    <row r="539" ht="12.75">
      <c r="J539" s="1565"/>
    </row>
    <row r="540" ht="12.75">
      <c r="J540" s="1565"/>
    </row>
    <row r="541" ht="12.75">
      <c r="J541" s="1565"/>
    </row>
    <row r="542" ht="12.75">
      <c r="J542" s="1565"/>
    </row>
    <row r="543" ht="12.75">
      <c r="J543" s="1565"/>
    </row>
    <row r="544" ht="12.75">
      <c r="J544" s="1565"/>
    </row>
    <row r="545" ht="12.75">
      <c r="J545" s="1565"/>
    </row>
    <row r="546" ht="12.75">
      <c r="J546" s="1565"/>
    </row>
    <row r="547" ht="12.75">
      <c r="J547" s="1565"/>
    </row>
    <row r="548" ht="12.75">
      <c r="J548" s="1565"/>
    </row>
    <row r="549" ht="12.75">
      <c r="J549" s="1565"/>
    </row>
    <row r="550" ht="12.75">
      <c r="J550" s="1565"/>
    </row>
    <row r="551" ht="12.75">
      <c r="J551" s="1565"/>
    </row>
    <row r="552" ht="12.75">
      <c r="J552" s="1565"/>
    </row>
    <row r="553" ht="12.75">
      <c r="J553" s="1565"/>
    </row>
    <row r="554" ht="12.75">
      <c r="J554" s="1565"/>
    </row>
    <row r="555" ht="12.75">
      <c r="J555" s="1565"/>
    </row>
    <row r="556" ht="12.75">
      <c r="J556" s="1565"/>
    </row>
    <row r="557" ht="12.75">
      <c r="J557" s="1565"/>
    </row>
    <row r="558" ht="12.75">
      <c r="J558" s="1565"/>
    </row>
    <row r="559" ht="12.75">
      <c r="J559" s="1565"/>
    </row>
    <row r="560" ht="12.75">
      <c r="J560" s="1565"/>
    </row>
    <row r="561" ht="12.75">
      <c r="J561" s="1565"/>
    </row>
    <row r="562" ht="12.75">
      <c r="J562" s="1565"/>
    </row>
    <row r="563" ht="12.75">
      <c r="J563" s="1565"/>
    </row>
    <row r="564" ht="12.75">
      <c r="J564" s="1565"/>
    </row>
    <row r="565" ht="12.75">
      <c r="J565" s="1565"/>
    </row>
    <row r="566" ht="12.75">
      <c r="J566" s="1565"/>
    </row>
    <row r="567" ht="12.75">
      <c r="J567" s="1565"/>
    </row>
    <row r="568" ht="12.75">
      <c r="J568" s="1565"/>
    </row>
    <row r="569" ht="12.75">
      <c r="J569" s="1565"/>
    </row>
    <row r="570" ht="12.75">
      <c r="J570" s="1565"/>
    </row>
    <row r="571" ht="12.75">
      <c r="J571" s="1565"/>
    </row>
    <row r="572" ht="12.75">
      <c r="J572" s="1565"/>
    </row>
    <row r="573" ht="12.75">
      <c r="J573" s="1565"/>
    </row>
    <row r="574" ht="12.75">
      <c r="J574" s="1565"/>
    </row>
    <row r="575" ht="12.75">
      <c r="J575" s="1565"/>
    </row>
    <row r="576" ht="12.75">
      <c r="J576" s="1565"/>
    </row>
    <row r="577" ht="12.75">
      <c r="J577" s="1565"/>
    </row>
    <row r="578" ht="12.75">
      <c r="J578" s="1565"/>
    </row>
    <row r="579" ht="12.75">
      <c r="J579" s="1565"/>
    </row>
    <row r="580" ht="12.75">
      <c r="J580" s="1565"/>
    </row>
    <row r="581" ht="12.75">
      <c r="J581" s="1565"/>
    </row>
    <row r="582" ht="12.75">
      <c r="J582" s="1565"/>
    </row>
    <row r="583" ht="12.75">
      <c r="J583" s="1565"/>
    </row>
    <row r="584" ht="12.75">
      <c r="J584" s="1565"/>
    </row>
    <row r="585" ht="12.75">
      <c r="J585" s="1565"/>
    </row>
    <row r="586" ht="12.75">
      <c r="J586" s="1565"/>
    </row>
    <row r="587" ht="12.75">
      <c r="J587" s="1565"/>
    </row>
    <row r="588" ht="12.75">
      <c r="J588" s="1565"/>
    </row>
    <row r="589" ht="12.75">
      <c r="J589" s="1565"/>
    </row>
    <row r="590" ht="12.75">
      <c r="J590" s="1565"/>
    </row>
    <row r="591" ht="12.75">
      <c r="J591" s="1565"/>
    </row>
    <row r="592" ht="12.75">
      <c r="J592" s="1565"/>
    </row>
    <row r="593" ht="12.75">
      <c r="J593" s="1565"/>
    </row>
    <row r="594" ht="12.75">
      <c r="J594" s="1565"/>
    </row>
    <row r="595" ht="12.75">
      <c r="J595" s="1565"/>
    </row>
    <row r="596" ht="12.75">
      <c r="J596" s="1565"/>
    </row>
    <row r="597" ht="12.75">
      <c r="J597" s="1565"/>
    </row>
    <row r="598" ht="12.75">
      <c r="J598" s="1565"/>
    </row>
    <row r="599" ht="12.75">
      <c r="J599" s="1565"/>
    </row>
    <row r="600" ht="12.75">
      <c r="J600" s="1565"/>
    </row>
    <row r="601" ht="12.75">
      <c r="J601" s="1565"/>
    </row>
    <row r="602" ht="12.75">
      <c r="J602" s="1565"/>
    </row>
    <row r="603" ht="12.75">
      <c r="J603" s="1565"/>
    </row>
    <row r="604" ht="12.75">
      <c r="J604" s="1565"/>
    </row>
    <row r="605" ht="12.75">
      <c r="J605" s="1565"/>
    </row>
    <row r="606" ht="12.75">
      <c r="J606" s="1565"/>
    </row>
    <row r="607" ht="12.75">
      <c r="J607" s="1565"/>
    </row>
    <row r="608" ht="12.75">
      <c r="J608" s="1565"/>
    </row>
    <row r="609" ht="12.75">
      <c r="J609" s="1565"/>
    </row>
    <row r="610" ht="12.75">
      <c r="J610" s="1565"/>
    </row>
    <row r="611" ht="12.75">
      <c r="J611" s="1565"/>
    </row>
    <row r="612" ht="12.75">
      <c r="J612" s="1565"/>
    </row>
    <row r="613" ht="12.75">
      <c r="J613" s="1565"/>
    </row>
    <row r="614" ht="12.75">
      <c r="J614" s="1565"/>
    </row>
    <row r="615" ht="12.75">
      <c r="J615" s="1565"/>
    </row>
    <row r="616" ht="12.75">
      <c r="J616" s="1565"/>
    </row>
    <row r="617" ht="12.75">
      <c r="J617" s="1565"/>
    </row>
    <row r="618" ht="12.75">
      <c r="J618" s="1565"/>
    </row>
    <row r="619" ht="12.75">
      <c r="J619" s="1565"/>
    </row>
    <row r="620" ht="12.75">
      <c r="J620" s="1565"/>
    </row>
    <row r="621" ht="12.75">
      <c r="J621" s="1565"/>
    </row>
    <row r="622" ht="12.75">
      <c r="J622" s="1565"/>
    </row>
    <row r="623" ht="12.75">
      <c r="J623" s="1565"/>
    </row>
    <row r="624" ht="12.75">
      <c r="J624" s="1565"/>
    </row>
    <row r="625" ht="12.75">
      <c r="J625" s="1565"/>
    </row>
    <row r="626" ht="12.75">
      <c r="J626" s="1565"/>
    </row>
    <row r="627" ht="12.75">
      <c r="J627" s="1565"/>
    </row>
    <row r="628" ht="12.75">
      <c r="J628" s="1565"/>
    </row>
    <row r="629" ht="12.75">
      <c r="J629" s="1565"/>
    </row>
    <row r="630" ht="12.75">
      <c r="J630" s="1565"/>
    </row>
    <row r="631" ht="12.75">
      <c r="J631" s="1565"/>
    </row>
    <row r="632" ht="12.75">
      <c r="J632" s="1565"/>
    </row>
    <row r="633" ht="12.75">
      <c r="J633" s="1565"/>
    </row>
    <row r="634" ht="12.75">
      <c r="J634" s="1565"/>
    </row>
    <row r="635" ht="12.75">
      <c r="J635" s="1565"/>
    </row>
    <row r="636" ht="12.75">
      <c r="J636" s="1565"/>
    </row>
    <row r="637" ht="12.75">
      <c r="J637" s="1565"/>
    </row>
    <row r="638" ht="12.75">
      <c r="J638" s="1565"/>
    </row>
    <row r="639" ht="12.75">
      <c r="J639" s="1565"/>
    </row>
    <row r="640" ht="12.75">
      <c r="J640" s="1565"/>
    </row>
    <row r="641" ht="12.75">
      <c r="J641" s="1565"/>
    </row>
    <row r="642" ht="12.75">
      <c r="J642" s="1565"/>
    </row>
    <row r="643" ht="12.75">
      <c r="J643" s="1565"/>
    </row>
    <row r="644" ht="12.75">
      <c r="J644" s="1565"/>
    </row>
    <row r="645" ht="12.75">
      <c r="J645" s="1565"/>
    </row>
    <row r="646" ht="12.75">
      <c r="J646" s="1565"/>
    </row>
    <row r="647" ht="12.75">
      <c r="J647" s="1565"/>
    </row>
    <row r="648" ht="12.75">
      <c r="J648" s="1565"/>
    </row>
    <row r="649" ht="12.75">
      <c r="J649" s="1565"/>
    </row>
    <row r="650" ht="12.75">
      <c r="J650" s="1565"/>
    </row>
    <row r="651" ht="12.75">
      <c r="J651" s="1565"/>
    </row>
    <row r="652" ht="12.75">
      <c r="J652" s="1565"/>
    </row>
    <row r="653" ht="12.75">
      <c r="J653" s="1565"/>
    </row>
    <row r="654" ht="12.75">
      <c r="J654" s="1565"/>
    </row>
    <row r="655" ht="12.75">
      <c r="J655" s="1565"/>
    </row>
    <row r="656" ht="12.75">
      <c r="J656" s="1565"/>
    </row>
    <row r="657" ht="12.75">
      <c r="J657" s="1565"/>
    </row>
    <row r="658" ht="12.75">
      <c r="J658" s="1565"/>
    </row>
    <row r="659" ht="12.75">
      <c r="J659" s="1565"/>
    </row>
    <row r="660" ht="12.75">
      <c r="J660" s="1565"/>
    </row>
    <row r="661" ht="12.75">
      <c r="J661" s="1565"/>
    </row>
    <row r="662" ht="12.75">
      <c r="J662" s="1565"/>
    </row>
    <row r="663" ht="12.75">
      <c r="J663" s="1565"/>
    </row>
    <row r="664" ht="12.75">
      <c r="J664" s="1565"/>
    </row>
    <row r="665" ht="12.75">
      <c r="J665" s="1565"/>
    </row>
    <row r="666" ht="12.75">
      <c r="J666" s="1565"/>
    </row>
    <row r="667" ht="12.75">
      <c r="J667" s="1565"/>
    </row>
    <row r="668" ht="12.75">
      <c r="J668" s="1565"/>
    </row>
    <row r="669" ht="12.75">
      <c r="J669" s="1565"/>
    </row>
    <row r="670" ht="12.75">
      <c r="J670" s="1565"/>
    </row>
    <row r="671" ht="12.75">
      <c r="J671" s="1565"/>
    </row>
    <row r="672" ht="12.75">
      <c r="J672" s="1565"/>
    </row>
    <row r="673" ht="12.75">
      <c r="J673" s="1565"/>
    </row>
    <row r="674" ht="12.75">
      <c r="J674" s="1565"/>
    </row>
    <row r="675" ht="12.75">
      <c r="J675" s="1565"/>
    </row>
    <row r="676" ht="12.75">
      <c r="J676" s="1565"/>
    </row>
    <row r="677" ht="12.75">
      <c r="J677" s="1565"/>
    </row>
    <row r="678" ht="12.75">
      <c r="J678" s="1565"/>
    </row>
    <row r="679" ht="12.75">
      <c r="J679" s="1565"/>
    </row>
    <row r="680" ht="12.75">
      <c r="J680" s="1565"/>
    </row>
    <row r="681" ht="12.75">
      <c r="J681" s="1565"/>
    </row>
    <row r="682" ht="12.75">
      <c r="J682" s="1565"/>
    </row>
    <row r="683" ht="12.75">
      <c r="J683" s="1565"/>
    </row>
    <row r="684" ht="12.75">
      <c r="J684" s="1565"/>
    </row>
    <row r="685" ht="12.75">
      <c r="J685" s="1565"/>
    </row>
    <row r="686" ht="12.75">
      <c r="J686" s="1565"/>
    </row>
    <row r="687" ht="12.75">
      <c r="J687" s="1565"/>
    </row>
    <row r="688" ht="12.75">
      <c r="J688" s="1565"/>
    </row>
    <row r="689" ht="12.75">
      <c r="J689" s="1565"/>
    </row>
    <row r="690" ht="12.75">
      <c r="J690" s="1565"/>
    </row>
    <row r="691" ht="12.75">
      <c r="J691" s="1565"/>
    </row>
    <row r="692" ht="12.75">
      <c r="J692" s="1565"/>
    </row>
    <row r="693" ht="12.75">
      <c r="J693" s="1565"/>
    </row>
    <row r="694" ht="12.75">
      <c r="J694" s="1565"/>
    </row>
    <row r="695" ht="12.75">
      <c r="J695" s="1565"/>
    </row>
    <row r="696" ht="12.75">
      <c r="J696" s="1565"/>
    </row>
    <row r="697" ht="12.75">
      <c r="J697" s="1565"/>
    </row>
    <row r="698" ht="12.75">
      <c r="J698" s="1565"/>
    </row>
    <row r="699" ht="12.75">
      <c r="J699" s="1565"/>
    </row>
    <row r="700" ht="12.75">
      <c r="J700" s="1565"/>
    </row>
    <row r="701" ht="12.75">
      <c r="J701" s="1565"/>
    </row>
    <row r="702" ht="12.75">
      <c r="J702" s="1565"/>
    </row>
    <row r="703" ht="12.75">
      <c r="J703" s="1565"/>
    </row>
    <row r="704" ht="12.75">
      <c r="J704" s="1565"/>
    </row>
    <row r="705" ht="12.75">
      <c r="J705" s="1565"/>
    </row>
    <row r="706" ht="12.75">
      <c r="J706" s="1565"/>
    </row>
    <row r="707" ht="12.75">
      <c r="J707" s="1565"/>
    </row>
    <row r="708" ht="12.75">
      <c r="J708" s="1565"/>
    </row>
    <row r="709" ht="12.75">
      <c r="J709" s="1565"/>
    </row>
    <row r="710" ht="12.75">
      <c r="J710" s="1565"/>
    </row>
    <row r="711" ht="12.75">
      <c r="J711" s="1565"/>
    </row>
    <row r="712" ht="12.75">
      <c r="J712" s="1565"/>
    </row>
    <row r="713" ht="12.75">
      <c r="J713" s="1565"/>
    </row>
    <row r="714" ht="12.75">
      <c r="J714" s="1565"/>
    </row>
    <row r="715" ht="12.75">
      <c r="J715" s="1565"/>
    </row>
    <row r="716" ht="12.75">
      <c r="J716" s="1565"/>
    </row>
    <row r="717" ht="12.75">
      <c r="J717" s="1565"/>
    </row>
    <row r="718" ht="12.75">
      <c r="J718" s="1565"/>
    </row>
    <row r="719" ht="12.75">
      <c r="J719" s="1565"/>
    </row>
    <row r="720" ht="12.75">
      <c r="J720" s="1565"/>
    </row>
    <row r="721" ht="12.75">
      <c r="J721" s="1565"/>
    </row>
    <row r="722" ht="12.75">
      <c r="J722" s="1565"/>
    </row>
    <row r="723" ht="12.75">
      <c r="J723" s="1565"/>
    </row>
    <row r="724" ht="12.75">
      <c r="J724" s="1565"/>
    </row>
    <row r="725" ht="12.75">
      <c r="J725" s="1565"/>
    </row>
    <row r="726" ht="12.75">
      <c r="J726" s="1565"/>
    </row>
    <row r="727" ht="12.75">
      <c r="J727" s="1565"/>
    </row>
    <row r="728" ht="12.75">
      <c r="J728" s="1565"/>
    </row>
    <row r="729" ht="12.75">
      <c r="J729" s="1565"/>
    </row>
    <row r="730" ht="12.75">
      <c r="J730" s="1565"/>
    </row>
    <row r="731" ht="12.75">
      <c r="J731" s="1565"/>
    </row>
    <row r="732" ht="12.75">
      <c r="J732" s="1565"/>
    </row>
    <row r="733" ht="12.75">
      <c r="J733" s="1565"/>
    </row>
    <row r="734" ht="12.75">
      <c r="J734" s="1565"/>
    </row>
    <row r="735" ht="12.75">
      <c r="J735" s="1565"/>
    </row>
    <row r="736" ht="12.75">
      <c r="J736" s="1565"/>
    </row>
    <row r="737" ht="12.75">
      <c r="J737" s="1565"/>
    </row>
    <row r="738" ht="12.75">
      <c r="J738" s="1565"/>
    </row>
    <row r="739" ht="12.75">
      <c r="J739" s="1565"/>
    </row>
    <row r="740" ht="12.75">
      <c r="J740" s="1565"/>
    </row>
    <row r="741" ht="12.75">
      <c r="J741" s="1565"/>
    </row>
    <row r="742" ht="12.75">
      <c r="J742" s="1565"/>
    </row>
    <row r="743" ht="12.75">
      <c r="J743" s="1565"/>
    </row>
    <row r="744" ht="12.75">
      <c r="J744" s="1565"/>
    </row>
    <row r="745" ht="12.75">
      <c r="J745" s="1565"/>
    </row>
    <row r="746" ht="12.75">
      <c r="J746" s="1565"/>
    </row>
    <row r="747" ht="12.75">
      <c r="J747" s="1565"/>
    </row>
    <row r="748" ht="12.75">
      <c r="J748" s="1565"/>
    </row>
    <row r="749" ht="12.75">
      <c r="J749" s="1565"/>
    </row>
    <row r="750" ht="12.75">
      <c r="J750" s="1565"/>
    </row>
    <row r="751" ht="12.75">
      <c r="J751" s="1565"/>
    </row>
    <row r="752" ht="12.75">
      <c r="J752" s="1565"/>
    </row>
    <row r="753" ht="12.75">
      <c r="J753" s="1565"/>
    </row>
    <row r="754" ht="12.75">
      <c r="J754" s="1565"/>
    </row>
    <row r="755" ht="12.75">
      <c r="J755" s="1565"/>
    </row>
    <row r="756" ht="12.75">
      <c r="J756" s="1565"/>
    </row>
    <row r="757" ht="12.75">
      <c r="J757" s="1565"/>
    </row>
    <row r="758" ht="12.75">
      <c r="J758" s="1565"/>
    </row>
    <row r="759" ht="12.75">
      <c r="J759" s="1565"/>
    </row>
    <row r="760" ht="12.75">
      <c r="J760" s="1565"/>
    </row>
    <row r="761" ht="12.75">
      <c r="J761" s="1565"/>
    </row>
    <row r="762" ht="12.75">
      <c r="J762" s="1565"/>
    </row>
    <row r="763" ht="12.75">
      <c r="J763" s="1565"/>
    </row>
    <row r="764" ht="12.75">
      <c r="J764" s="1565"/>
    </row>
    <row r="765" ht="12.75">
      <c r="J765" s="1565"/>
    </row>
    <row r="766" ht="12.75">
      <c r="J766" s="1565"/>
    </row>
    <row r="767" ht="12.75">
      <c r="J767" s="1565"/>
    </row>
    <row r="768" ht="12.75">
      <c r="J768" s="1565"/>
    </row>
    <row r="769" ht="12.75">
      <c r="J769" s="1565"/>
    </row>
    <row r="770" ht="12.75">
      <c r="J770" s="1565"/>
    </row>
    <row r="771" ht="12.75">
      <c r="J771" s="1565"/>
    </row>
    <row r="772" ht="12.75">
      <c r="J772" s="1565"/>
    </row>
    <row r="773" ht="12.75">
      <c r="J773" s="1565"/>
    </row>
    <row r="774" ht="12.75">
      <c r="J774" s="1565"/>
    </row>
    <row r="775" ht="12.75">
      <c r="J775" s="1565"/>
    </row>
    <row r="776" ht="12.75">
      <c r="J776" s="1565"/>
    </row>
    <row r="777" ht="12.75">
      <c r="J777" s="1565"/>
    </row>
    <row r="778" ht="12.75">
      <c r="J778" s="1565"/>
    </row>
    <row r="779" ht="12.75">
      <c r="J779" s="1565"/>
    </row>
    <row r="780" ht="12.75">
      <c r="J780" s="1565"/>
    </row>
    <row r="781" ht="12.75">
      <c r="J781" s="1565"/>
    </row>
  </sheetData>
  <sheetProtection/>
  <mergeCells count="7">
    <mergeCell ref="A2:J2"/>
    <mergeCell ref="A3:J3"/>
    <mergeCell ref="I4:J4"/>
    <mergeCell ref="B5:D5"/>
    <mergeCell ref="E5:F5"/>
    <mergeCell ref="G5:H5"/>
    <mergeCell ref="I5:J5"/>
  </mergeCells>
  <printOptions/>
  <pageMargins left="0.71" right="0.24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4.00390625" style="18" customWidth="1"/>
    <col min="2" max="5" width="10.8515625" style="18" bestFit="1" customWidth="1"/>
    <col min="6" max="6" width="10.00390625" style="18" bestFit="1" customWidth="1"/>
    <col min="7" max="7" width="9.421875" style="18" bestFit="1" customWidth="1"/>
    <col min="8" max="8" width="10.00390625" style="18" bestFit="1" customWidth="1"/>
    <col min="9" max="9" width="9.421875" style="18" bestFit="1" customWidth="1"/>
    <col min="10" max="16384" width="9.140625" style="18" customWidth="1"/>
  </cols>
  <sheetData>
    <row r="1" spans="1:9" ht="12.75">
      <c r="A1" s="187" t="s">
        <v>632</v>
      </c>
      <c r="B1" s="147"/>
      <c r="C1" s="147"/>
      <c r="D1" s="147"/>
      <c r="E1" s="147"/>
      <c r="F1" s="147"/>
      <c r="G1" s="147"/>
      <c r="H1" s="147"/>
      <c r="I1" s="147"/>
    </row>
    <row r="2" spans="1:9" s="378" customFormat="1" ht="15.75">
      <c r="A2" s="1667" t="s">
        <v>93</v>
      </c>
      <c r="B2" s="1667"/>
      <c r="C2" s="1667"/>
      <c r="D2" s="1667"/>
      <c r="E2" s="1667"/>
      <c r="F2" s="1667"/>
      <c r="G2" s="1667"/>
      <c r="H2" s="1667"/>
      <c r="I2" s="1667"/>
    </row>
    <row r="3" spans="1:9" ht="12.75">
      <c r="A3" s="104"/>
      <c r="B3" s="104"/>
      <c r="C3" s="104"/>
      <c r="D3" s="104"/>
      <c r="E3" s="104"/>
      <c r="F3" s="104"/>
      <c r="G3" s="104"/>
      <c r="I3" s="103" t="s">
        <v>1172</v>
      </c>
    </row>
    <row r="4" spans="1:9" ht="12.75">
      <c r="A4" s="1489"/>
      <c r="B4" s="1489">
        <v>2006</v>
      </c>
      <c r="C4" s="1489">
        <v>2007</v>
      </c>
      <c r="D4" s="1489">
        <v>2007</v>
      </c>
      <c r="E4" s="1489">
        <v>2008</v>
      </c>
      <c r="F4" s="1670" t="s">
        <v>961</v>
      </c>
      <c r="G4" s="1671"/>
      <c r="H4" s="1671"/>
      <c r="I4" s="1672"/>
    </row>
    <row r="5" spans="1:9" ht="12.75">
      <c r="A5" s="1490" t="s">
        <v>94</v>
      </c>
      <c r="B5" s="1490" t="s">
        <v>603</v>
      </c>
      <c r="C5" s="1490" t="s">
        <v>602</v>
      </c>
      <c r="D5" s="1490" t="s">
        <v>603</v>
      </c>
      <c r="E5" s="1490" t="s">
        <v>602</v>
      </c>
      <c r="F5" s="1668" t="s">
        <v>245</v>
      </c>
      <c r="G5" s="1669"/>
      <c r="H5" s="1668" t="s">
        <v>710</v>
      </c>
      <c r="I5" s="1669"/>
    </row>
    <row r="6" spans="1:9" ht="12.75">
      <c r="A6" s="1491"/>
      <c r="B6" s="1496"/>
      <c r="C6" s="1496"/>
      <c r="D6" s="1496"/>
      <c r="E6" s="1496"/>
      <c r="F6" s="1475" t="s">
        <v>49</v>
      </c>
      <c r="G6" s="1475" t="s">
        <v>347</v>
      </c>
      <c r="H6" s="1475" t="s">
        <v>49</v>
      </c>
      <c r="I6" s="1475" t="s">
        <v>347</v>
      </c>
    </row>
    <row r="7" spans="1:9" ht="12.75">
      <c r="A7" s="1481" t="s">
        <v>95</v>
      </c>
      <c r="B7" s="1482">
        <v>15784.249</v>
      </c>
      <c r="C7" s="1482">
        <v>14342.575999999997</v>
      </c>
      <c r="D7" s="1482">
        <v>13881.977000000003</v>
      </c>
      <c r="E7" s="1482">
        <v>14002.226999999999</v>
      </c>
      <c r="F7" s="1482">
        <v>-1441.6730000000025</v>
      </c>
      <c r="G7" s="1482">
        <v>-9.133617950401076</v>
      </c>
      <c r="H7" s="1482">
        <v>120.24999999999636</v>
      </c>
      <c r="I7" s="1482">
        <v>0.8662310850968586</v>
      </c>
    </row>
    <row r="8" spans="1:9" s="20" customFormat="1" ht="12.75">
      <c r="A8" s="98" t="s">
        <v>96</v>
      </c>
      <c r="B8" s="945">
        <v>527.295</v>
      </c>
      <c r="C8" s="945">
        <v>508.758</v>
      </c>
      <c r="D8" s="945">
        <v>559.639</v>
      </c>
      <c r="E8" s="945">
        <v>749.696</v>
      </c>
      <c r="F8" s="945">
        <v>-18.536999999999978</v>
      </c>
      <c r="G8" s="945">
        <v>-3.5154894319119236</v>
      </c>
      <c r="H8" s="945">
        <v>190.05700000000002</v>
      </c>
      <c r="I8" s="945">
        <v>33.96064248560233</v>
      </c>
    </row>
    <row r="9" spans="1:9" s="20" customFormat="1" ht="12.75">
      <c r="A9" s="782" t="s">
        <v>97</v>
      </c>
      <c r="B9" s="947">
        <v>738.229</v>
      </c>
      <c r="C9" s="947">
        <v>703.4570000000001</v>
      </c>
      <c r="D9" s="947">
        <v>733.1909999999999</v>
      </c>
      <c r="E9" s="947">
        <v>647.75</v>
      </c>
      <c r="F9" s="947">
        <v>-34.771999999999935</v>
      </c>
      <c r="G9" s="947">
        <v>-4.710191553027574</v>
      </c>
      <c r="H9" s="947">
        <v>-85.44099999999992</v>
      </c>
      <c r="I9" s="947">
        <v>-11.653307255544588</v>
      </c>
    </row>
    <row r="10" spans="1:9" s="20" customFormat="1" ht="12.75">
      <c r="A10" s="782" t="s">
        <v>98</v>
      </c>
      <c r="B10" s="947">
        <v>992.695</v>
      </c>
      <c r="C10" s="947">
        <v>1045.7</v>
      </c>
      <c r="D10" s="947">
        <v>1061.859</v>
      </c>
      <c r="E10" s="947">
        <v>903.262</v>
      </c>
      <c r="F10" s="947">
        <v>53.005</v>
      </c>
      <c r="G10" s="947">
        <v>5.339505084643319</v>
      </c>
      <c r="H10" s="947">
        <v>-158.59699999999998</v>
      </c>
      <c r="I10" s="947">
        <v>-14.935787143114105</v>
      </c>
    </row>
    <row r="11" spans="1:9" s="20" customFormat="1" ht="12.75">
      <c r="A11" s="782" t="s">
        <v>99</v>
      </c>
      <c r="B11" s="947">
        <v>248.869</v>
      </c>
      <c r="C11" s="947">
        <v>6.438</v>
      </c>
      <c r="D11" s="947">
        <v>9.425</v>
      </c>
      <c r="E11" s="947">
        <v>27.737000000000002</v>
      </c>
      <c r="F11" s="947">
        <v>-242.431</v>
      </c>
      <c r="G11" s="947">
        <v>-97.41309685015008</v>
      </c>
      <c r="H11" s="947">
        <v>18.312</v>
      </c>
      <c r="I11" s="947">
        <v>194.2917771883289</v>
      </c>
    </row>
    <row r="12" spans="1:9" s="20" customFormat="1" ht="12.75">
      <c r="A12" s="783" t="s">
        <v>100</v>
      </c>
      <c r="B12" s="955">
        <v>13277.160999999998</v>
      </c>
      <c r="C12" s="955">
        <v>12078.222999999998</v>
      </c>
      <c r="D12" s="955">
        <v>11517.863000000001</v>
      </c>
      <c r="E12" s="955">
        <v>11673.782</v>
      </c>
      <c r="F12" s="955">
        <v>-1198.938</v>
      </c>
      <c r="G12" s="955">
        <v>-9.030078041533129</v>
      </c>
      <c r="H12" s="955">
        <v>155.91899999999805</v>
      </c>
      <c r="I12" s="955">
        <v>1.3537146604365586</v>
      </c>
    </row>
    <row r="13" spans="1:9" ht="12.75">
      <c r="A13" s="1481" t="s">
        <v>101</v>
      </c>
      <c r="B13" s="1482">
        <v>477.725</v>
      </c>
      <c r="C13" s="1482">
        <v>1309.607</v>
      </c>
      <c r="D13" s="1482">
        <v>1315.0189999999998</v>
      </c>
      <c r="E13" s="1482">
        <v>1391.36</v>
      </c>
      <c r="F13" s="1482">
        <v>831.882</v>
      </c>
      <c r="G13" s="1482">
        <v>174.13407294991887</v>
      </c>
      <c r="H13" s="1482">
        <v>76.34100000000012</v>
      </c>
      <c r="I13" s="1482">
        <v>5.805315360462482</v>
      </c>
    </row>
    <row r="14" spans="1:9" s="20" customFormat="1" ht="12.75">
      <c r="A14" s="98" t="s">
        <v>102</v>
      </c>
      <c r="B14" s="945">
        <v>116.69200000000001</v>
      </c>
      <c r="C14" s="945">
        <v>638.77</v>
      </c>
      <c r="D14" s="945">
        <v>594.825</v>
      </c>
      <c r="E14" s="945">
        <v>627.185</v>
      </c>
      <c r="F14" s="945">
        <v>522.078</v>
      </c>
      <c r="G14" s="945">
        <v>447.39827923079554</v>
      </c>
      <c r="H14" s="945">
        <v>32.3599999999999</v>
      </c>
      <c r="I14" s="945">
        <v>5.440255537342899</v>
      </c>
    </row>
    <row r="15" spans="1:9" s="20" customFormat="1" ht="12.75">
      <c r="A15" s="782" t="s">
        <v>103</v>
      </c>
      <c r="B15" s="947">
        <v>20.610999999999997</v>
      </c>
      <c r="C15" s="947">
        <v>19.910999999999998</v>
      </c>
      <c r="D15" s="947">
        <v>27.458000000000006</v>
      </c>
      <c r="E15" s="947">
        <v>28.968</v>
      </c>
      <c r="F15" s="947">
        <v>-0.6999999999999993</v>
      </c>
      <c r="G15" s="947">
        <v>-3.3962447236912303</v>
      </c>
      <c r="H15" s="947">
        <v>1.5099999999999945</v>
      </c>
      <c r="I15" s="947">
        <v>5.499308034088405</v>
      </c>
    </row>
    <row r="16" spans="1:9" s="20" customFormat="1" ht="12.75">
      <c r="A16" s="782" t="s">
        <v>104</v>
      </c>
      <c r="B16" s="947">
        <v>89.38199999999999</v>
      </c>
      <c r="C16" s="947">
        <v>120.816</v>
      </c>
      <c r="D16" s="947">
        <v>120.482</v>
      </c>
      <c r="E16" s="947">
        <v>124.398</v>
      </c>
      <c r="F16" s="947">
        <v>31.43400000000001</v>
      </c>
      <c r="G16" s="947">
        <v>35.168154662012505</v>
      </c>
      <c r="H16" s="947">
        <v>3.915999999999997</v>
      </c>
      <c r="I16" s="947">
        <v>3.2502780498331676</v>
      </c>
    </row>
    <row r="17" spans="1:9" s="20" customFormat="1" ht="12.75">
      <c r="A17" s="782" t="s">
        <v>105</v>
      </c>
      <c r="B17" s="947">
        <v>4.2</v>
      </c>
      <c r="C17" s="947">
        <v>3.7</v>
      </c>
      <c r="D17" s="947">
        <v>5.2</v>
      </c>
      <c r="E17" s="947">
        <v>15.970999999999998</v>
      </c>
      <c r="F17" s="947">
        <v>-0.5</v>
      </c>
      <c r="G17" s="947">
        <v>-11.904761904761903</v>
      </c>
      <c r="H17" s="947">
        <v>10.770999999999997</v>
      </c>
      <c r="I17" s="947">
        <v>207.13461538461533</v>
      </c>
    </row>
    <row r="18" spans="1:9" s="20" customFormat="1" ht="12.75">
      <c r="A18" s="782" t="s">
        <v>106</v>
      </c>
      <c r="B18" s="947">
        <v>1.5</v>
      </c>
      <c r="C18" s="947">
        <v>7.731999999999999</v>
      </c>
      <c r="D18" s="947">
        <v>8.431999999999999</v>
      </c>
      <c r="E18" s="947">
        <v>24.622</v>
      </c>
      <c r="F18" s="947">
        <v>6.231999999999999</v>
      </c>
      <c r="G18" s="947">
        <v>415.46666666666664</v>
      </c>
      <c r="H18" s="947">
        <v>16.19</v>
      </c>
      <c r="I18" s="947">
        <v>192.00664136622396</v>
      </c>
    </row>
    <row r="19" spans="1:9" s="20" customFormat="1" ht="12.75">
      <c r="A19" s="782" t="s">
        <v>107</v>
      </c>
      <c r="B19" s="947">
        <v>119.951</v>
      </c>
      <c r="C19" s="947">
        <v>391.56699999999995</v>
      </c>
      <c r="D19" s="947">
        <v>446.154</v>
      </c>
      <c r="E19" s="947">
        <v>453.476</v>
      </c>
      <c r="F19" s="947">
        <v>271.616</v>
      </c>
      <c r="G19" s="947">
        <v>226.43912931113536</v>
      </c>
      <c r="H19" s="947">
        <v>7.322000000000003</v>
      </c>
      <c r="I19" s="947">
        <v>1.641137365125047</v>
      </c>
    </row>
    <row r="20" spans="1:9" s="20" customFormat="1" ht="12.75">
      <c r="A20" s="783" t="s">
        <v>108</v>
      </c>
      <c r="B20" s="955">
        <v>125.38899999999998</v>
      </c>
      <c r="C20" s="955">
        <v>127.11099999999999</v>
      </c>
      <c r="D20" s="955">
        <v>112.46799999999999</v>
      </c>
      <c r="E20" s="955">
        <v>116.74</v>
      </c>
      <c r="F20" s="955">
        <v>1.7220000000000084</v>
      </c>
      <c r="G20" s="955">
        <v>1.3733262088381029</v>
      </c>
      <c r="H20" s="955">
        <v>4.272000000000006</v>
      </c>
      <c r="I20" s="955">
        <v>3.7984137710282093</v>
      </c>
    </row>
    <row r="21" spans="1:9" ht="12.75">
      <c r="A21" s="1481" t="s">
        <v>109</v>
      </c>
      <c r="B21" s="1482">
        <v>59771.792</v>
      </c>
      <c r="C21" s="1482">
        <v>62711.94700000001</v>
      </c>
      <c r="D21" s="1482">
        <v>62369.62800000001</v>
      </c>
      <c r="E21" s="1482">
        <v>74838.532</v>
      </c>
      <c r="F21" s="1482">
        <v>2940.155000000006</v>
      </c>
      <c r="G21" s="1482">
        <v>4.918967462109896</v>
      </c>
      <c r="H21" s="1482">
        <v>12468.903999999995</v>
      </c>
      <c r="I21" s="1482">
        <v>19.991948645260464</v>
      </c>
    </row>
    <row r="22" spans="1:9" s="20" customFormat="1" ht="12.75">
      <c r="A22" s="98" t="s">
        <v>110</v>
      </c>
      <c r="B22" s="945">
        <v>12881.486</v>
      </c>
      <c r="C22" s="945">
        <v>12775.072000000004</v>
      </c>
      <c r="D22" s="945">
        <v>12881.166</v>
      </c>
      <c r="E22" s="945">
        <v>15471.878</v>
      </c>
      <c r="F22" s="945">
        <v>-106.41399999999703</v>
      </c>
      <c r="G22" s="945">
        <v>-0.8261003427709894</v>
      </c>
      <c r="H22" s="945">
        <v>2590.7120000000014</v>
      </c>
      <c r="I22" s="945">
        <v>20.112402867877037</v>
      </c>
    </row>
    <row r="23" spans="1:9" s="20" customFormat="1" ht="12.75">
      <c r="A23" s="782" t="s">
        <v>111</v>
      </c>
      <c r="B23" s="947">
        <v>1944.4769999999996</v>
      </c>
      <c r="C23" s="947">
        <v>1388.7980000000002</v>
      </c>
      <c r="D23" s="947">
        <v>1460.4009999999998</v>
      </c>
      <c r="E23" s="947">
        <v>1207.746</v>
      </c>
      <c r="F23" s="947">
        <v>-555.6789999999994</v>
      </c>
      <c r="G23" s="947">
        <v>-28.577298677227837</v>
      </c>
      <c r="H23" s="947">
        <v>-252.655</v>
      </c>
      <c r="I23" s="947">
        <v>-17.300385305131933</v>
      </c>
    </row>
    <row r="24" spans="1:9" s="20" customFormat="1" ht="12.75">
      <c r="A24" s="782" t="s">
        <v>112</v>
      </c>
      <c r="B24" s="947">
        <v>2077.094</v>
      </c>
      <c r="C24" s="947">
        <v>1720.244</v>
      </c>
      <c r="D24" s="947">
        <v>1660.613</v>
      </c>
      <c r="E24" s="947">
        <v>2423.273</v>
      </c>
      <c r="F24" s="947">
        <v>-356.85</v>
      </c>
      <c r="G24" s="947">
        <v>-17.18025279549217</v>
      </c>
      <c r="H24" s="947">
        <v>762.66</v>
      </c>
      <c r="I24" s="947">
        <v>45.92641392064256</v>
      </c>
    </row>
    <row r="25" spans="1:9" s="20" customFormat="1" ht="12.75">
      <c r="A25" s="782" t="s">
        <v>113</v>
      </c>
      <c r="B25" s="947">
        <v>1662.937</v>
      </c>
      <c r="C25" s="947">
        <v>1277.932</v>
      </c>
      <c r="D25" s="947">
        <v>1217.29</v>
      </c>
      <c r="E25" s="947">
        <v>1362.266</v>
      </c>
      <c r="F25" s="947">
        <v>-385.005</v>
      </c>
      <c r="G25" s="947">
        <v>-23.152109791290947</v>
      </c>
      <c r="H25" s="947">
        <v>144.9760000000001</v>
      </c>
      <c r="I25" s="947">
        <v>11.909733917143829</v>
      </c>
    </row>
    <row r="26" spans="1:9" s="20" customFormat="1" ht="12.75">
      <c r="A26" s="782" t="s">
        <v>114</v>
      </c>
      <c r="B26" s="947">
        <v>414.157</v>
      </c>
      <c r="C26" s="947">
        <v>442.312</v>
      </c>
      <c r="D26" s="947">
        <v>443.323</v>
      </c>
      <c r="E26" s="947">
        <v>1061.007</v>
      </c>
      <c r="F26" s="947">
        <v>28.155</v>
      </c>
      <c r="G26" s="947">
        <v>6.798146596580532</v>
      </c>
      <c r="H26" s="947">
        <v>617.6840000000001</v>
      </c>
      <c r="I26" s="947">
        <v>139.33046559731847</v>
      </c>
    </row>
    <row r="27" spans="1:9" s="20" customFormat="1" ht="12.75">
      <c r="A27" s="782" t="s">
        <v>115</v>
      </c>
      <c r="B27" s="947">
        <v>102.25399999999999</v>
      </c>
      <c r="C27" s="947">
        <v>124.80400000000002</v>
      </c>
      <c r="D27" s="947">
        <v>101.76599999999999</v>
      </c>
      <c r="E27" s="947">
        <v>150.458</v>
      </c>
      <c r="F27" s="947">
        <v>22.55</v>
      </c>
      <c r="G27" s="947">
        <v>22.052927024859688</v>
      </c>
      <c r="H27" s="947">
        <v>48.69200000000001</v>
      </c>
      <c r="I27" s="947">
        <v>47.84702159856928</v>
      </c>
    </row>
    <row r="28" spans="1:9" s="20" customFormat="1" ht="12.75">
      <c r="A28" s="782" t="s">
        <v>116</v>
      </c>
      <c r="B28" s="947">
        <v>999.3539999999999</v>
      </c>
      <c r="C28" s="947">
        <v>820.44</v>
      </c>
      <c r="D28" s="947">
        <v>888.662</v>
      </c>
      <c r="E28" s="947">
        <v>1094.68</v>
      </c>
      <c r="F28" s="947">
        <v>-178.91399999999987</v>
      </c>
      <c r="G28" s="947">
        <v>-17.902965315593864</v>
      </c>
      <c r="H28" s="947">
        <v>206.01800000000003</v>
      </c>
      <c r="I28" s="947">
        <v>23.18294244605936</v>
      </c>
    </row>
    <row r="29" spans="1:9" s="20" customFormat="1" ht="12.75">
      <c r="A29" s="782" t="s">
        <v>117</v>
      </c>
      <c r="B29" s="947">
        <v>2969.364</v>
      </c>
      <c r="C29" s="947">
        <v>509.296</v>
      </c>
      <c r="D29" s="947">
        <v>481.6459999999999</v>
      </c>
      <c r="E29" s="947">
        <v>528.097</v>
      </c>
      <c r="F29" s="947">
        <v>-2460.068</v>
      </c>
      <c r="G29" s="947">
        <v>-82.8483136456157</v>
      </c>
      <c r="H29" s="947">
        <v>46.45100000000008</v>
      </c>
      <c r="I29" s="947">
        <v>9.644220028817864</v>
      </c>
    </row>
    <row r="30" spans="1:9" s="20" customFormat="1" ht="12.75">
      <c r="A30" s="782" t="s">
        <v>118</v>
      </c>
      <c r="B30" s="947">
        <v>6102.088000000002</v>
      </c>
      <c r="C30" s="947">
        <v>8320.942</v>
      </c>
      <c r="D30" s="947">
        <v>8559.966000000002</v>
      </c>
      <c r="E30" s="947">
        <v>9127.935000000001</v>
      </c>
      <c r="F30" s="947">
        <v>2218.8539999999975</v>
      </c>
      <c r="G30" s="947">
        <v>36.362209132349406</v>
      </c>
      <c r="H30" s="947">
        <v>567.9689999999991</v>
      </c>
      <c r="I30" s="947">
        <v>6.635178223838728</v>
      </c>
    </row>
    <row r="31" spans="1:9" s="20" customFormat="1" ht="12.75">
      <c r="A31" s="782" t="s">
        <v>119</v>
      </c>
      <c r="B31" s="947">
        <v>1099.224</v>
      </c>
      <c r="C31" s="947">
        <v>1406.368</v>
      </c>
      <c r="D31" s="947">
        <v>1432.725</v>
      </c>
      <c r="E31" s="947">
        <v>1532.0979999999997</v>
      </c>
      <c r="F31" s="947">
        <v>307.144</v>
      </c>
      <c r="G31" s="947">
        <v>27.941893553998092</v>
      </c>
      <c r="H31" s="947">
        <v>99.37299999999982</v>
      </c>
      <c r="I31" s="947">
        <v>6.935943743565572</v>
      </c>
    </row>
    <row r="32" spans="1:9" s="20" customFormat="1" ht="12.75">
      <c r="A32" s="782" t="s">
        <v>120</v>
      </c>
      <c r="B32" s="947">
        <v>1834.1539999999998</v>
      </c>
      <c r="C32" s="947">
        <v>1851.511</v>
      </c>
      <c r="D32" s="947">
        <v>1860.6910000000003</v>
      </c>
      <c r="E32" s="947">
        <v>2031.7239999999997</v>
      </c>
      <c r="F32" s="947">
        <v>17.3570000000002</v>
      </c>
      <c r="G32" s="947">
        <v>0.9463218464752796</v>
      </c>
      <c r="H32" s="947">
        <v>171.03299999999945</v>
      </c>
      <c r="I32" s="947">
        <v>9.19190773750179</v>
      </c>
    </row>
    <row r="33" spans="1:9" s="20" customFormat="1" ht="12.75">
      <c r="A33" s="782" t="s">
        <v>121</v>
      </c>
      <c r="B33" s="947">
        <v>955.8410000000001</v>
      </c>
      <c r="C33" s="947">
        <v>960.1569999999999</v>
      </c>
      <c r="D33" s="947">
        <v>914.4370000000001</v>
      </c>
      <c r="E33" s="947">
        <v>1189.806</v>
      </c>
      <c r="F33" s="947">
        <v>4.3159999999998035</v>
      </c>
      <c r="G33" s="947">
        <v>0.45153953429490923</v>
      </c>
      <c r="H33" s="947">
        <v>275.3689999999999</v>
      </c>
      <c r="I33" s="947">
        <v>30.11350153154344</v>
      </c>
    </row>
    <row r="34" spans="1:9" s="20" customFormat="1" ht="12.75">
      <c r="A34" s="782" t="s">
        <v>122</v>
      </c>
      <c r="B34" s="947">
        <v>1900.3730000000003</v>
      </c>
      <c r="C34" s="947">
        <v>2272.127</v>
      </c>
      <c r="D34" s="947">
        <v>2433.5389999999998</v>
      </c>
      <c r="E34" s="947">
        <v>2597.563</v>
      </c>
      <c r="F34" s="947">
        <v>371.7539999999997</v>
      </c>
      <c r="G34" s="947">
        <v>19.562159639186603</v>
      </c>
      <c r="H34" s="947">
        <v>164.02400000000034</v>
      </c>
      <c r="I34" s="947">
        <v>6.740142648217281</v>
      </c>
    </row>
    <row r="35" spans="1:9" s="20" customFormat="1" ht="12.75">
      <c r="A35" s="782" t="s">
        <v>123</v>
      </c>
      <c r="B35" s="947">
        <v>1702.4129999999998</v>
      </c>
      <c r="C35" s="947">
        <v>2186.2490000000007</v>
      </c>
      <c r="D35" s="947">
        <v>2231.493</v>
      </c>
      <c r="E35" s="947">
        <v>2858.867</v>
      </c>
      <c r="F35" s="947">
        <v>483.8360000000009</v>
      </c>
      <c r="G35" s="947">
        <v>28.420600641560007</v>
      </c>
      <c r="H35" s="947">
        <v>627.3740000000003</v>
      </c>
      <c r="I35" s="947">
        <v>28.114540354820754</v>
      </c>
    </row>
    <row r="36" spans="1:9" s="20" customFormat="1" ht="12.75">
      <c r="A36" s="782" t="s">
        <v>124</v>
      </c>
      <c r="B36" s="947">
        <v>766.581</v>
      </c>
      <c r="C36" s="947">
        <v>1649.25</v>
      </c>
      <c r="D36" s="947">
        <v>1491.853</v>
      </c>
      <c r="E36" s="947">
        <v>1443.1789999999999</v>
      </c>
      <c r="F36" s="947">
        <v>882.669</v>
      </c>
      <c r="G36" s="947">
        <v>115.14360517675235</v>
      </c>
      <c r="H36" s="947">
        <v>-48.674000000000206</v>
      </c>
      <c r="I36" s="947">
        <v>-3.2626538941839582</v>
      </c>
    </row>
    <row r="37" spans="1:9" s="20" customFormat="1" ht="12.75">
      <c r="A37" s="782" t="s">
        <v>125</v>
      </c>
      <c r="B37" s="947">
        <v>102.53099999999999</v>
      </c>
      <c r="C37" s="947">
        <v>88.03</v>
      </c>
      <c r="D37" s="947">
        <v>84.857</v>
      </c>
      <c r="E37" s="947">
        <v>129.34199999999998</v>
      </c>
      <c r="F37" s="947">
        <v>-14.50099999999999</v>
      </c>
      <c r="G37" s="947">
        <v>-14.143039666052209</v>
      </c>
      <c r="H37" s="947">
        <v>44.485</v>
      </c>
      <c r="I37" s="947">
        <v>52.423488928432526</v>
      </c>
    </row>
    <row r="38" spans="1:9" s="20" customFormat="1" ht="12.75">
      <c r="A38" s="782" t="s">
        <v>126</v>
      </c>
      <c r="B38" s="947">
        <v>149.975</v>
      </c>
      <c r="C38" s="947">
        <v>225.06099999999998</v>
      </c>
      <c r="D38" s="947">
        <v>227.08</v>
      </c>
      <c r="E38" s="947">
        <v>227.74900000000002</v>
      </c>
      <c r="F38" s="947">
        <v>75.08599999999998</v>
      </c>
      <c r="G38" s="947">
        <v>50.065677612935474</v>
      </c>
      <c r="H38" s="947">
        <v>0.6690000000000111</v>
      </c>
      <c r="I38" s="947">
        <v>0.29460982913511147</v>
      </c>
    </row>
    <row r="39" spans="1:9" s="20" customFormat="1" ht="12.75">
      <c r="A39" s="782" t="s">
        <v>127</v>
      </c>
      <c r="B39" s="947">
        <v>831.7030000000001</v>
      </c>
      <c r="C39" s="947">
        <v>719.0440000000001</v>
      </c>
      <c r="D39" s="947">
        <v>712.6370000000001</v>
      </c>
      <c r="E39" s="947">
        <v>914.8340000000001</v>
      </c>
      <c r="F39" s="947">
        <v>-112.65899999999999</v>
      </c>
      <c r="G39" s="947">
        <v>-13.545580573834648</v>
      </c>
      <c r="H39" s="947">
        <v>202.197</v>
      </c>
      <c r="I39" s="947">
        <v>28.37307072184015</v>
      </c>
    </row>
    <row r="40" spans="1:9" s="20" customFormat="1" ht="12.75">
      <c r="A40" s="782" t="s">
        <v>128</v>
      </c>
      <c r="B40" s="947">
        <v>3691.2689999999993</v>
      </c>
      <c r="C40" s="947">
        <v>3682.1860000000006</v>
      </c>
      <c r="D40" s="947">
        <v>3470.1589999999997</v>
      </c>
      <c r="E40" s="947">
        <v>3644.4659999999994</v>
      </c>
      <c r="F40" s="947">
        <v>-9.08299999999872</v>
      </c>
      <c r="G40" s="947">
        <v>-0.24606713842851122</v>
      </c>
      <c r="H40" s="947">
        <v>174.3069999999998</v>
      </c>
      <c r="I40" s="947">
        <v>5.0230263224249905</v>
      </c>
    </row>
    <row r="41" spans="1:9" s="20" customFormat="1" ht="12.75">
      <c r="A41" s="782" t="s">
        <v>129</v>
      </c>
      <c r="B41" s="947">
        <v>1938.087</v>
      </c>
      <c r="C41" s="947">
        <v>2636.67</v>
      </c>
      <c r="D41" s="947">
        <v>2674.928</v>
      </c>
      <c r="E41" s="947">
        <v>3141.796</v>
      </c>
      <c r="F41" s="947">
        <v>698.5830000000001</v>
      </c>
      <c r="G41" s="947">
        <v>36.04497630911306</v>
      </c>
      <c r="H41" s="947">
        <v>466.86799999999994</v>
      </c>
      <c r="I41" s="947">
        <v>17.45347912168103</v>
      </c>
    </row>
    <row r="42" spans="1:9" s="20" customFormat="1" ht="12.75">
      <c r="A42" s="782" t="s">
        <v>130</v>
      </c>
      <c r="B42" s="947">
        <v>1085.973</v>
      </c>
      <c r="C42" s="947">
        <v>1090.9270000000001</v>
      </c>
      <c r="D42" s="947">
        <v>1099.9520000000002</v>
      </c>
      <c r="E42" s="947">
        <v>1713.649</v>
      </c>
      <c r="F42" s="947">
        <v>4.954000000000178</v>
      </c>
      <c r="G42" s="947">
        <v>0.4561807706084938</v>
      </c>
      <c r="H42" s="947">
        <v>613.6969999999997</v>
      </c>
      <c r="I42" s="947">
        <v>55.79307097036958</v>
      </c>
    </row>
    <row r="43" spans="1:9" s="20" customFormat="1" ht="12.75">
      <c r="A43" s="782" t="s">
        <v>131</v>
      </c>
      <c r="B43" s="947">
        <v>8388.627999999999</v>
      </c>
      <c r="C43" s="947">
        <v>9700.786000000002</v>
      </c>
      <c r="D43" s="947">
        <v>8860.086</v>
      </c>
      <c r="E43" s="947">
        <v>12621.433</v>
      </c>
      <c r="F43" s="947">
        <v>1312.158000000003</v>
      </c>
      <c r="G43" s="947">
        <v>15.642105002152954</v>
      </c>
      <c r="H43" s="947">
        <v>3761.3470000000016</v>
      </c>
      <c r="I43" s="947">
        <v>42.45271434159896</v>
      </c>
    </row>
    <row r="44" spans="1:9" s="20" customFormat="1" ht="12.75">
      <c r="A44" s="782" t="s">
        <v>132</v>
      </c>
      <c r="B44" s="947">
        <v>1576.825</v>
      </c>
      <c r="C44" s="947">
        <v>1491.763</v>
      </c>
      <c r="D44" s="947">
        <v>1471.2640000000004</v>
      </c>
      <c r="E44" s="947">
        <v>2001.3029999999999</v>
      </c>
      <c r="F44" s="947">
        <v>-85.06200000000013</v>
      </c>
      <c r="G44" s="947">
        <v>-5.394511122033208</v>
      </c>
      <c r="H44" s="947">
        <v>530.0389999999995</v>
      </c>
      <c r="I44" s="947">
        <v>36.026097287774284</v>
      </c>
    </row>
    <row r="45" spans="1:9" s="20" customFormat="1" ht="12.75">
      <c r="A45" s="783" t="s">
        <v>133</v>
      </c>
      <c r="B45" s="955">
        <v>6672.098</v>
      </c>
      <c r="C45" s="955">
        <v>7092.222</v>
      </c>
      <c r="D45" s="955">
        <v>7369.707</v>
      </c>
      <c r="E45" s="955">
        <v>8786.655999999999</v>
      </c>
      <c r="F45" s="955">
        <v>420.1239999999998</v>
      </c>
      <c r="G45" s="955">
        <v>6.296730054024984</v>
      </c>
      <c r="H45" s="955">
        <v>1416.9489999999987</v>
      </c>
      <c r="I45" s="955">
        <v>19.226666677521898</v>
      </c>
    </row>
    <row r="46" spans="1:9" ht="12.75">
      <c r="A46" s="1481" t="s">
        <v>134</v>
      </c>
      <c r="B46" s="1482">
        <v>13708.509000000002</v>
      </c>
      <c r="C46" s="1482">
        <v>18863.512</v>
      </c>
      <c r="D46" s="1482">
        <v>19770.6</v>
      </c>
      <c r="E46" s="1482">
        <v>31310.3</v>
      </c>
      <c r="F46" s="1482">
        <v>5155.002999999997</v>
      </c>
      <c r="G46" s="1482">
        <v>37.60440322138604</v>
      </c>
      <c r="H46" s="1482">
        <v>11539.7</v>
      </c>
      <c r="I46" s="1482">
        <v>58.36798073907722</v>
      </c>
    </row>
    <row r="47" spans="1:9" s="20" customFormat="1" ht="12.75">
      <c r="A47" s="98" t="s">
        <v>135</v>
      </c>
      <c r="B47" s="945">
        <v>11311.796000000002</v>
      </c>
      <c r="C47" s="945">
        <v>15631.311000000002</v>
      </c>
      <c r="D47" s="945">
        <v>16389.592999999997</v>
      </c>
      <c r="E47" s="945">
        <v>24832.226000000002</v>
      </c>
      <c r="F47" s="945">
        <v>4319.514999999999</v>
      </c>
      <c r="G47" s="945">
        <v>38.18593439980706</v>
      </c>
      <c r="H47" s="945">
        <v>8442.633000000005</v>
      </c>
      <c r="I47" s="945">
        <v>51.512157745466936</v>
      </c>
    </row>
    <row r="48" spans="1:9" s="20" customFormat="1" ht="12.75">
      <c r="A48" s="782" t="s">
        <v>136</v>
      </c>
      <c r="B48" s="947">
        <v>1422.5819999999999</v>
      </c>
      <c r="C48" s="947">
        <v>1917.165</v>
      </c>
      <c r="D48" s="947">
        <v>2047.2669999999998</v>
      </c>
      <c r="E48" s="947">
        <v>4298.623000000001</v>
      </c>
      <c r="F48" s="947">
        <v>494.5830000000001</v>
      </c>
      <c r="G48" s="947">
        <v>34.76657233115561</v>
      </c>
      <c r="H48" s="947">
        <v>2251.3560000000016</v>
      </c>
      <c r="I48" s="947">
        <v>109.96885115620003</v>
      </c>
    </row>
    <row r="49" spans="1:9" s="20" customFormat="1" ht="12.75">
      <c r="A49" s="783" t="s">
        <v>137</v>
      </c>
      <c r="B49" s="955">
        <v>974.1310000000001</v>
      </c>
      <c r="C49" s="955">
        <v>1315.0359999999996</v>
      </c>
      <c r="D49" s="955">
        <v>1333.74</v>
      </c>
      <c r="E49" s="955">
        <v>2179.451</v>
      </c>
      <c r="F49" s="955">
        <v>340.9049999999995</v>
      </c>
      <c r="G49" s="955">
        <v>34.99580651883571</v>
      </c>
      <c r="H49" s="955">
        <v>845.711</v>
      </c>
      <c r="I49" s="955">
        <v>63.40898525949585</v>
      </c>
    </row>
    <row r="50" spans="1:9" ht="12.75">
      <c r="A50" s="1481" t="s">
        <v>138</v>
      </c>
      <c r="B50" s="1482">
        <v>1590.8920000000003</v>
      </c>
      <c r="C50" s="1482">
        <v>2888.3190000000004</v>
      </c>
      <c r="D50" s="1482">
        <v>2919.403</v>
      </c>
      <c r="E50" s="1482">
        <v>5045.8150000000005</v>
      </c>
      <c r="F50" s="1482">
        <v>1297.4270000000001</v>
      </c>
      <c r="G50" s="1482">
        <v>81.5534304025666</v>
      </c>
      <c r="H50" s="1482">
        <v>2126.4120000000007</v>
      </c>
      <c r="I50" s="1482">
        <v>72.83722048651731</v>
      </c>
    </row>
    <row r="51" spans="1:9" s="20" customFormat="1" ht="12.75">
      <c r="A51" s="98" t="s">
        <v>139</v>
      </c>
      <c r="B51" s="945">
        <v>269.553</v>
      </c>
      <c r="C51" s="945">
        <v>1136.901</v>
      </c>
      <c r="D51" s="945">
        <v>1012.601</v>
      </c>
      <c r="E51" s="945">
        <v>1826.717</v>
      </c>
      <c r="F51" s="945">
        <v>867.3480000000001</v>
      </c>
      <c r="G51" s="945">
        <v>321.7727126019744</v>
      </c>
      <c r="H51" s="945">
        <v>814.1160000000001</v>
      </c>
      <c r="I51" s="945">
        <v>80.39849852014763</v>
      </c>
    </row>
    <row r="52" spans="1:9" s="20" customFormat="1" ht="12.75">
      <c r="A52" s="782" t="s">
        <v>140</v>
      </c>
      <c r="B52" s="947">
        <v>103.14</v>
      </c>
      <c r="C52" s="947">
        <v>97.94800000000001</v>
      </c>
      <c r="D52" s="947">
        <v>116.174</v>
      </c>
      <c r="E52" s="947">
        <v>204.86700000000002</v>
      </c>
      <c r="F52" s="947">
        <v>-5.191999999999993</v>
      </c>
      <c r="G52" s="947">
        <v>-5.033934458018221</v>
      </c>
      <c r="H52" s="947">
        <v>88.69300000000001</v>
      </c>
      <c r="I52" s="947">
        <v>76.34496531065471</v>
      </c>
    </row>
    <row r="53" spans="1:9" s="20" customFormat="1" ht="12.75">
      <c r="A53" s="782" t="s">
        <v>141</v>
      </c>
      <c r="B53" s="947">
        <v>20.442999999999998</v>
      </c>
      <c r="C53" s="947">
        <v>35.077999999999996</v>
      </c>
      <c r="D53" s="947">
        <v>25.315</v>
      </c>
      <c r="E53" s="947">
        <v>53.843</v>
      </c>
      <c r="F53" s="947">
        <v>14.635</v>
      </c>
      <c r="G53" s="947">
        <v>71.58929706990168</v>
      </c>
      <c r="H53" s="947">
        <v>28.528000000000002</v>
      </c>
      <c r="I53" s="947">
        <v>112.6920797945882</v>
      </c>
    </row>
    <row r="54" spans="1:9" s="20" customFormat="1" ht="12.75">
      <c r="A54" s="782" t="s">
        <v>142</v>
      </c>
      <c r="B54" s="947">
        <v>13.4</v>
      </c>
      <c r="C54" s="947">
        <v>19.884</v>
      </c>
      <c r="D54" s="947">
        <v>16.474</v>
      </c>
      <c r="E54" s="947">
        <v>53.511</v>
      </c>
      <c r="F54" s="947">
        <v>6.484</v>
      </c>
      <c r="G54" s="947">
        <v>48.38805970149254</v>
      </c>
      <c r="H54" s="947">
        <v>37.037000000000006</v>
      </c>
      <c r="I54" s="947">
        <v>224.82092995022464</v>
      </c>
    </row>
    <row r="55" spans="1:9" s="20" customFormat="1" ht="12.75">
      <c r="A55" s="782" t="s">
        <v>143</v>
      </c>
      <c r="B55" s="947">
        <v>18.692</v>
      </c>
      <c r="C55" s="947">
        <v>35.111000000000004</v>
      </c>
      <c r="D55" s="947">
        <v>37.512</v>
      </c>
      <c r="E55" s="947">
        <v>103.15899999999999</v>
      </c>
      <c r="F55" s="947">
        <v>16.419000000000004</v>
      </c>
      <c r="G55" s="947">
        <v>87.83971752621444</v>
      </c>
      <c r="H55" s="947">
        <v>65.64699999999999</v>
      </c>
      <c r="I55" s="947">
        <v>175.00266581360628</v>
      </c>
    </row>
    <row r="56" spans="1:9" s="20" customFormat="1" ht="12.75">
      <c r="A56" s="782" t="s">
        <v>144</v>
      </c>
      <c r="B56" s="947">
        <v>158.223</v>
      </c>
      <c r="C56" s="947">
        <v>135.44400000000002</v>
      </c>
      <c r="D56" s="947">
        <v>139.145</v>
      </c>
      <c r="E56" s="947">
        <v>123.28699999999999</v>
      </c>
      <c r="F56" s="947">
        <v>-22.778999999999996</v>
      </c>
      <c r="G56" s="947">
        <v>-14.396769117005743</v>
      </c>
      <c r="H56" s="947">
        <v>-15.858000000000018</v>
      </c>
      <c r="I56" s="947">
        <v>-11.39674440332029</v>
      </c>
    </row>
    <row r="57" spans="1:9" s="20" customFormat="1" ht="12.75">
      <c r="A57" s="782" t="s">
        <v>145</v>
      </c>
      <c r="B57" s="947">
        <v>501.889</v>
      </c>
      <c r="C57" s="947">
        <v>569.6609999999998</v>
      </c>
      <c r="D57" s="947">
        <v>643.7629999999999</v>
      </c>
      <c r="E57" s="947">
        <v>1110.969</v>
      </c>
      <c r="F57" s="947">
        <v>67.77199999999982</v>
      </c>
      <c r="G57" s="947">
        <v>13.503384214437819</v>
      </c>
      <c r="H57" s="947">
        <v>467.20600000000013</v>
      </c>
      <c r="I57" s="947">
        <v>72.57422374383123</v>
      </c>
    </row>
    <row r="58" spans="1:9" s="20" customFormat="1" ht="12.75">
      <c r="A58" s="782" t="s">
        <v>146</v>
      </c>
      <c r="B58" s="947">
        <v>261.384</v>
      </c>
      <c r="C58" s="947">
        <v>321.785</v>
      </c>
      <c r="D58" s="947">
        <v>384.959</v>
      </c>
      <c r="E58" s="947">
        <v>561.857</v>
      </c>
      <c r="F58" s="947">
        <v>60.40100000000001</v>
      </c>
      <c r="G58" s="947">
        <v>23.108147399993882</v>
      </c>
      <c r="H58" s="947">
        <v>176.89799999999997</v>
      </c>
      <c r="I58" s="947">
        <v>45.95242610252</v>
      </c>
    </row>
    <row r="59" spans="1:9" s="20" customFormat="1" ht="12.75">
      <c r="A59" s="782" t="s">
        <v>147</v>
      </c>
      <c r="B59" s="947">
        <v>47.965999999999994</v>
      </c>
      <c r="C59" s="947">
        <v>47.765</v>
      </c>
      <c r="D59" s="947">
        <v>63.89200000000001</v>
      </c>
      <c r="E59" s="947">
        <v>47.154</v>
      </c>
      <c r="F59" s="947">
        <v>-0.2009999999999934</v>
      </c>
      <c r="G59" s="947">
        <v>-0.4190468248342439</v>
      </c>
      <c r="H59" s="947">
        <v>-16.738000000000007</v>
      </c>
      <c r="I59" s="947">
        <v>-26.197332999436558</v>
      </c>
    </row>
    <row r="60" spans="1:9" s="20" customFormat="1" ht="12.75">
      <c r="A60" s="782" t="s">
        <v>148</v>
      </c>
      <c r="B60" s="947">
        <v>106.98800000000001</v>
      </c>
      <c r="C60" s="947">
        <v>129.705</v>
      </c>
      <c r="D60" s="947">
        <v>125.576</v>
      </c>
      <c r="E60" s="947">
        <v>280.581</v>
      </c>
      <c r="F60" s="947">
        <v>22.717</v>
      </c>
      <c r="G60" s="947">
        <v>21.233222417467378</v>
      </c>
      <c r="H60" s="947">
        <v>155.005</v>
      </c>
      <c r="I60" s="947">
        <v>123.43521054978662</v>
      </c>
    </row>
    <row r="61" spans="1:9" s="20" customFormat="1" ht="12.75">
      <c r="A61" s="782" t="s">
        <v>149</v>
      </c>
      <c r="B61" s="947">
        <v>79.921</v>
      </c>
      <c r="C61" s="947">
        <v>111.27599999999998</v>
      </c>
      <c r="D61" s="947">
        <v>108.83200000000002</v>
      </c>
      <c r="E61" s="947">
        <v>133.80800000000002</v>
      </c>
      <c r="F61" s="947">
        <v>31.355</v>
      </c>
      <c r="G61" s="947">
        <v>39.23249208593483</v>
      </c>
      <c r="H61" s="947">
        <v>24.976</v>
      </c>
      <c r="I61" s="947">
        <v>22.94913260805645</v>
      </c>
    </row>
    <row r="62" spans="1:9" s="20" customFormat="1" ht="12.75" hidden="1">
      <c r="A62" s="782" t="s">
        <v>150</v>
      </c>
      <c r="B62" s="947">
        <v>0</v>
      </c>
      <c r="C62" s="947">
        <v>0</v>
      </c>
      <c r="D62" s="947">
        <v>0</v>
      </c>
      <c r="E62" s="947">
        <v>0</v>
      </c>
      <c r="F62" s="947">
        <v>0</v>
      </c>
      <c r="G62" s="947" t="e">
        <v>#DIV/0!</v>
      </c>
      <c r="H62" s="947">
        <v>0</v>
      </c>
      <c r="I62" s="947" t="e">
        <v>#DIV/0!</v>
      </c>
    </row>
    <row r="63" spans="1:9" s="20" customFormat="1" ht="12.75">
      <c r="A63" s="783" t="s">
        <v>151</v>
      </c>
      <c r="B63" s="955">
        <v>9.293000000000001</v>
      </c>
      <c r="C63" s="955">
        <v>247.76100000000002</v>
      </c>
      <c r="D63" s="955">
        <v>245.16</v>
      </c>
      <c r="E63" s="955">
        <v>546.0620000000001</v>
      </c>
      <c r="F63" s="955">
        <v>238.46800000000002</v>
      </c>
      <c r="G63" s="955">
        <v>2566.1035187775747</v>
      </c>
      <c r="H63" s="955">
        <v>300.90200000000016</v>
      </c>
      <c r="I63" s="955">
        <v>122.73698808941107</v>
      </c>
    </row>
    <row r="64" spans="1:9" ht="12.75">
      <c r="A64" s="1481" t="s">
        <v>152</v>
      </c>
      <c r="B64" s="1482">
        <v>2658.72</v>
      </c>
      <c r="C64" s="1482">
        <v>3152.0739999999996</v>
      </c>
      <c r="D64" s="1482">
        <v>3243.207</v>
      </c>
      <c r="E64" s="1482">
        <v>4349.802</v>
      </c>
      <c r="F64" s="1482">
        <v>493.3539999999998</v>
      </c>
      <c r="G64" s="1482">
        <v>18.556072094842627</v>
      </c>
      <c r="H64" s="1482">
        <v>1106.595</v>
      </c>
      <c r="I64" s="1482">
        <v>34.12039379540066</v>
      </c>
    </row>
    <row r="65" spans="1:9" s="20" customFormat="1" ht="12.75">
      <c r="A65" s="98" t="s">
        <v>153</v>
      </c>
      <c r="B65" s="945">
        <v>2273.157</v>
      </c>
      <c r="C65" s="945">
        <v>2714.8689999999997</v>
      </c>
      <c r="D65" s="945">
        <v>2762.663</v>
      </c>
      <c r="E65" s="945">
        <v>3797.392</v>
      </c>
      <c r="F65" s="945">
        <v>441.71199999999953</v>
      </c>
      <c r="G65" s="945">
        <v>19.431653862887583</v>
      </c>
      <c r="H65" s="945">
        <v>1034.7289999999998</v>
      </c>
      <c r="I65" s="945">
        <v>37.454043435627135</v>
      </c>
    </row>
    <row r="66" spans="1:9" s="20" customFormat="1" ht="12.75">
      <c r="A66" s="782" t="s">
        <v>154</v>
      </c>
      <c r="B66" s="947">
        <v>0</v>
      </c>
      <c r="C66" s="947">
        <v>14.597999999999999</v>
      </c>
      <c r="D66" s="947">
        <v>27.81</v>
      </c>
      <c r="E66" s="947">
        <v>4</v>
      </c>
      <c r="F66" s="947">
        <v>14.597999999999999</v>
      </c>
      <c r="G66" s="947"/>
      <c r="H66" s="947">
        <v>-23.81</v>
      </c>
      <c r="I66" s="947">
        <v>-85.61668464581086</v>
      </c>
    </row>
    <row r="67" spans="1:9" s="20" customFormat="1" ht="12.75">
      <c r="A67" s="782" t="s">
        <v>155</v>
      </c>
      <c r="B67" s="947">
        <v>225.942</v>
      </c>
      <c r="C67" s="947">
        <v>290.826</v>
      </c>
      <c r="D67" s="947">
        <v>331.052</v>
      </c>
      <c r="E67" s="947">
        <v>360.41700000000003</v>
      </c>
      <c r="F67" s="947">
        <v>64.88400000000001</v>
      </c>
      <c r="G67" s="947">
        <v>28.717104389622122</v>
      </c>
      <c r="H67" s="947">
        <v>29.365</v>
      </c>
      <c r="I67" s="947">
        <v>8.87020770150913</v>
      </c>
    </row>
    <row r="68" spans="1:9" s="20" customFormat="1" ht="12.75">
      <c r="A68" s="782" t="s">
        <v>156</v>
      </c>
      <c r="B68" s="947">
        <v>159.62100000000004</v>
      </c>
      <c r="C68" s="947">
        <v>131.781</v>
      </c>
      <c r="D68" s="947">
        <v>121.68199999999999</v>
      </c>
      <c r="E68" s="947">
        <v>187.993</v>
      </c>
      <c r="F68" s="947">
        <v>-27.84</v>
      </c>
      <c r="G68" s="947">
        <v>-17.441314112804722</v>
      </c>
      <c r="H68" s="947">
        <v>66.311</v>
      </c>
      <c r="I68" s="947">
        <v>54.49532387699085</v>
      </c>
    </row>
    <row r="69" spans="1:9" s="20" customFormat="1" ht="12.75">
      <c r="A69" s="1481" t="s">
        <v>157</v>
      </c>
      <c r="B69" s="1482">
        <v>11694.511999999999</v>
      </c>
      <c r="C69" s="1482">
        <v>13019.942</v>
      </c>
      <c r="D69" s="1482">
        <v>13130.795000000002</v>
      </c>
      <c r="E69" s="1482">
        <v>15630.233000000002</v>
      </c>
      <c r="F69" s="1482">
        <v>1325.43</v>
      </c>
      <c r="G69" s="1482">
        <v>11.333777758319462</v>
      </c>
      <c r="H69" s="1482">
        <v>2499.438</v>
      </c>
      <c r="I69" s="1482">
        <v>19.034932766827904</v>
      </c>
    </row>
    <row r="70" spans="1:9" s="20" customFormat="1" ht="12.75">
      <c r="A70" s="782" t="s">
        <v>158</v>
      </c>
      <c r="B70" s="947">
        <v>2515.545</v>
      </c>
      <c r="C70" s="947">
        <v>2381.4489999999996</v>
      </c>
      <c r="D70" s="947">
        <v>2491.568</v>
      </c>
      <c r="E70" s="947">
        <v>2819.584</v>
      </c>
      <c r="F70" s="947">
        <v>-134.09600000000046</v>
      </c>
      <c r="G70" s="947">
        <v>-5.330693746285614</v>
      </c>
      <c r="H70" s="947">
        <v>328.0159999999996</v>
      </c>
      <c r="I70" s="947">
        <v>13.165043057223386</v>
      </c>
    </row>
    <row r="71" spans="1:9" s="20" customFormat="1" ht="12.75">
      <c r="A71" s="782" t="s">
        <v>159</v>
      </c>
      <c r="B71" s="947">
        <v>984.1279999999999</v>
      </c>
      <c r="C71" s="947">
        <v>1316.5539999999999</v>
      </c>
      <c r="D71" s="947">
        <v>1306.635</v>
      </c>
      <c r="E71" s="947">
        <v>1656.0880000000002</v>
      </c>
      <c r="F71" s="947">
        <v>332.42599999999993</v>
      </c>
      <c r="G71" s="947">
        <v>33.77873609936918</v>
      </c>
      <c r="H71" s="947">
        <v>349.4530000000002</v>
      </c>
      <c r="I71" s="947">
        <v>26.744500185591246</v>
      </c>
    </row>
    <row r="72" spans="1:9" s="20" customFormat="1" ht="12.75">
      <c r="A72" s="782" t="s">
        <v>160</v>
      </c>
      <c r="B72" s="947">
        <v>0.2</v>
      </c>
      <c r="C72" s="947">
        <v>0</v>
      </c>
      <c r="D72" s="947">
        <v>5.229</v>
      </c>
      <c r="E72" s="947">
        <v>13.346</v>
      </c>
      <c r="F72" s="947">
        <v>-0.2</v>
      </c>
      <c r="G72" s="947"/>
      <c r="H72" s="947">
        <v>8.117</v>
      </c>
      <c r="I72" s="947">
        <v>155.2304455918914</v>
      </c>
    </row>
    <row r="73" spans="1:9" s="20" customFormat="1" ht="12.75">
      <c r="A73" s="782" t="s">
        <v>161</v>
      </c>
      <c r="B73" s="947">
        <v>1.943</v>
      </c>
      <c r="C73" s="947">
        <v>1.943</v>
      </c>
      <c r="D73" s="947">
        <v>1.943</v>
      </c>
      <c r="E73" s="947">
        <v>11.706999999999999</v>
      </c>
      <c r="F73" s="947">
        <v>0</v>
      </c>
      <c r="G73" s="947">
        <v>0</v>
      </c>
      <c r="H73" s="947">
        <v>9.764</v>
      </c>
      <c r="I73" s="947">
        <v>502.5218733916623</v>
      </c>
    </row>
    <row r="74" spans="1:9" s="20" customFormat="1" ht="12.75">
      <c r="A74" s="782" t="s">
        <v>162</v>
      </c>
      <c r="B74" s="947">
        <v>1732.8980000000004</v>
      </c>
      <c r="C74" s="947">
        <v>2340.68</v>
      </c>
      <c r="D74" s="947">
        <v>2295.8320000000003</v>
      </c>
      <c r="E74" s="947">
        <v>2184.28</v>
      </c>
      <c r="F74" s="947">
        <v>607.7819999999995</v>
      </c>
      <c r="G74" s="947">
        <v>35.07315491159891</v>
      </c>
      <c r="H74" s="947">
        <v>-111.55200000000013</v>
      </c>
      <c r="I74" s="947">
        <v>-4.858892114057131</v>
      </c>
    </row>
    <row r="75" spans="1:9" s="20" customFormat="1" ht="12.75">
      <c r="A75" s="782" t="s">
        <v>163</v>
      </c>
      <c r="B75" s="947">
        <v>2931.4980000000005</v>
      </c>
      <c r="C75" s="947">
        <v>2315.47</v>
      </c>
      <c r="D75" s="947">
        <v>2320.1659999999997</v>
      </c>
      <c r="E75" s="947">
        <v>2674.7049999999995</v>
      </c>
      <c r="F75" s="947">
        <v>-616.0280000000007</v>
      </c>
      <c r="G75" s="947">
        <v>-21.014102687431496</v>
      </c>
      <c r="H75" s="947">
        <v>354.53899999999976</v>
      </c>
      <c r="I75" s="947">
        <v>15.280760083545738</v>
      </c>
    </row>
    <row r="76" spans="1:9" s="20" customFormat="1" ht="12.75">
      <c r="A76" s="782" t="s">
        <v>164</v>
      </c>
      <c r="B76" s="947">
        <v>332.744</v>
      </c>
      <c r="C76" s="947">
        <v>370.64</v>
      </c>
      <c r="D76" s="947">
        <v>365.398</v>
      </c>
      <c r="E76" s="947">
        <v>401.29900000000004</v>
      </c>
      <c r="F76" s="947">
        <v>37.89599999999996</v>
      </c>
      <c r="G76" s="947">
        <v>11.38893563820834</v>
      </c>
      <c r="H76" s="947">
        <v>35.90100000000001</v>
      </c>
      <c r="I76" s="947">
        <v>9.82517693036087</v>
      </c>
    </row>
    <row r="77" spans="1:9" s="20" customFormat="1" ht="12.75">
      <c r="A77" s="783" t="s">
        <v>165</v>
      </c>
      <c r="B77" s="955">
        <v>3195.556</v>
      </c>
      <c r="C77" s="955">
        <v>4293.206</v>
      </c>
      <c r="D77" s="955">
        <v>4344.024000000001</v>
      </c>
      <c r="E77" s="955">
        <v>5869.223999999999</v>
      </c>
      <c r="F77" s="955">
        <v>1097.65</v>
      </c>
      <c r="G77" s="955">
        <v>34.34926504182684</v>
      </c>
      <c r="H77" s="955">
        <v>1525.2</v>
      </c>
      <c r="I77" s="955">
        <v>35.11030325799299</v>
      </c>
    </row>
    <row r="78" spans="1:9" ht="12.75">
      <c r="A78" s="1481" t="s">
        <v>166</v>
      </c>
      <c r="B78" s="1482">
        <v>40555.15</v>
      </c>
      <c r="C78" s="1482">
        <v>45599.34900000001</v>
      </c>
      <c r="D78" s="1482">
        <v>45635.74599999999</v>
      </c>
      <c r="E78" s="1482">
        <v>54123.003000000004</v>
      </c>
      <c r="F78" s="1482">
        <v>5044.199000000008</v>
      </c>
      <c r="G78" s="1482">
        <v>12.437875337657504</v>
      </c>
      <c r="H78" s="1482">
        <v>8487.257000000012</v>
      </c>
      <c r="I78" s="1482">
        <v>18.597826800070308</v>
      </c>
    </row>
    <row r="79" spans="1:9" s="20" customFormat="1" ht="12.75">
      <c r="A79" s="98" t="s">
        <v>167</v>
      </c>
      <c r="B79" s="945">
        <v>7808.143000000001</v>
      </c>
      <c r="C79" s="945">
        <v>20471.421000000002</v>
      </c>
      <c r="D79" s="945">
        <v>20022.215</v>
      </c>
      <c r="E79" s="945">
        <v>23752.799</v>
      </c>
      <c r="F79" s="945">
        <v>12663.278000000002</v>
      </c>
      <c r="G79" s="945">
        <v>162.18040576357274</v>
      </c>
      <c r="H79" s="945">
        <v>3730.583999999999</v>
      </c>
      <c r="I79" s="945">
        <v>18.632224256906635</v>
      </c>
    </row>
    <row r="80" spans="1:9" s="20" customFormat="1" ht="12.75">
      <c r="A80" s="782" t="s">
        <v>168</v>
      </c>
      <c r="B80" s="947">
        <v>5341.153</v>
      </c>
      <c r="C80" s="947">
        <v>6793.944</v>
      </c>
      <c r="D80" s="947">
        <v>6910.393999999998</v>
      </c>
      <c r="E80" s="947">
        <v>7947.764</v>
      </c>
      <c r="F80" s="947">
        <v>1452.7910000000002</v>
      </c>
      <c r="G80" s="947">
        <v>27.19995102181121</v>
      </c>
      <c r="H80" s="947">
        <v>1037.37</v>
      </c>
      <c r="I80" s="947">
        <v>15.011734497338386</v>
      </c>
    </row>
    <row r="81" spans="1:9" s="20" customFormat="1" ht="12.75">
      <c r="A81" s="782" t="s">
        <v>169</v>
      </c>
      <c r="B81" s="947">
        <v>2605.936</v>
      </c>
      <c r="C81" s="947">
        <v>3466.1179999999995</v>
      </c>
      <c r="D81" s="947">
        <v>3765.072</v>
      </c>
      <c r="E81" s="947">
        <v>4536.732999999999</v>
      </c>
      <c r="F81" s="947">
        <v>860.1819999999993</v>
      </c>
      <c r="G81" s="947">
        <v>33.00856199077795</v>
      </c>
      <c r="H81" s="947">
        <v>771.6609999999991</v>
      </c>
      <c r="I81" s="947">
        <v>20.495252149228467</v>
      </c>
    </row>
    <row r="82" spans="1:9" s="20" customFormat="1" ht="12.75">
      <c r="A82" s="782" t="s">
        <v>170</v>
      </c>
      <c r="B82" s="947">
        <v>16625.869</v>
      </c>
      <c r="C82" s="947">
        <v>7981.6860000000015</v>
      </c>
      <c r="D82" s="947">
        <v>7976.511</v>
      </c>
      <c r="E82" s="947">
        <v>9111.888</v>
      </c>
      <c r="F82" s="947">
        <v>-8644.182999999997</v>
      </c>
      <c r="G82" s="947">
        <v>-51.992368038025546</v>
      </c>
      <c r="H82" s="947">
        <v>1135.3770000000004</v>
      </c>
      <c r="I82" s="947">
        <v>14.234005318866863</v>
      </c>
    </row>
    <row r="83" spans="1:9" s="20" customFormat="1" ht="12.75">
      <c r="A83" s="782" t="s">
        <v>171</v>
      </c>
      <c r="B83" s="947">
        <v>7499.93</v>
      </c>
      <c r="C83" s="947">
        <v>6251.228</v>
      </c>
      <c r="D83" s="947">
        <v>6351.335000000001</v>
      </c>
      <c r="E83" s="947">
        <v>7778.127</v>
      </c>
      <c r="F83" s="947">
        <v>-1248.7020000000002</v>
      </c>
      <c r="G83" s="947">
        <v>-16.649515395477028</v>
      </c>
      <c r="H83" s="947">
        <v>1426.7919999999995</v>
      </c>
      <c r="I83" s="947">
        <v>22.464442514841355</v>
      </c>
    </row>
    <row r="84" spans="1:9" s="20" customFormat="1" ht="12.75">
      <c r="A84" s="783" t="s">
        <v>172</v>
      </c>
      <c r="B84" s="955">
        <v>674.119</v>
      </c>
      <c r="C84" s="955">
        <v>634.9520000000001</v>
      </c>
      <c r="D84" s="955">
        <v>610.2190000000002</v>
      </c>
      <c r="E84" s="955">
        <v>995.6919999999998</v>
      </c>
      <c r="F84" s="955">
        <v>-39.166999999999916</v>
      </c>
      <c r="G84" s="955">
        <v>-5.810101777282633</v>
      </c>
      <c r="H84" s="955">
        <v>385.4729999999996</v>
      </c>
      <c r="I84" s="955">
        <v>63.16961615420029</v>
      </c>
    </row>
    <row r="85" spans="1:9" ht="12.75">
      <c r="A85" s="1481" t="s">
        <v>173</v>
      </c>
      <c r="B85" s="1482">
        <v>10024.018</v>
      </c>
      <c r="C85" s="1482">
        <v>12766.381400000002</v>
      </c>
      <c r="D85" s="1482">
        <v>13917.49</v>
      </c>
      <c r="E85" s="1482">
        <v>23330.36</v>
      </c>
      <c r="F85" s="1482">
        <v>2742.363400000002</v>
      </c>
      <c r="G85" s="1482">
        <v>27.357925733972166</v>
      </c>
      <c r="H85" s="1482">
        <v>9412.87</v>
      </c>
      <c r="I85" s="1482">
        <v>67.63338791693043</v>
      </c>
    </row>
    <row r="86" spans="1:9" s="20" customFormat="1" ht="12.75">
      <c r="A86" s="98" t="s">
        <v>174</v>
      </c>
      <c r="B86" s="945">
        <v>609.8</v>
      </c>
      <c r="C86" s="945">
        <v>914.2479999999999</v>
      </c>
      <c r="D86" s="945">
        <v>170.788</v>
      </c>
      <c r="E86" s="945">
        <v>663.609</v>
      </c>
      <c r="F86" s="945">
        <v>304.448</v>
      </c>
      <c r="G86" s="945">
        <v>49.925877336831746</v>
      </c>
      <c r="H86" s="945">
        <v>492.821</v>
      </c>
      <c r="I86" s="945">
        <v>288.5571585825702</v>
      </c>
    </row>
    <row r="87" spans="1:9" s="20" customFormat="1" ht="12.75">
      <c r="A87" s="782" t="s">
        <v>175</v>
      </c>
      <c r="B87" s="947">
        <v>579.0930000000001</v>
      </c>
      <c r="C87" s="947">
        <v>592.418</v>
      </c>
      <c r="D87" s="947">
        <v>1069.871</v>
      </c>
      <c r="E87" s="947">
        <v>1521.6380000000001</v>
      </c>
      <c r="F87" s="947">
        <v>13.324999999999932</v>
      </c>
      <c r="G87" s="947">
        <v>2.301012099956299</v>
      </c>
      <c r="H87" s="947">
        <v>451.76700000000005</v>
      </c>
      <c r="I87" s="947">
        <v>42.22630578826793</v>
      </c>
    </row>
    <row r="88" spans="1:9" s="20" customFormat="1" ht="12.75">
      <c r="A88" s="782" t="s">
        <v>176</v>
      </c>
      <c r="B88" s="947">
        <v>786.7340000000002</v>
      </c>
      <c r="C88" s="947">
        <v>1140.459</v>
      </c>
      <c r="D88" s="947">
        <v>1321.985</v>
      </c>
      <c r="E88" s="947">
        <v>1829.944</v>
      </c>
      <c r="F88" s="947">
        <v>353.725</v>
      </c>
      <c r="G88" s="947">
        <v>44.961193999496636</v>
      </c>
      <c r="H88" s="947">
        <v>507.95900000000006</v>
      </c>
      <c r="I88" s="947">
        <v>38.42396093752956</v>
      </c>
    </row>
    <row r="89" spans="1:9" s="20" customFormat="1" ht="12.75">
      <c r="A89" s="782" t="s">
        <v>177</v>
      </c>
      <c r="B89" s="947">
        <v>2226.493</v>
      </c>
      <c r="C89" s="947">
        <v>2630.183</v>
      </c>
      <c r="D89" s="947">
        <v>2824.224</v>
      </c>
      <c r="E89" s="947">
        <v>2440.92</v>
      </c>
      <c r="F89" s="947">
        <v>403.69</v>
      </c>
      <c r="G89" s="947">
        <v>18.13120454454607</v>
      </c>
      <c r="H89" s="947">
        <v>-383.3040000000001</v>
      </c>
      <c r="I89" s="947">
        <v>-13.572011285223837</v>
      </c>
    </row>
    <row r="90" spans="1:9" s="20" customFormat="1" ht="12.75">
      <c r="A90" s="782" t="s">
        <v>178</v>
      </c>
      <c r="B90" s="947">
        <v>141.515</v>
      </c>
      <c r="C90" s="947">
        <v>181.419</v>
      </c>
      <c r="D90" s="947">
        <v>227.21200000000005</v>
      </c>
      <c r="E90" s="947">
        <v>295.688</v>
      </c>
      <c r="F90" s="947">
        <v>39.904000000000025</v>
      </c>
      <c r="G90" s="947">
        <v>28.197717556442804</v>
      </c>
      <c r="H90" s="947">
        <v>68.47599999999994</v>
      </c>
      <c r="I90" s="947">
        <v>30.137492738059578</v>
      </c>
    </row>
    <row r="91" spans="1:9" s="20" customFormat="1" ht="12.75">
      <c r="A91" s="782" t="s">
        <v>179</v>
      </c>
      <c r="B91" s="947">
        <v>39.737</v>
      </c>
      <c r="C91" s="947">
        <v>186.8064</v>
      </c>
      <c r="D91" s="947">
        <v>308.463</v>
      </c>
      <c r="E91" s="947">
        <v>86.977</v>
      </c>
      <c r="F91" s="947">
        <v>147.0694</v>
      </c>
      <c r="G91" s="947">
        <v>370.10695321740445</v>
      </c>
      <c r="H91" s="947">
        <v>-221.48600000000002</v>
      </c>
      <c r="I91" s="947">
        <v>-71.8031011823136</v>
      </c>
    </row>
    <row r="92" spans="1:9" s="20" customFormat="1" ht="12.75">
      <c r="A92" s="782" t="s">
        <v>180</v>
      </c>
      <c r="B92" s="947">
        <v>902.626</v>
      </c>
      <c r="C92" s="947">
        <v>1030.024</v>
      </c>
      <c r="D92" s="947">
        <v>1430.297</v>
      </c>
      <c r="E92" s="947">
        <v>1768.881</v>
      </c>
      <c r="F92" s="947">
        <v>127.39799999999991</v>
      </c>
      <c r="G92" s="947">
        <v>14.11415137609596</v>
      </c>
      <c r="H92" s="947">
        <v>338.58400000000006</v>
      </c>
      <c r="I92" s="947">
        <v>23.672286245444134</v>
      </c>
    </row>
    <row r="93" spans="1:9" s="20" customFormat="1" ht="12.75">
      <c r="A93" s="782" t="s">
        <v>181</v>
      </c>
      <c r="B93" s="947">
        <v>217.10299999999998</v>
      </c>
      <c r="C93" s="947">
        <v>166.59099999999998</v>
      </c>
      <c r="D93" s="947">
        <v>164.11100000000002</v>
      </c>
      <c r="E93" s="947">
        <v>22.41</v>
      </c>
      <c r="F93" s="947">
        <v>-50.512</v>
      </c>
      <c r="G93" s="947">
        <v>-23.266375867675716</v>
      </c>
      <c r="H93" s="947">
        <v>-141.70100000000002</v>
      </c>
      <c r="I93" s="947">
        <v>-86.34460822248357</v>
      </c>
    </row>
    <row r="94" spans="1:9" s="20" customFormat="1" ht="12.75">
      <c r="A94" s="782" t="s">
        <v>182</v>
      </c>
      <c r="B94" s="947">
        <v>1804.093</v>
      </c>
      <c r="C94" s="947">
        <v>1599.149</v>
      </c>
      <c r="D94" s="947">
        <v>1660.22</v>
      </c>
      <c r="E94" s="947">
        <v>1819.8139999999999</v>
      </c>
      <c r="F94" s="947">
        <v>-204.9440000000002</v>
      </c>
      <c r="G94" s="947">
        <v>-11.359946521603941</v>
      </c>
      <c r="H94" s="947">
        <v>159.59399999999982</v>
      </c>
      <c r="I94" s="947">
        <v>9.612822397031708</v>
      </c>
    </row>
    <row r="95" spans="1:9" s="20" customFormat="1" ht="12.75">
      <c r="A95" s="782" t="s">
        <v>183</v>
      </c>
      <c r="B95" s="947">
        <v>1061.333</v>
      </c>
      <c r="C95" s="947">
        <v>368.245</v>
      </c>
      <c r="D95" s="947">
        <v>326.497</v>
      </c>
      <c r="E95" s="947">
        <v>677.6259999999999</v>
      </c>
      <c r="F95" s="947">
        <v>-693.0880000000001</v>
      </c>
      <c r="G95" s="947">
        <v>-65.30353809784488</v>
      </c>
      <c r="H95" s="947">
        <v>351.12899999999985</v>
      </c>
      <c r="I95" s="947">
        <v>107.54432659411873</v>
      </c>
    </row>
    <row r="96" spans="1:9" s="20" customFormat="1" ht="12.75">
      <c r="A96" s="782" t="s">
        <v>184</v>
      </c>
      <c r="B96" s="947">
        <v>1403.5930000000003</v>
      </c>
      <c r="C96" s="947">
        <v>2017.4710000000002</v>
      </c>
      <c r="D96" s="947">
        <v>2486.531</v>
      </c>
      <c r="E96" s="947">
        <v>9840.157</v>
      </c>
      <c r="F96" s="947">
        <v>613.8779999999999</v>
      </c>
      <c r="G96" s="947">
        <v>43.736182782330765</v>
      </c>
      <c r="H96" s="947">
        <v>7353.625999999999</v>
      </c>
      <c r="I96" s="947">
        <v>295.7383599882728</v>
      </c>
    </row>
    <row r="97" spans="1:9" s="20" customFormat="1" ht="12.75">
      <c r="A97" s="783" t="s">
        <v>185</v>
      </c>
      <c r="B97" s="955">
        <v>251.898</v>
      </c>
      <c r="C97" s="955">
        <v>1939.3680000000004</v>
      </c>
      <c r="D97" s="955">
        <v>1927.2909999999997</v>
      </c>
      <c r="E97" s="955">
        <v>2362.696</v>
      </c>
      <c r="F97" s="955">
        <v>1687.47</v>
      </c>
      <c r="G97" s="955">
        <v>669.9021032322609</v>
      </c>
      <c r="H97" s="955">
        <v>435.405</v>
      </c>
      <c r="I97" s="955">
        <v>22.591554674410883</v>
      </c>
    </row>
    <row r="98" spans="1:9" ht="12.75">
      <c r="A98" s="1481" t="s">
        <v>220</v>
      </c>
      <c r="B98" s="1482">
        <v>14162.973999999998</v>
      </c>
      <c r="C98" s="1482">
        <v>18225.65</v>
      </c>
      <c r="D98" s="1482">
        <v>18367.3513</v>
      </c>
      <c r="E98" s="1482">
        <v>21832.994</v>
      </c>
      <c r="F98" s="1482">
        <v>4062.676000000003</v>
      </c>
      <c r="G98" s="1482">
        <v>28.685189989051764</v>
      </c>
      <c r="H98" s="1482">
        <v>3465.6427000000003</v>
      </c>
      <c r="I98" s="1482">
        <v>18.868494664225217</v>
      </c>
    </row>
    <row r="99" spans="1:9" s="20" customFormat="1" ht="12.75">
      <c r="A99" s="98" t="s">
        <v>221</v>
      </c>
      <c r="B99" s="945">
        <v>1117.785</v>
      </c>
      <c r="C99" s="945">
        <v>2844.3469999999998</v>
      </c>
      <c r="D99" s="945">
        <v>2796.305</v>
      </c>
      <c r="E99" s="945">
        <v>3389.5019999999995</v>
      </c>
      <c r="F99" s="945">
        <v>1726.5619999999997</v>
      </c>
      <c r="G99" s="945">
        <v>154.4627991966254</v>
      </c>
      <c r="H99" s="945">
        <v>593.1969999999997</v>
      </c>
      <c r="I99" s="945">
        <v>21.213601520578038</v>
      </c>
    </row>
    <row r="100" spans="1:9" s="20" customFormat="1" ht="12.75">
      <c r="A100" s="782" t="s">
        <v>222</v>
      </c>
      <c r="B100" s="947">
        <v>4945.295</v>
      </c>
      <c r="C100" s="947">
        <v>4415.874</v>
      </c>
      <c r="D100" s="947">
        <v>4627.730999999999</v>
      </c>
      <c r="E100" s="947">
        <v>4320.7080000000005</v>
      </c>
      <c r="F100" s="947">
        <v>-529.4210000000003</v>
      </c>
      <c r="G100" s="947">
        <v>-10.705549416162237</v>
      </c>
      <c r="H100" s="947">
        <v>-307.0229999999983</v>
      </c>
      <c r="I100" s="947">
        <v>-6.634417601195885</v>
      </c>
    </row>
    <row r="101" spans="1:9" s="20" customFormat="1" ht="12.75">
      <c r="A101" s="782" t="s">
        <v>223</v>
      </c>
      <c r="B101" s="947">
        <v>102.45</v>
      </c>
      <c r="C101" s="947">
        <v>136.031</v>
      </c>
      <c r="D101" s="947">
        <v>209.05</v>
      </c>
      <c r="E101" s="947">
        <v>144.241</v>
      </c>
      <c r="F101" s="947">
        <v>33.581</v>
      </c>
      <c r="G101" s="947">
        <v>32.777940458760376</v>
      </c>
      <c r="H101" s="947">
        <v>-64.809</v>
      </c>
      <c r="I101" s="947">
        <v>-31.001674240612292</v>
      </c>
    </row>
    <row r="102" spans="1:9" s="20" customFormat="1" ht="12.75">
      <c r="A102" s="782" t="s">
        <v>224</v>
      </c>
      <c r="B102" s="947">
        <v>251.185</v>
      </c>
      <c r="C102" s="947">
        <v>204.119</v>
      </c>
      <c r="D102" s="947">
        <v>184.025</v>
      </c>
      <c r="E102" s="947">
        <v>277.545</v>
      </c>
      <c r="F102" s="947">
        <v>-47.066</v>
      </c>
      <c r="G102" s="947">
        <v>-18.737583852538968</v>
      </c>
      <c r="H102" s="947">
        <v>93.52</v>
      </c>
      <c r="I102" s="947">
        <v>50.81918217633474</v>
      </c>
    </row>
    <row r="103" spans="1:9" s="20" customFormat="1" ht="12.75">
      <c r="A103" s="782" t="s">
        <v>225</v>
      </c>
      <c r="B103" s="947">
        <v>339.495</v>
      </c>
      <c r="C103" s="947">
        <v>131.85</v>
      </c>
      <c r="D103" s="947">
        <v>114.21130000000002</v>
      </c>
      <c r="E103" s="947">
        <v>273.969</v>
      </c>
      <c r="F103" s="947">
        <v>-207.645</v>
      </c>
      <c r="G103" s="947">
        <v>-61.16290372464985</v>
      </c>
      <c r="H103" s="947">
        <v>159.75769999999997</v>
      </c>
      <c r="I103" s="947">
        <v>139.87906625701655</v>
      </c>
    </row>
    <row r="104" spans="1:9" s="20" customFormat="1" ht="12.75">
      <c r="A104" s="782" t="s">
        <v>226</v>
      </c>
      <c r="B104" s="947">
        <v>1271.3740000000003</v>
      </c>
      <c r="C104" s="947">
        <v>1802.422</v>
      </c>
      <c r="D104" s="947">
        <v>1862.295</v>
      </c>
      <c r="E104" s="947">
        <v>2562.6690000000003</v>
      </c>
      <c r="F104" s="947">
        <v>531.0479999999998</v>
      </c>
      <c r="G104" s="947">
        <v>41.76961303282902</v>
      </c>
      <c r="H104" s="947">
        <v>700.3740000000003</v>
      </c>
      <c r="I104" s="947">
        <v>37.60811257077962</v>
      </c>
    </row>
    <row r="105" spans="1:9" s="20" customFormat="1" ht="12.75">
      <c r="A105" s="782" t="s">
        <v>227</v>
      </c>
      <c r="B105" s="947">
        <v>2632.8540000000003</v>
      </c>
      <c r="C105" s="947">
        <v>3648.531</v>
      </c>
      <c r="D105" s="947">
        <v>3736.91</v>
      </c>
      <c r="E105" s="947">
        <v>4899.234</v>
      </c>
      <c r="F105" s="947">
        <v>1015.6769999999997</v>
      </c>
      <c r="G105" s="947">
        <v>38.57703465516886</v>
      </c>
      <c r="H105" s="947">
        <v>1162.3240000000005</v>
      </c>
      <c r="I105" s="947">
        <v>31.103879943589774</v>
      </c>
    </row>
    <row r="106" spans="1:9" s="20" customFormat="1" ht="12.75">
      <c r="A106" s="782" t="s">
        <v>228</v>
      </c>
      <c r="B106" s="947">
        <v>938.06</v>
      </c>
      <c r="C106" s="947">
        <v>774.9660000000001</v>
      </c>
      <c r="D106" s="947">
        <v>761.132</v>
      </c>
      <c r="E106" s="947">
        <v>699.683</v>
      </c>
      <c r="F106" s="947">
        <v>-163.09399999999982</v>
      </c>
      <c r="G106" s="947">
        <v>-17.386307912073836</v>
      </c>
      <c r="H106" s="947">
        <v>-61.448999999999955</v>
      </c>
      <c r="I106" s="947">
        <v>-8.073369665182907</v>
      </c>
    </row>
    <row r="107" spans="1:9" s="20" customFormat="1" ht="12.75">
      <c r="A107" s="783" t="s">
        <v>229</v>
      </c>
      <c r="B107" s="955">
        <v>2564.4759999999997</v>
      </c>
      <c r="C107" s="955">
        <v>4267.51</v>
      </c>
      <c r="D107" s="955">
        <v>4075.691999999999</v>
      </c>
      <c r="E107" s="955">
        <v>5265.443000000001</v>
      </c>
      <c r="F107" s="955">
        <v>1703.0340000000006</v>
      </c>
      <c r="G107" s="955">
        <v>66.40865424359599</v>
      </c>
      <c r="H107" s="955">
        <v>1189.751000000002</v>
      </c>
      <c r="I107" s="955">
        <v>29.191386395242873</v>
      </c>
    </row>
    <row r="108" spans="1:9" ht="12.75">
      <c r="A108" s="1481" t="s">
        <v>230</v>
      </c>
      <c r="B108" s="1482">
        <v>5848.449</v>
      </c>
      <c r="C108" s="1482">
        <v>8715.478</v>
      </c>
      <c r="D108" s="1482">
        <v>8120.105999999998</v>
      </c>
      <c r="E108" s="1482">
        <v>8733.702000000001</v>
      </c>
      <c r="F108" s="1482">
        <v>2867.0289999999995</v>
      </c>
      <c r="G108" s="1482">
        <v>49.022039860482664</v>
      </c>
      <c r="H108" s="1482">
        <v>613.5960000000032</v>
      </c>
      <c r="I108" s="1482">
        <v>7.556502341225636</v>
      </c>
    </row>
    <row r="109" spans="1:9" s="20" customFormat="1" ht="12.75">
      <c r="A109" s="98" t="s">
        <v>231</v>
      </c>
      <c r="B109" s="945">
        <v>2480.125</v>
      </c>
      <c r="C109" s="945">
        <v>4561.2429999999995</v>
      </c>
      <c r="D109" s="945">
        <v>3865.6869999999994</v>
      </c>
      <c r="E109" s="945">
        <v>5079.3150000000005</v>
      </c>
      <c r="F109" s="945">
        <v>2081.1179999999995</v>
      </c>
      <c r="G109" s="945">
        <v>83.91181896073785</v>
      </c>
      <c r="H109" s="945">
        <v>1213.628000000001</v>
      </c>
      <c r="I109" s="945">
        <v>31.39488530757926</v>
      </c>
    </row>
    <row r="110" spans="1:9" s="20" customFormat="1" ht="12.75">
      <c r="A110" s="782" t="s">
        <v>232</v>
      </c>
      <c r="B110" s="947">
        <v>1187.467</v>
      </c>
      <c r="C110" s="947">
        <v>926.622</v>
      </c>
      <c r="D110" s="947">
        <v>1015.7209999999999</v>
      </c>
      <c r="E110" s="947">
        <v>936.019</v>
      </c>
      <c r="F110" s="947">
        <v>-260.845</v>
      </c>
      <c r="G110" s="947">
        <v>-21.966505174459595</v>
      </c>
      <c r="H110" s="947">
        <v>-79.70199999999988</v>
      </c>
      <c r="I110" s="947">
        <v>-7.8468398310165774</v>
      </c>
    </row>
    <row r="111" spans="1:9" s="20" customFormat="1" ht="12.75">
      <c r="A111" s="782" t="s">
        <v>233</v>
      </c>
      <c r="B111" s="947">
        <v>2025.7219999999998</v>
      </c>
      <c r="C111" s="947">
        <v>3034.264</v>
      </c>
      <c r="D111" s="947">
        <v>3050.353</v>
      </c>
      <c r="E111" s="947">
        <v>2468.07</v>
      </c>
      <c r="F111" s="947">
        <v>1008.5420000000004</v>
      </c>
      <c r="G111" s="947">
        <v>49.78679206722346</v>
      </c>
      <c r="H111" s="947">
        <v>-582.2829999999999</v>
      </c>
      <c r="I111" s="947">
        <v>-19.089036580356435</v>
      </c>
    </row>
    <row r="112" spans="1:9" s="20" customFormat="1" ht="12.75">
      <c r="A112" s="783" t="s">
        <v>234</v>
      </c>
      <c r="B112" s="955">
        <v>155.135</v>
      </c>
      <c r="C112" s="955">
        <v>193.349</v>
      </c>
      <c r="D112" s="955">
        <v>188.345</v>
      </c>
      <c r="E112" s="955">
        <v>250.298</v>
      </c>
      <c r="F112" s="955">
        <v>38.214</v>
      </c>
      <c r="G112" s="955">
        <v>24.632739227124762</v>
      </c>
      <c r="H112" s="955">
        <v>61.953</v>
      </c>
      <c r="I112" s="955">
        <v>32.89336058828214</v>
      </c>
    </row>
    <row r="113" spans="1:9" ht="12.75">
      <c r="A113" s="1481" t="s">
        <v>235</v>
      </c>
      <c r="B113" s="1482">
        <v>0</v>
      </c>
      <c r="C113" s="1482">
        <v>15.703</v>
      </c>
      <c r="D113" s="1482">
        <v>24.053</v>
      </c>
      <c r="E113" s="1482">
        <v>0</v>
      </c>
      <c r="F113" s="1482">
        <v>15.703</v>
      </c>
      <c r="G113" s="1482"/>
      <c r="H113" s="1482">
        <v>-24.053</v>
      </c>
      <c r="I113" s="1482">
        <v>-100</v>
      </c>
    </row>
    <row r="114" spans="1:9" ht="12.75">
      <c r="A114" s="1481" t="s">
        <v>236</v>
      </c>
      <c r="B114" s="1482">
        <v>22571.671</v>
      </c>
      <c r="C114" s="1482">
        <v>27432.601999999995</v>
      </c>
      <c r="D114" s="1482">
        <v>29149.284000000007</v>
      </c>
      <c r="E114" s="1482">
        <v>43614.589</v>
      </c>
      <c r="F114" s="1482">
        <v>4860.930999999997</v>
      </c>
      <c r="G114" s="1482">
        <v>21.535538950572146</v>
      </c>
      <c r="H114" s="1482">
        <v>14465.304999999993</v>
      </c>
      <c r="I114" s="1482">
        <v>49.62490673870408</v>
      </c>
    </row>
    <row r="115" spans="1:9" ht="12.75">
      <c r="A115" s="1476" t="s">
        <v>195</v>
      </c>
      <c r="B115" s="1150">
        <v>198848.66100000002</v>
      </c>
      <c r="C115" s="1150">
        <v>229027.4374</v>
      </c>
      <c r="D115" s="1150">
        <v>231820.6063</v>
      </c>
      <c r="E115" s="1150">
        <v>298202.91699999996</v>
      </c>
      <c r="F115" s="1150">
        <v>30178.776399999973</v>
      </c>
      <c r="G115" s="1150">
        <v>15.176756156281069</v>
      </c>
      <c r="H115" s="1150">
        <v>66382.31069999994</v>
      </c>
      <c r="I115" s="1150">
        <v>28.635207093753483</v>
      </c>
    </row>
  </sheetData>
  <sheetProtection/>
  <mergeCells count="4">
    <mergeCell ref="A2:I2"/>
    <mergeCell ref="F5:G5"/>
    <mergeCell ref="H5:I5"/>
    <mergeCell ref="F4:I4"/>
  </mergeCells>
  <printOptions horizontalCentered="1"/>
  <pageMargins left="0.5" right="0.5" top="0.2" bottom="0" header="0.22" footer="0.27"/>
  <pageSetup fitToHeight="1" fitToWidth="1" horizontalDpi="300" verticalDpi="3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28.57421875" style="18" customWidth="1"/>
    <col min="2" max="2" width="7.57421875" style="18" customWidth="1"/>
    <col min="3" max="3" width="8.00390625" style="18" customWidth="1"/>
    <col min="4" max="4" width="7.7109375" style="18" customWidth="1"/>
    <col min="5" max="5" width="7.57421875" style="18" customWidth="1"/>
    <col min="6" max="6" width="7.421875" style="18" customWidth="1"/>
    <col min="7" max="7" width="6.421875" style="18" customWidth="1"/>
    <col min="8" max="8" width="7.140625" style="18" customWidth="1"/>
    <col min="9" max="9" width="8.00390625" style="18" customWidth="1"/>
    <col min="10" max="16384" width="9.140625" style="18" customWidth="1"/>
  </cols>
  <sheetData>
    <row r="1" spans="1:9" ht="12.75">
      <c r="A1" s="187" t="s">
        <v>407</v>
      </c>
      <c r="B1" s="187"/>
      <c r="C1" s="187"/>
      <c r="D1" s="187"/>
      <c r="E1" s="187"/>
      <c r="F1" s="187"/>
      <c r="G1" s="187"/>
      <c r="H1" s="187"/>
      <c r="I1" s="187"/>
    </row>
    <row r="2" spans="1:9" s="378" customFormat="1" ht="15.75">
      <c r="A2" s="1667" t="s">
        <v>48</v>
      </c>
      <c r="B2" s="1667"/>
      <c r="C2" s="1667"/>
      <c r="D2" s="1667"/>
      <c r="E2" s="1667"/>
      <c r="F2" s="1667"/>
      <c r="G2" s="1667"/>
      <c r="H2" s="1667"/>
      <c r="I2" s="1667"/>
    </row>
    <row r="3" spans="1:9" ht="12.75">
      <c r="A3" s="104"/>
      <c r="B3" s="104"/>
      <c r="C3" s="104"/>
      <c r="D3" s="104"/>
      <c r="E3" s="104"/>
      <c r="F3" s="104"/>
      <c r="G3" s="104"/>
      <c r="I3" s="103" t="s">
        <v>1172</v>
      </c>
    </row>
    <row r="4" spans="1:9" ht="12.75">
      <c r="A4" s="1489"/>
      <c r="B4" s="1489">
        <v>2006</v>
      </c>
      <c r="C4" s="1489">
        <v>2007</v>
      </c>
      <c r="D4" s="1489">
        <v>2007</v>
      </c>
      <c r="E4" s="1489">
        <v>2008</v>
      </c>
      <c r="F4" s="1670" t="s">
        <v>961</v>
      </c>
      <c r="G4" s="1671"/>
      <c r="H4" s="1671"/>
      <c r="I4" s="1672"/>
    </row>
    <row r="5" spans="1:9" ht="12.75">
      <c r="A5" s="1490" t="s">
        <v>94</v>
      </c>
      <c r="B5" s="1490" t="s">
        <v>603</v>
      </c>
      <c r="C5" s="1490" t="s">
        <v>602</v>
      </c>
      <c r="D5" s="1490" t="s">
        <v>603</v>
      </c>
      <c r="E5" s="1490" t="s">
        <v>602</v>
      </c>
      <c r="F5" s="1668" t="s">
        <v>245</v>
      </c>
      <c r="G5" s="1669"/>
      <c r="H5" s="1668" t="s">
        <v>710</v>
      </c>
      <c r="I5" s="1669"/>
    </row>
    <row r="6" spans="1:9" ht="12.75">
      <c r="A6" s="1491"/>
      <c r="B6" s="1496"/>
      <c r="C6" s="1496"/>
      <c r="D6" s="1496"/>
      <c r="E6" s="1496"/>
      <c r="F6" s="1475" t="s">
        <v>49</v>
      </c>
      <c r="G6" s="1475" t="s">
        <v>347</v>
      </c>
      <c r="H6" s="1475" t="s">
        <v>49</v>
      </c>
      <c r="I6" s="1475" t="s">
        <v>347</v>
      </c>
    </row>
    <row r="7" spans="1:9" ht="12.75">
      <c r="A7" s="1477" t="s">
        <v>50</v>
      </c>
      <c r="B7" s="1479">
        <v>1820.768</v>
      </c>
      <c r="C7" s="1479">
        <v>2744.7650000000003</v>
      </c>
      <c r="D7" s="1479">
        <v>2875.177</v>
      </c>
      <c r="E7" s="1479">
        <v>3829.41</v>
      </c>
      <c r="F7" s="1479">
        <v>923.9970000000003</v>
      </c>
      <c r="G7" s="1479">
        <v>50.74765154044888</v>
      </c>
      <c r="H7" s="1479">
        <v>954.2330000000006</v>
      </c>
      <c r="I7" s="1479">
        <v>33.188669775808606</v>
      </c>
    </row>
    <row r="8" spans="1:9" ht="12.75">
      <c r="A8" s="1477" t="s">
        <v>51</v>
      </c>
      <c r="B8" s="1479">
        <v>3118.213</v>
      </c>
      <c r="C8" s="1479">
        <v>3652.535999999999</v>
      </c>
      <c r="D8" s="1479">
        <v>3602.5550000000003</v>
      </c>
      <c r="E8" s="1479">
        <v>3058.618</v>
      </c>
      <c r="F8" s="1479">
        <v>534.322999999999</v>
      </c>
      <c r="G8" s="1479">
        <v>17.13555167655317</v>
      </c>
      <c r="H8" s="1479">
        <v>-543.9370000000004</v>
      </c>
      <c r="I8" s="1479">
        <v>-15.09864526703965</v>
      </c>
    </row>
    <row r="9" spans="1:9" ht="12.75">
      <c r="A9" s="1477" t="s">
        <v>52</v>
      </c>
      <c r="B9" s="1479">
        <v>1324.429</v>
      </c>
      <c r="C9" s="1479">
        <v>3240.794</v>
      </c>
      <c r="D9" s="1479">
        <v>2749.423</v>
      </c>
      <c r="E9" s="1479">
        <v>3745.292</v>
      </c>
      <c r="F9" s="1479">
        <v>1916.365</v>
      </c>
      <c r="G9" s="1479">
        <v>144.69367553866607</v>
      </c>
      <c r="H9" s="1479">
        <v>995.8690000000001</v>
      </c>
      <c r="I9" s="1479">
        <v>36.221018009960645</v>
      </c>
    </row>
    <row r="10" spans="1:9" ht="12.75">
      <c r="A10" s="1477" t="s">
        <v>53</v>
      </c>
      <c r="B10" s="1479">
        <v>5889.125999999999</v>
      </c>
      <c r="C10" s="1479">
        <v>6250.7080000000005</v>
      </c>
      <c r="D10" s="1479">
        <v>6077.4580000000005</v>
      </c>
      <c r="E10" s="1479">
        <v>5957.257</v>
      </c>
      <c r="F10" s="1479">
        <v>361.58200000000124</v>
      </c>
      <c r="G10" s="1479">
        <v>6.139824483293468</v>
      </c>
      <c r="H10" s="1479">
        <v>-120.20100000000093</v>
      </c>
      <c r="I10" s="1479">
        <v>-1.9778170412695721</v>
      </c>
    </row>
    <row r="11" spans="1:9" ht="12.75">
      <c r="A11" s="1486" t="s">
        <v>54</v>
      </c>
      <c r="B11" s="1484">
        <v>4245.708</v>
      </c>
      <c r="C11" s="1484">
        <v>4200.466</v>
      </c>
      <c r="D11" s="1484">
        <v>3443.9130000000005</v>
      </c>
      <c r="E11" s="1484">
        <v>2678.2009999999996</v>
      </c>
      <c r="F11" s="1484">
        <v>-45.24199999999928</v>
      </c>
      <c r="G11" s="1484">
        <v>-1.0655937714039516</v>
      </c>
      <c r="H11" s="1484">
        <v>-765.7120000000009</v>
      </c>
      <c r="I11" s="1484">
        <v>-22.233778844006828</v>
      </c>
    </row>
    <row r="12" spans="1:9" ht="12.75">
      <c r="A12" s="1487" t="s">
        <v>55</v>
      </c>
      <c r="B12" s="1483">
        <v>1643.4180000000001</v>
      </c>
      <c r="C12" s="1483">
        <v>2050.242</v>
      </c>
      <c r="D12" s="1483">
        <v>2633.544999999999</v>
      </c>
      <c r="E12" s="1483">
        <v>3279.0560000000005</v>
      </c>
      <c r="F12" s="1483">
        <v>406.82400000000007</v>
      </c>
      <c r="G12" s="1483">
        <v>24.75474894396922</v>
      </c>
      <c r="H12" s="1483">
        <v>645.5110000000013</v>
      </c>
      <c r="I12" s="1483">
        <v>24.511105752892075</v>
      </c>
    </row>
    <row r="13" spans="1:9" ht="12.75">
      <c r="A13" s="1477" t="s">
        <v>56</v>
      </c>
      <c r="B13" s="1479">
        <v>162984.36899999998</v>
      </c>
      <c r="C13" s="1479">
        <v>188926.49800000002</v>
      </c>
      <c r="D13" s="1479">
        <v>190961.44800000003</v>
      </c>
      <c r="E13" s="1479">
        <v>251464.69199999998</v>
      </c>
      <c r="F13" s="1479">
        <v>25942.129000000044</v>
      </c>
      <c r="G13" s="1479">
        <v>15.916942930889311</v>
      </c>
      <c r="H13" s="1479">
        <v>60503.24399999995</v>
      </c>
      <c r="I13" s="1479">
        <v>31.683486187222424</v>
      </c>
    </row>
    <row r="14" spans="1:9" ht="12.75">
      <c r="A14" s="1486" t="s">
        <v>57</v>
      </c>
      <c r="B14" s="1484">
        <v>133390.67699999997</v>
      </c>
      <c r="C14" s="1484">
        <v>153433.222</v>
      </c>
      <c r="D14" s="1484">
        <v>156107.60300000003</v>
      </c>
      <c r="E14" s="1484">
        <v>208255.99499999997</v>
      </c>
      <c r="F14" s="1484">
        <v>20042.545000000042</v>
      </c>
      <c r="G14" s="1484">
        <v>15.025446643471227</v>
      </c>
      <c r="H14" s="1484">
        <v>52148.391999999934</v>
      </c>
      <c r="I14" s="1484">
        <v>33.40541459726335</v>
      </c>
    </row>
    <row r="15" spans="1:9" ht="12.75">
      <c r="A15" s="1485" t="s">
        <v>58</v>
      </c>
      <c r="B15" s="1436">
        <v>112894.42</v>
      </c>
      <c r="C15" s="1436">
        <v>130892.009</v>
      </c>
      <c r="D15" s="1436">
        <v>133060.11599999998</v>
      </c>
      <c r="E15" s="1436">
        <v>176745.27899999998</v>
      </c>
      <c r="F15" s="1436">
        <v>17997.589000000007</v>
      </c>
      <c r="G15" s="1436">
        <v>15.941965067892644</v>
      </c>
      <c r="H15" s="1436">
        <v>43685.163</v>
      </c>
      <c r="I15" s="1436">
        <v>32.83114753935733</v>
      </c>
    </row>
    <row r="16" spans="1:9" ht="12.75">
      <c r="A16" s="1485" t="s">
        <v>59</v>
      </c>
      <c r="B16" s="1436">
        <v>4708.13</v>
      </c>
      <c r="C16" s="1436">
        <v>4340.906000000001</v>
      </c>
      <c r="D16" s="1436">
        <v>4321.933</v>
      </c>
      <c r="E16" s="1436">
        <v>4943.432999999999</v>
      </c>
      <c r="F16" s="1436">
        <v>-367.22399999999834</v>
      </c>
      <c r="G16" s="1436">
        <v>-7.799784627867081</v>
      </c>
      <c r="H16" s="1436">
        <v>621.4999999999991</v>
      </c>
      <c r="I16" s="1436">
        <v>14.380139627338023</v>
      </c>
    </row>
    <row r="17" spans="1:9" ht="12.75">
      <c r="A17" s="1485" t="s">
        <v>60</v>
      </c>
      <c r="B17" s="1436">
        <v>260.246</v>
      </c>
      <c r="C17" s="1436">
        <v>246.54100000000003</v>
      </c>
      <c r="D17" s="1436">
        <v>239.558</v>
      </c>
      <c r="E17" s="1436">
        <v>273.56399999999996</v>
      </c>
      <c r="F17" s="1436">
        <v>-13.705</v>
      </c>
      <c r="G17" s="1436">
        <v>-5.266171237982507</v>
      </c>
      <c r="H17" s="1436">
        <v>34.00599999999997</v>
      </c>
      <c r="I17" s="1436">
        <v>14.1953096953556</v>
      </c>
    </row>
    <row r="18" spans="1:9" ht="12.75">
      <c r="A18" s="1485" t="s">
        <v>61</v>
      </c>
      <c r="B18" s="1436">
        <v>11554.637999999999</v>
      </c>
      <c r="C18" s="1436">
        <v>13689.306</v>
      </c>
      <c r="D18" s="1436">
        <v>14053.111</v>
      </c>
      <c r="E18" s="1436">
        <v>20072.318000000003</v>
      </c>
      <c r="F18" s="1436">
        <v>2134.6680000000015</v>
      </c>
      <c r="G18" s="1436">
        <v>18.474555412294194</v>
      </c>
      <c r="H18" s="1436">
        <v>6019.207000000002</v>
      </c>
      <c r="I18" s="1436">
        <v>42.831846983916954</v>
      </c>
    </row>
    <row r="19" spans="1:9" ht="12.75">
      <c r="A19" s="1485" t="s">
        <v>62</v>
      </c>
      <c r="B19" s="1436">
        <v>3973.243000000001</v>
      </c>
      <c r="C19" s="1436">
        <v>4264.46</v>
      </c>
      <c r="D19" s="1436">
        <v>4432.885</v>
      </c>
      <c r="E19" s="1436">
        <v>6221.401</v>
      </c>
      <c r="F19" s="1436">
        <v>291.2170000000001</v>
      </c>
      <c r="G19" s="1436">
        <v>7.32945354714021</v>
      </c>
      <c r="H19" s="1436">
        <v>1788.5159999999996</v>
      </c>
      <c r="I19" s="1436">
        <v>40.346546323669564</v>
      </c>
    </row>
    <row r="20" spans="1:9" ht="12.75">
      <c r="A20" s="1485" t="s">
        <v>63</v>
      </c>
      <c r="B20" s="1436">
        <v>29593.692</v>
      </c>
      <c r="C20" s="1436">
        <v>35493.276</v>
      </c>
      <c r="D20" s="1436">
        <v>34853.845</v>
      </c>
      <c r="E20" s="1436">
        <v>43208.697</v>
      </c>
      <c r="F20" s="1436">
        <v>5899.583999999999</v>
      </c>
      <c r="G20" s="1436">
        <v>19.93527539585125</v>
      </c>
      <c r="H20" s="1436">
        <v>8354.851999999999</v>
      </c>
      <c r="I20" s="1436">
        <v>23.97110562694015</v>
      </c>
    </row>
    <row r="21" spans="1:9" ht="12.75">
      <c r="A21" s="1485" t="s">
        <v>64</v>
      </c>
      <c r="B21" s="1436">
        <v>2263.736</v>
      </c>
      <c r="C21" s="1436">
        <v>3022.529</v>
      </c>
      <c r="D21" s="1436">
        <v>3143.4809999999998</v>
      </c>
      <c r="E21" s="1436">
        <v>3314.6869999999994</v>
      </c>
      <c r="F21" s="1436">
        <v>758.7930000000001</v>
      </c>
      <c r="G21" s="1436">
        <v>33.51950050712628</v>
      </c>
      <c r="H21" s="1436">
        <v>171.20599999999968</v>
      </c>
      <c r="I21" s="1436">
        <v>5.446382529431534</v>
      </c>
    </row>
    <row r="22" spans="1:9" ht="12.75">
      <c r="A22" s="1485" t="s">
        <v>65</v>
      </c>
      <c r="B22" s="1436">
        <v>1087.9859999999999</v>
      </c>
      <c r="C22" s="1436">
        <v>1268.5570000000002</v>
      </c>
      <c r="D22" s="1436">
        <v>1307.148</v>
      </c>
      <c r="E22" s="1436">
        <v>1500.995</v>
      </c>
      <c r="F22" s="1436">
        <v>180.57100000000037</v>
      </c>
      <c r="G22" s="1436">
        <v>16.596812826635674</v>
      </c>
      <c r="H22" s="1436">
        <v>193.84699999999998</v>
      </c>
      <c r="I22" s="1436">
        <v>14.829766789988586</v>
      </c>
    </row>
    <row r="23" spans="1:9" ht="12.75">
      <c r="A23" s="1485" t="s">
        <v>66</v>
      </c>
      <c r="B23" s="1436">
        <v>84.523</v>
      </c>
      <c r="C23" s="1436">
        <v>145.731</v>
      </c>
      <c r="D23" s="1436">
        <v>119.314</v>
      </c>
      <c r="E23" s="1436">
        <v>130.01299999999998</v>
      </c>
      <c r="F23" s="1436">
        <v>61.208</v>
      </c>
      <c r="G23" s="1436">
        <v>72.41579215124877</v>
      </c>
      <c r="H23" s="1436">
        <v>10.698999999999984</v>
      </c>
      <c r="I23" s="1436">
        <v>8.967095227718444</v>
      </c>
    </row>
    <row r="24" spans="1:9" ht="12.75">
      <c r="A24" s="1485" t="s">
        <v>69</v>
      </c>
      <c r="B24" s="1436">
        <v>1091.2269999999999</v>
      </c>
      <c r="C24" s="1436">
        <v>1608.2409999999998</v>
      </c>
      <c r="D24" s="1436">
        <v>1717.0189999999998</v>
      </c>
      <c r="E24" s="1436">
        <v>1683.679</v>
      </c>
      <c r="F24" s="1436">
        <v>517.0139999999999</v>
      </c>
      <c r="G24" s="1436">
        <v>47.37914292809837</v>
      </c>
      <c r="H24" s="1436">
        <v>-33.33999999999969</v>
      </c>
      <c r="I24" s="1436">
        <v>-1.9417373948686472</v>
      </c>
    </row>
    <row r="25" spans="1:9" ht="12.75">
      <c r="A25" s="1485" t="s">
        <v>70</v>
      </c>
      <c r="B25" s="1436">
        <v>27329.956</v>
      </c>
      <c r="C25" s="1436">
        <v>32470.747000000003</v>
      </c>
      <c r="D25" s="1436">
        <v>31710.364</v>
      </c>
      <c r="E25" s="1436">
        <v>39894.01</v>
      </c>
      <c r="F25" s="1436">
        <v>5140.791000000005</v>
      </c>
      <c r="G25" s="1436">
        <v>18.810096145050526</v>
      </c>
      <c r="H25" s="1436">
        <v>8183.645999999993</v>
      </c>
      <c r="I25" s="1436">
        <v>25.807480481775592</v>
      </c>
    </row>
    <row r="26" spans="1:9" ht="12.75">
      <c r="A26" s="1485" t="s">
        <v>71</v>
      </c>
      <c r="B26" s="1436">
        <v>4745.919</v>
      </c>
      <c r="C26" s="1436">
        <v>6612.262000000001</v>
      </c>
      <c r="D26" s="1436">
        <v>6900.477000000001</v>
      </c>
      <c r="E26" s="1436">
        <v>7905.05</v>
      </c>
      <c r="F26" s="1436">
        <v>1866.3430000000008</v>
      </c>
      <c r="G26" s="1436">
        <v>39.32521815058371</v>
      </c>
      <c r="H26" s="1436">
        <v>1004.5730000000003</v>
      </c>
      <c r="I26" s="1436">
        <v>14.558022583076507</v>
      </c>
    </row>
    <row r="27" spans="1:9" ht="12.75">
      <c r="A27" s="1485" t="s">
        <v>72</v>
      </c>
      <c r="B27" s="1436">
        <v>1630.893</v>
      </c>
      <c r="C27" s="1436">
        <v>1923.0429999999997</v>
      </c>
      <c r="D27" s="1436">
        <v>1937.0680000000004</v>
      </c>
      <c r="E27" s="1436">
        <v>1540.83</v>
      </c>
      <c r="F27" s="1436">
        <v>292.15</v>
      </c>
      <c r="G27" s="1436">
        <v>17.91349892359582</v>
      </c>
      <c r="H27" s="1436">
        <v>-396.23800000000074</v>
      </c>
      <c r="I27" s="1436">
        <v>-20.455554477178943</v>
      </c>
    </row>
    <row r="28" spans="1:9" ht="12.75">
      <c r="A28" s="1485" t="s">
        <v>73</v>
      </c>
      <c r="B28" s="1436">
        <v>20953.144</v>
      </c>
      <c r="C28" s="1436">
        <v>23935.442000000003</v>
      </c>
      <c r="D28" s="1436">
        <v>22872.819</v>
      </c>
      <c r="E28" s="1436">
        <v>30448.13</v>
      </c>
      <c r="F28" s="1436">
        <v>2982.2980000000025</v>
      </c>
      <c r="G28" s="1436">
        <v>14.233176653584792</v>
      </c>
      <c r="H28" s="1436">
        <v>7575.310999999998</v>
      </c>
      <c r="I28" s="1436">
        <v>33.11927139370096</v>
      </c>
    </row>
    <row r="29" spans="1:9" ht="12.75">
      <c r="A29" s="1485" t="s">
        <v>74</v>
      </c>
      <c r="B29" s="1436">
        <v>2247.025</v>
      </c>
      <c r="C29" s="1436">
        <v>3081.046</v>
      </c>
      <c r="D29" s="1436">
        <v>3045.5550000000003</v>
      </c>
      <c r="E29" s="1436">
        <v>3420.846</v>
      </c>
      <c r="F29" s="1436">
        <v>834.0209999999997</v>
      </c>
      <c r="G29" s="1436">
        <v>37.11667649447602</v>
      </c>
      <c r="H29" s="1436">
        <v>375.2909999999997</v>
      </c>
      <c r="I29" s="1436">
        <v>12.322581598427861</v>
      </c>
    </row>
    <row r="30" spans="1:9" ht="12.75">
      <c r="A30" s="1485" t="s">
        <v>75</v>
      </c>
      <c r="B30" s="1436">
        <v>793.7139999999999</v>
      </c>
      <c r="C30" s="1436">
        <v>852.73</v>
      </c>
      <c r="D30" s="1436">
        <v>860.238</v>
      </c>
      <c r="E30" s="1436">
        <v>1509.353</v>
      </c>
      <c r="F30" s="1436">
        <v>59.01599999999996</v>
      </c>
      <c r="G30" s="1436">
        <v>7.435423842845151</v>
      </c>
      <c r="H30" s="1436">
        <v>649.115</v>
      </c>
      <c r="I30" s="1436">
        <v>75.45760591836212</v>
      </c>
    </row>
    <row r="31" spans="1:9" ht="12.75">
      <c r="A31" s="1485" t="s">
        <v>76</v>
      </c>
      <c r="B31" s="1436">
        <v>17912.405</v>
      </c>
      <c r="C31" s="1436">
        <v>20001.666000000005</v>
      </c>
      <c r="D31" s="1436">
        <v>18967.026</v>
      </c>
      <c r="E31" s="1436">
        <v>25517.931</v>
      </c>
      <c r="F31" s="1436">
        <v>2089.261000000006</v>
      </c>
      <c r="G31" s="1436">
        <v>11.663765976707237</v>
      </c>
      <c r="H31" s="1436">
        <v>6550.904999999999</v>
      </c>
      <c r="I31" s="1436">
        <v>34.53838783159784</v>
      </c>
    </row>
    <row r="32" spans="1:9" ht="12.75">
      <c r="A32" s="1488" t="s">
        <v>77</v>
      </c>
      <c r="B32" s="1479">
        <v>9004.856000000002</v>
      </c>
      <c r="C32" s="1479">
        <v>7373.229000000001</v>
      </c>
      <c r="D32" s="1479">
        <v>7559.846999999999</v>
      </c>
      <c r="E32" s="1479">
        <v>7572.2170000000015</v>
      </c>
      <c r="F32" s="1479">
        <v>-1631.6270000000004</v>
      </c>
      <c r="G32" s="1479">
        <v>-18.119412459233107</v>
      </c>
      <c r="H32" s="1479">
        <v>12.37000000000262</v>
      </c>
      <c r="I32" s="1479">
        <v>0.16362765013634034</v>
      </c>
    </row>
    <row r="33" spans="1:9" ht="12.75">
      <c r="A33" s="1486" t="s">
        <v>78</v>
      </c>
      <c r="B33" s="1484">
        <v>180.772</v>
      </c>
      <c r="C33" s="1484">
        <v>302.40599999999995</v>
      </c>
      <c r="D33" s="1484">
        <v>272.36400000000003</v>
      </c>
      <c r="E33" s="1484">
        <v>360.639</v>
      </c>
      <c r="F33" s="1484">
        <v>121.63399999999996</v>
      </c>
      <c r="G33" s="1484">
        <v>67.28586285486688</v>
      </c>
      <c r="H33" s="1484">
        <v>88.275</v>
      </c>
      <c r="I33" s="1484">
        <v>32.410671013790356</v>
      </c>
    </row>
    <row r="34" spans="1:9" ht="12.75">
      <c r="A34" s="1485" t="s">
        <v>79</v>
      </c>
      <c r="B34" s="1436">
        <v>8824.084</v>
      </c>
      <c r="C34" s="1436">
        <v>7070.823000000001</v>
      </c>
      <c r="D34" s="1436">
        <v>7287.482999999998</v>
      </c>
      <c r="E34" s="1436">
        <v>7211.578000000001</v>
      </c>
      <c r="F34" s="1436">
        <v>-1753.2609999999995</v>
      </c>
      <c r="G34" s="1436">
        <v>-19.8690424977822</v>
      </c>
      <c r="H34" s="1436">
        <v>-75.90499999999702</v>
      </c>
      <c r="I34" s="1436">
        <v>-1.0415804743557828</v>
      </c>
    </row>
    <row r="35" spans="1:9" ht="12.75">
      <c r="A35" s="1485" t="s">
        <v>80</v>
      </c>
      <c r="B35" s="1436">
        <v>7480.541</v>
      </c>
      <c r="C35" s="1436">
        <v>6235.221</v>
      </c>
      <c r="D35" s="1436">
        <v>6425.331</v>
      </c>
      <c r="E35" s="1436">
        <v>5816.642000000001</v>
      </c>
      <c r="F35" s="1436">
        <v>-1245.32</v>
      </c>
      <c r="G35" s="1436">
        <v>-16.647459054097833</v>
      </c>
      <c r="H35" s="1436">
        <v>-608.6889999999994</v>
      </c>
      <c r="I35" s="1436">
        <v>-9.473270715547564</v>
      </c>
    </row>
    <row r="36" spans="1:9" ht="12.75">
      <c r="A36" s="1485" t="s">
        <v>81</v>
      </c>
      <c r="B36" s="1436">
        <v>938.863</v>
      </c>
      <c r="C36" s="1436">
        <v>462.534</v>
      </c>
      <c r="D36" s="1436">
        <v>492.8920000000001</v>
      </c>
      <c r="E36" s="1436">
        <v>916.0529999999999</v>
      </c>
      <c r="F36" s="1436">
        <v>-476.32900000000006</v>
      </c>
      <c r="G36" s="1436">
        <v>-50.73466522804711</v>
      </c>
      <c r="H36" s="1436">
        <v>423.1609999999998</v>
      </c>
      <c r="I36" s="1436">
        <v>85.8526817233795</v>
      </c>
    </row>
    <row r="37" spans="1:9" ht="12.75">
      <c r="A37" s="1485" t="s">
        <v>82</v>
      </c>
      <c r="B37" s="1436">
        <v>249.373</v>
      </c>
      <c r="C37" s="1436">
        <v>222.075</v>
      </c>
      <c r="D37" s="1436">
        <v>207.406</v>
      </c>
      <c r="E37" s="1436">
        <v>285.61199999999997</v>
      </c>
      <c r="F37" s="1436">
        <v>-27.298000000000002</v>
      </c>
      <c r="G37" s="1436">
        <v>-10.946654208755561</v>
      </c>
      <c r="H37" s="1436">
        <v>78.20599999999996</v>
      </c>
      <c r="I37" s="1436">
        <v>37.70672015274387</v>
      </c>
    </row>
    <row r="38" spans="1:9" ht="12.75">
      <c r="A38" s="1485" t="s">
        <v>83</v>
      </c>
      <c r="B38" s="1436">
        <v>155.30700000000002</v>
      </c>
      <c r="C38" s="1436">
        <v>150.99300000000002</v>
      </c>
      <c r="D38" s="1436">
        <v>161.854</v>
      </c>
      <c r="E38" s="1436">
        <v>193.27100000000002</v>
      </c>
      <c r="F38" s="1436">
        <v>-4.313999999999993</v>
      </c>
      <c r="G38" s="1436">
        <v>-2.7777241206127172</v>
      </c>
      <c r="H38" s="1436">
        <v>31.417</v>
      </c>
      <c r="I38" s="1436">
        <v>19.41070347350081</v>
      </c>
    </row>
    <row r="39" spans="1:9" ht="12.75">
      <c r="A39" s="1488" t="s">
        <v>84</v>
      </c>
      <c r="B39" s="1479">
        <v>8533.714</v>
      </c>
      <c r="C39" s="1479">
        <v>9783.976999999999</v>
      </c>
      <c r="D39" s="1479">
        <v>9882.313</v>
      </c>
      <c r="E39" s="1479">
        <v>9103.46</v>
      </c>
      <c r="F39" s="1479">
        <v>1250.262999999999</v>
      </c>
      <c r="G39" s="1479">
        <v>14.650865965276068</v>
      </c>
      <c r="H39" s="1479">
        <v>-778.8529999999992</v>
      </c>
      <c r="I39" s="1479">
        <v>-7.881282448754651</v>
      </c>
    </row>
    <row r="40" spans="1:9" ht="12.75">
      <c r="A40" s="1486" t="s">
        <v>85</v>
      </c>
      <c r="B40" s="1484">
        <v>1846.845</v>
      </c>
      <c r="C40" s="1484">
        <v>351.95300000000003</v>
      </c>
      <c r="D40" s="1484">
        <v>365.222</v>
      </c>
      <c r="E40" s="1484">
        <v>409.153</v>
      </c>
      <c r="F40" s="1484">
        <v>-1494.892</v>
      </c>
      <c r="G40" s="1484">
        <v>-80.94301362594045</v>
      </c>
      <c r="H40" s="1484">
        <v>43.93100000000004</v>
      </c>
      <c r="I40" s="1484">
        <v>12.028574401323043</v>
      </c>
    </row>
    <row r="41" spans="1:9" ht="12.75">
      <c r="A41" s="1485" t="s">
        <v>86</v>
      </c>
      <c r="B41" s="1436">
        <v>4338.3</v>
      </c>
      <c r="C41" s="1436">
        <v>5800.875</v>
      </c>
      <c r="D41" s="1436">
        <v>5245.631</v>
      </c>
      <c r="E41" s="1436">
        <v>4746.5650000000005</v>
      </c>
      <c r="F41" s="1436">
        <v>1462.575</v>
      </c>
      <c r="G41" s="1436">
        <v>33.71309038102482</v>
      </c>
      <c r="H41" s="1436">
        <v>-499.0659999999998</v>
      </c>
      <c r="I41" s="1436">
        <v>-9.513936454927915</v>
      </c>
    </row>
    <row r="42" spans="1:9" ht="12.75">
      <c r="A42" s="1485" t="s">
        <v>87</v>
      </c>
      <c r="B42" s="1436">
        <v>445.108</v>
      </c>
      <c r="C42" s="1436">
        <v>1663.7670000000003</v>
      </c>
      <c r="D42" s="1436">
        <v>1710.5040000000001</v>
      </c>
      <c r="E42" s="1436">
        <v>1397.8980000000001</v>
      </c>
      <c r="F42" s="1436">
        <v>1218.6590000000003</v>
      </c>
      <c r="G42" s="1436">
        <v>273.78950726565245</v>
      </c>
      <c r="H42" s="1436">
        <v>-312.606</v>
      </c>
      <c r="I42" s="1436">
        <v>-18.275666119459526</v>
      </c>
    </row>
    <row r="43" spans="1:9" ht="12.75">
      <c r="A43" s="1485" t="s">
        <v>88</v>
      </c>
      <c r="B43" s="1436">
        <v>164.535</v>
      </c>
      <c r="C43" s="1436">
        <v>153.976</v>
      </c>
      <c r="D43" s="1436">
        <v>165.282</v>
      </c>
      <c r="E43" s="1436">
        <v>141.251</v>
      </c>
      <c r="F43" s="1436">
        <v>-10.558999999999997</v>
      </c>
      <c r="G43" s="1436">
        <v>-6.417479563618682</v>
      </c>
      <c r="H43" s="1436">
        <v>-24.031000000000006</v>
      </c>
      <c r="I43" s="1436">
        <v>-14.539393279364967</v>
      </c>
    </row>
    <row r="44" spans="1:9" ht="12.75">
      <c r="A44" s="1487" t="s">
        <v>89</v>
      </c>
      <c r="B44" s="1483">
        <v>1738.926</v>
      </c>
      <c r="C44" s="1483">
        <v>1813.4060000000002</v>
      </c>
      <c r="D44" s="1483">
        <v>2395.674</v>
      </c>
      <c r="E44" s="1483">
        <v>2408.593</v>
      </c>
      <c r="F44" s="1483">
        <v>74.48000000000025</v>
      </c>
      <c r="G44" s="1483">
        <v>4.283103478813949</v>
      </c>
      <c r="H44" s="1483">
        <v>12.918999999999869</v>
      </c>
      <c r="I44" s="1483">
        <v>0.5392636894669254</v>
      </c>
    </row>
    <row r="45" spans="1:9" ht="12.75">
      <c r="A45" s="1477" t="s">
        <v>90</v>
      </c>
      <c r="B45" s="1479">
        <v>155.135</v>
      </c>
      <c r="C45" s="1479">
        <v>190.749</v>
      </c>
      <c r="D45" s="1479">
        <v>182.72</v>
      </c>
      <c r="E45" s="1479">
        <v>243.00899999999996</v>
      </c>
      <c r="F45" s="1479">
        <v>35.613999999999976</v>
      </c>
      <c r="G45" s="1479">
        <v>22.95677957907627</v>
      </c>
      <c r="H45" s="1479">
        <v>60.28899999999996</v>
      </c>
      <c r="I45" s="1479">
        <v>32.99529334500873</v>
      </c>
    </row>
    <row r="46" spans="1:9" ht="12.75">
      <c r="A46" s="1477" t="s">
        <v>91</v>
      </c>
      <c r="B46" s="1479">
        <v>5.573</v>
      </c>
      <c r="C46" s="1479">
        <v>0.2</v>
      </c>
      <c r="D46" s="1479">
        <v>0</v>
      </c>
      <c r="E46" s="1479">
        <v>36</v>
      </c>
      <c r="F46" s="1479">
        <v>-5.373</v>
      </c>
      <c r="G46" s="1479">
        <v>-96.41126861654405</v>
      </c>
      <c r="H46" s="1479">
        <v>36</v>
      </c>
      <c r="I46" s="1479"/>
    </row>
    <row r="47" spans="1:9" ht="12.75">
      <c r="A47" s="1477" t="s">
        <v>92</v>
      </c>
      <c r="B47" s="1479">
        <v>6012.540999999999</v>
      </c>
      <c r="C47" s="1479">
        <v>6879.681</v>
      </c>
      <c r="D47" s="1479">
        <v>7953.72</v>
      </c>
      <c r="E47" s="1479">
        <v>13192.962</v>
      </c>
      <c r="F47" s="1479">
        <v>867.14</v>
      </c>
      <c r="G47" s="1479">
        <v>14.422188555554138</v>
      </c>
      <c r="H47" s="1479">
        <v>5239.241999999998</v>
      </c>
      <c r="I47" s="1479">
        <v>65.87159216064933</v>
      </c>
    </row>
    <row r="48" spans="1:9" ht="12.75">
      <c r="A48" s="1478" t="s">
        <v>607</v>
      </c>
      <c r="B48" s="1480">
        <v>198848.72399999996</v>
      </c>
      <c r="C48" s="1480">
        <v>229043.13700000005</v>
      </c>
      <c r="D48" s="1480">
        <v>231844.66100000005</v>
      </c>
      <c r="E48" s="1480">
        <v>298202.91699999996</v>
      </c>
      <c r="F48" s="1480">
        <v>30194.413000000044</v>
      </c>
      <c r="G48" s="1480">
        <v>15.184614913596354</v>
      </c>
      <c r="H48" s="1480">
        <v>66358.25599999995</v>
      </c>
      <c r="I48" s="1480">
        <v>28.62186073803957</v>
      </c>
    </row>
  </sheetData>
  <sheetProtection/>
  <mergeCells count="4">
    <mergeCell ref="A2:I2"/>
    <mergeCell ref="F5:G5"/>
    <mergeCell ref="H5:I5"/>
    <mergeCell ref="F4:I4"/>
  </mergeCells>
  <printOptions horizontalCentered="1"/>
  <pageMargins left="0.25" right="0.2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0.00390625" style="969" customWidth="1"/>
    <col min="2" max="2" width="8.140625" style="969" bestFit="1" customWidth="1"/>
    <col min="3" max="3" width="9.7109375" style="969" customWidth="1"/>
    <col min="4" max="4" width="8.140625" style="969" bestFit="1" customWidth="1"/>
    <col min="5" max="5" width="9.7109375" style="969" customWidth="1"/>
    <col min="6" max="6" width="8.140625" style="969" bestFit="1" customWidth="1"/>
    <col min="7" max="7" width="9.7109375" style="969" customWidth="1"/>
    <col min="8" max="8" width="8.140625" style="969" bestFit="1" customWidth="1"/>
    <col min="9" max="9" width="9.7109375" style="969" customWidth="1"/>
    <col min="10" max="16384" width="9.140625" style="969" customWidth="1"/>
  </cols>
  <sheetData>
    <row r="1" spans="1:10" ht="12.75">
      <c r="A1" s="1673" t="s">
        <v>445</v>
      </c>
      <c r="B1" s="1673"/>
      <c r="C1" s="1673"/>
      <c r="D1" s="1673"/>
      <c r="E1" s="1673"/>
      <c r="F1" s="1673"/>
      <c r="G1" s="1673"/>
      <c r="H1" s="1673"/>
      <c r="I1" s="1673"/>
      <c r="J1" s="149"/>
    </row>
    <row r="2" spans="1:10" ht="15.75">
      <c r="A2" s="1674" t="s">
        <v>1022</v>
      </c>
      <c r="B2" s="1674"/>
      <c r="C2" s="1674"/>
      <c r="D2" s="1674"/>
      <c r="E2" s="1674"/>
      <c r="F2" s="1674"/>
      <c r="G2" s="1674"/>
      <c r="H2" s="1674"/>
      <c r="I2" s="1674"/>
      <c r="J2" s="967"/>
    </row>
    <row r="3" spans="1:9" ht="13.5" thickBot="1">
      <c r="A3" s="18"/>
      <c r="B3" s="18"/>
      <c r="C3" s="18"/>
      <c r="D3" s="970"/>
      <c r="E3" s="103"/>
      <c r="F3" s="970"/>
      <c r="G3" s="103"/>
      <c r="H3" s="970"/>
      <c r="I3" s="103" t="s">
        <v>619</v>
      </c>
    </row>
    <row r="4" spans="1:9" ht="12.75">
      <c r="A4" s="1675" t="s">
        <v>685</v>
      </c>
      <c r="B4" s="1677" t="s">
        <v>1023</v>
      </c>
      <c r="C4" s="1678"/>
      <c r="D4" s="1679" t="s">
        <v>244</v>
      </c>
      <c r="E4" s="1678"/>
      <c r="F4" s="1677" t="s">
        <v>245</v>
      </c>
      <c r="G4" s="1678"/>
      <c r="H4" s="1679" t="s">
        <v>710</v>
      </c>
      <c r="I4" s="1680"/>
    </row>
    <row r="5" spans="1:9" ht="24">
      <c r="A5" s="1676"/>
      <c r="B5" s="973" t="s">
        <v>249</v>
      </c>
      <c r="C5" s="974" t="s">
        <v>1024</v>
      </c>
      <c r="D5" s="973" t="s">
        <v>249</v>
      </c>
      <c r="E5" s="974" t="s">
        <v>1024</v>
      </c>
      <c r="F5" s="975" t="s">
        <v>249</v>
      </c>
      <c r="G5" s="974" t="s">
        <v>1024</v>
      </c>
      <c r="H5" s="973" t="s">
        <v>249</v>
      </c>
      <c r="I5" s="976" t="s">
        <v>1024</v>
      </c>
    </row>
    <row r="6" spans="1:9" ht="15.75" customHeight="1">
      <c r="A6" s="977" t="s">
        <v>1025</v>
      </c>
      <c r="B6" s="978">
        <v>0</v>
      </c>
      <c r="C6" s="979"/>
      <c r="D6" s="978">
        <v>1440</v>
      </c>
      <c r="E6" s="979">
        <v>3.4685</v>
      </c>
      <c r="F6" s="980">
        <v>1000</v>
      </c>
      <c r="G6" s="979">
        <v>2.506</v>
      </c>
      <c r="H6" s="981">
        <v>0</v>
      </c>
      <c r="I6" s="982">
        <v>0</v>
      </c>
    </row>
    <row r="7" spans="1:9" ht="15.75" customHeight="1">
      <c r="A7" s="977" t="s">
        <v>1026</v>
      </c>
      <c r="B7" s="978">
        <v>0</v>
      </c>
      <c r="C7" s="979"/>
      <c r="D7" s="978">
        <v>0</v>
      </c>
      <c r="E7" s="979">
        <v>0</v>
      </c>
      <c r="F7" s="980">
        <v>1250</v>
      </c>
      <c r="G7" s="979">
        <v>3.0606</v>
      </c>
      <c r="H7" s="981">
        <v>0</v>
      </c>
      <c r="I7" s="982">
        <v>0</v>
      </c>
    </row>
    <row r="8" spans="1:9" ht="15.75" customHeight="1">
      <c r="A8" s="977" t="s">
        <v>1027</v>
      </c>
      <c r="B8" s="978">
        <v>9550</v>
      </c>
      <c r="C8" s="979">
        <v>3.6448</v>
      </c>
      <c r="D8" s="978">
        <v>2000</v>
      </c>
      <c r="E8" s="979">
        <v>3.8467</v>
      </c>
      <c r="F8" s="980">
        <v>1020</v>
      </c>
      <c r="G8" s="979">
        <v>3.3775</v>
      </c>
      <c r="H8" s="981">
        <v>0</v>
      </c>
      <c r="I8" s="982">
        <v>0</v>
      </c>
    </row>
    <row r="9" spans="1:9" ht="15.75" customHeight="1">
      <c r="A9" s="977" t="s">
        <v>1028</v>
      </c>
      <c r="B9" s="978">
        <v>0</v>
      </c>
      <c r="C9" s="979"/>
      <c r="D9" s="978">
        <v>300</v>
      </c>
      <c r="E9" s="979">
        <v>3.0207</v>
      </c>
      <c r="F9" s="980">
        <v>0</v>
      </c>
      <c r="G9" s="979">
        <v>0</v>
      </c>
      <c r="H9" s="981">
        <v>500</v>
      </c>
      <c r="I9" s="982">
        <v>3.4401</v>
      </c>
    </row>
    <row r="10" spans="1:9" ht="15.75" customHeight="1">
      <c r="A10" s="977" t="s">
        <v>1029</v>
      </c>
      <c r="B10" s="978">
        <v>0</v>
      </c>
      <c r="C10" s="979"/>
      <c r="D10" s="978">
        <v>830</v>
      </c>
      <c r="E10" s="979">
        <v>1.9046</v>
      </c>
      <c r="F10" s="980">
        <v>2620</v>
      </c>
      <c r="G10" s="979">
        <v>1.5936</v>
      </c>
      <c r="H10" s="981">
        <v>740</v>
      </c>
      <c r="I10" s="982">
        <v>4.3315</v>
      </c>
    </row>
    <row r="11" spans="1:9" ht="15.75" customHeight="1">
      <c r="A11" s="977" t="s">
        <v>1030</v>
      </c>
      <c r="B11" s="978">
        <v>950</v>
      </c>
      <c r="C11" s="979">
        <v>2.2333</v>
      </c>
      <c r="D11" s="978">
        <v>0</v>
      </c>
      <c r="E11" s="979">
        <v>0</v>
      </c>
      <c r="F11" s="980">
        <v>0</v>
      </c>
      <c r="G11" s="979">
        <v>0</v>
      </c>
      <c r="H11" s="981">
        <v>0</v>
      </c>
      <c r="I11" s="982">
        <v>0</v>
      </c>
    </row>
    <row r="12" spans="1:9" ht="15.75" customHeight="1">
      <c r="A12" s="977" t="s">
        <v>1031</v>
      </c>
      <c r="B12" s="978">
        <v>0</v>
      </c>
      <c r="C12" s="979">
        <v>0</v>
      </c>
      <c r="D12" s="978">
        <v>0</v>
      </c>
      <c r="E12" s="979">
        <v>0</v>
      </c>
      <c r="F12" s="980">
        <v>0</v>
      </c>
      <c r="G12" s="979">
        <v>0</v>
      </c>
      <c r="H12" s="981">
        <v>0</v>
      </c>
      <c r="I12" s="982">
        <v>0</v>
      </c>
    </row>
    <row r="13" spans="1:9" ht="15.75" customHeight="1">
      <c r="A13" s="977" t="s">
        <v>1032</v>
      </c>
      <c r="B13" s="978">
        <v>0</v>
      </c>
      <c r="C13" s="979">
        <v>0</v>
      </c>
      <c r="D13" s="978">
        <v>470</v>
      </c>
      <c r="E13" s="983">
        <v>3.7437</v>
      </c>
      <c r="F13" s="980">
        <v>2000</v>
      </c>
      <c r="G13" s="983">
        <v>2.9419</v>
      </c>
      <c r="H13" s="981">
        <v>2460</v>
      </c>
      <c r="I13" s="982">
        <v>4.871</v>
      </c>
    </row>
    <row r="14" spans="1:9" ht="15.75" customHeight="1">
      <c r="A14" s="977" t="s">
        <v>1033</v>
      </c>
      <c r="B14" s="978">
        <v>0</v>
      </c>
      <c r="C14" s="979">
        <v>0</v>
      </c>
      <c r="D14" s="978">
        <v>930</v>
      </c>
      <c r="E14" s="983">
        <v>4.006</v>
      </c>
      <c r="F14" s="980">
        <v>1010</v>
      </c>
      <c r="G14" s="983">
        <v>2.5443</v>
      </c>
      <c r="H14" s="981">
        <v>770</v>
      </c>
      <c r="I14" s="982">
        <v>4.049</v>
      </c>
    </row>
    <row r="15" spans="1:9" ht="15.75" customHeight="1">
      <c r="A15" s="977" t="s">
        <v>601</v>
      </c>
      <c r="B15" s="978">
        <v>0</v>
      </c>
      <c r="C15" s="979">
        <v>0</v>
      </c>
      <c r="D15" s="978">
        <v>0</v>
      </c>
      <c r="E15" s="983">
        <v>0</v>
      </c>
      <c r="F15" s="984">
        <v>1300</v>
      </c>
      <c r="G15" s="983">
        <v>3.3656</v>
      </c>
      <c r="H15" s="981">
        <v>2000</v>
      </c>
      <c r="I15" s="982">
        <v>5.38</v>
      </c>
    </row>
    <row r="16" spans="1:9" ht="15.75" customHeight="1">
      <c r="A16" s="977" t="s">
        <v>602</v>
      </c>
      <c r="B16" s="978">
        <v>0</v>
      </c>
      <c r="C16" s="979">
        <v>0</v>
      </c>
      <c r="D16" s="978">
        <v>3390</v>
      </c>
      <c r="E16" s="983">
        <v>3.5012</v>
      </c>
      <c r="F16" s="984">
        <v>6050</v>
      </c>
      <c r="G16" s="983">
        <v>2.7965</v>
      </c>
      <c r="H16" s="981">
        <v>3430</v>
      </c>
      <c r="I16" s="982">
        <v>5.98</v>
      </c>
    </row>
    <row r="17" spans="1:9" ht="15.75" customHeight="1">
      <c r="A17" s="985" t="s">
        <v>603</v>
      </c>
      <c r="B17" s="986">
        <v>0</v>
      </c>
      <c r="C17" s="987">
        <v>0</v>
      </c>
      <c r="D17" s="988">
        <v>4150</v>
      </c>
      <c r="E17" s="989">
        <v>3.6783</v>
      </c>
      <c r="F17" s="990">
        <v>2150</v>
      </c>
      <c r="G17" s="989">
        <v>4.513486046511628</v>
      </c>
      <c r="H17" s="988"/>
      <c r="I17" s="991"/>
    </row>
    <row r="18" spans="1:9" ht="15.75" customHeight="1" thickBot="1">
      <c r="A18" s="992" t="s">
        <v>606</v>
      </c>
      <c r="B18" s="993">
        <f>SUM(B6:B17)</f>
        <v>10500</v>
      </c>
      <c r="C18" s="994"/>
      <c r="D18" s="993">
        <f>SUM(D6:D17)</f>
        <v>13510</v>
      </c>
      <c r="E18" s="994"/>
      <c r="F18" s="995">
        <f>SUM(F6:F17)</f>
        <v>18400</v>
      </c>
      <c r="G18" s="996"/>
      <c r="H18" s="997">
        <f>SUM(H6:H17)</f>
        <v>9900</v>
      </c>
      <c r="I18" s="998"/>
    </row>
    <row r="19" s="999" customFormat="1" ht="12.75">
      <c r="A19" s="432" t="s">
        <v>1034</v>
      </c>
    </row>
    <row r="20" ht="12.75">
      <c r="A20" s="432" t="s">
        <v>1035</v>
      </c>
    </row>
    <row r="21" ht="12.75">
      <c r="A21" s="432" t="s">
        <v>1036</v>
      </c>
    </row>
    <row r="22" spans="1:9" ht="12.75">
      <c r="A22" s="1673" t="s">
        <v>451</v>
      </c>
      <c r="B22" s="1673"/>
      <c r="C22" s="1673"/>
      <c r="D22" s="1673"/>
      <c r="E22" s="1673"/>
      <c r="F22" s="1673"/>
      <c r="G22" s="1673"/>
      <c r="H22" s="1673"/>
      <c r="I22" s="1673"/>
    </row>
    <row r="23" spans="1:9" ht="15.75">
      <c r="A23" s="1674" t="s">
        <v>1037</v>
      </c>
      <c r="B23" s="1674"/>
      <c r="C23" s="1674"/>
      <c r="D23" s="1674"/>
      <c r="E23" s="1674"/>
      <c r="F23" s="1674"/>
      <c r="G23" s="1674"/>
      <c r="H23" s="1674"/>
      <c r="I23" s="1674"/>
    </row>
    <row r="24" spans="1:9" ht="13.5" thickBot="1">
      <c r="A24" s="18"/>
      <c r="B24" s="18"/>
      <c r="C24" s="18"/>
      <c r="D24" s="970"/>
      <c r="E24" s="103"/>
      <c r="F24" s="970"/>
      <c r="G24" s="103"/>
      <c r="H24" s="970"/>
      <c r="I24" s="103" t="s">
        <v>619</v>
      </c>
    </row>
    <row r="25" spans="1:9" ht="12.75">
      <c r="A25" s="1675" t="s">
        <v>685</v>
      </c>
      <c r="B25" s="1677" t="s">
        <v>1023</v>
      </c>
      <c r="C25" s="1678"/>
      <c r="D25" s="1679" t="s">
        <v>244</v>
      </c>
      <c r="E25" s="1678"/>
      <c r="F25" s="1677" t="s">
        <v>245</v>
      </c>
      <c r="G25" s="1678"/>
      <c r="H25" s="1679" t="s">
        <v>710</v>
      </c>
      <c r="I25" s="1680"/>
    </row>
    <row r="26" spans="1:9" ht="24">
      <c r="A26" s="1676"/>
      <c r="B26" s="975" t="s">
        <v>249</v>
      </c>
      <c r="C26" s="974" t="s">
        <v>1024</v>
      </c>
      <c r="D26" s="973" t="s">
        <v>249</v>
      </c>
      <c r="E26" s="974" t="s">
        <v>1024</v>
      </c>
      <c r="F26" s="975" t="s">
        <v>249</v>
      </c>
      <c r="G26" s="974" t="s">
        <v>1024</v>
      </c>
      <c r="H26" s="973" t="s">
        <v>249</v>
      </c>
      <c r="I26" s="976" t="s">
        <v>1024</v>
      </c>
    </row>
    <row r="27" spans="1:9" ht="15.75" customHeight="1">
      <c r="A27" s="977" t="s">
        <v>1025</v>
      </c>
      <c r="B27" s="980">
        <v>0</v>
      </c>
      <c r="C27" s="979">
        <v>0</v>
      </c>
      <c r="D27" s="978">
        <v>0</v>
      </c>
      <c r="E27" s="979">
        <v>0</v>
      </c>
      <c r="F27" s="1000">
        <v>0</v>
      </c>
      <c r="G27" s="979">
        <v>0</v>
      </c>
      <c r="H27" s="1001">
        <v>0</v>
      </c>
      <c r="I27" s="1276">
        <v>0</v>
      </c>
    </row>
    <row r="28" spans="1:9" ht="15.75" customHeight="1">
      <c r="A28" s="977" t="s">
        <v>1026</v>
      </c>
      <c r="B28" s="980">
        <v>0</v>
      </c>
      <c r="C28" s="979">
        <v>0</v>
      </c>
      <c r="D28" s="978">
        <v>0</v>
      </c>
      <c r="E28" s="979">
        <v>0</v>
      </c>
      <c r="F28" s="1000">
        <v>0</v>
      </c>
      <c r="G28" s="979">
        <v>0</v>
      </c>
      <c r="H28" s="1001">
        <v>0</v>
      </c>
      <c r="I28" s="1276">
        <v>0</v>
      </c>
    </row>
    <row r="29" spans="1:9" ht="15.75" customHeight="1">
      <c r="A29" s="977" t="s">
        <v>1027</v>
      </c>
      <c r="B29" s="980">
        <v>0</v>
      </c>
      <c r="C29" s="979">
        <v>0</v>
      </c>
      <c r="D29" s="978">
        <v>530</v>
      </c>
      <c r="E29" s="979">
        <v>4.9897</v>
      </c>
      <c r="F29" s="1000">
        <v>0</v>
      </c>
      <c r="G29" s="1002">
        <v>0</v>
      </c>
      <c r="H29" s="1001">
        <v>0</v>
      </c>
      <c r="I29" s="1277">
        <v>0</v>
      </c>
    </row>
    <row r="30" spans="1:9" ht="15.75" customHeight="1">
      <c r="A30" s="977" t="s">
        <v>1028</v>
      </c>
      <c r="B30" s="980">
        <v>49.6</v>
      </c>
      <c r="C30" s="979">
        <v>2.4316</v>
      </c>
      <c r="D30" s="978">
        <v>300</v>
      </c>
      <c r="E30" s="979">
        <v>3.516</v>
      </c>
      <c r="F30" s="1000">
        <v>0</v>
      </c>
      <c r="G30" s="1002">
        <v>0</v>
      </c>
      <c r="H30" s="1001">
        <v>0</v>
      </c>
      <c r="I30" s="1277">
        <v>0</v>
      </c>
    </row>
    <row r="31" spans="1:9" ht="15.75" customHeight="1">
      <c r="A31" s="977" t="s">
        <v>1029</v>
      </c>
      <c r="B31" s="980">
        <v>0</v>
      </c>
      <c r="C31" s="979">
        <v>0</v>
      </c>
      <c r="D31" s="978">
        <v>0</v>
      </c>
      <c r="E31" s="979">
        <v>0</v>
      </c>
      <c r="F31" s="1000">
        <v>0</v>
      </c>
      <c r="G31" s="979">
        <v>0</v>
      </c>
      <c r="H31" s="1001">
        <v>0</v>
      </c>
      <c r="I31" s="1276">
        <v>0</v>
      </c>
    </row>
    <row r="32" spans="1:9" ht="15.75" customHeight="1">
      <c r="A32" s="977" t="s">
        <v>1030</v>
      </c>
      <c r="B32" s="980">
        <v>0</v>
      </c>
      <c r="C32" s="979">
        <v>0</v>
      </c>
      <c r="D32" s="978">
        <v>0</v>
      </c>
      <c r="E32" s="979">
        <v>0</v>
      </c>
      <c r="F32" s="1000">
        <v>0</v>
      </c>
      <c r="G32" s="979">
        <v>0</v>
      </c>
      <c r="H32" s="1001">
        <v>0</v>
      </c>
      <c r="I32" s="1276">
        <v>0</v>
      </c>
    </row>
    <row r="33" spans="1:9" ht="15.75" customHeight="1">
      <c r="A33" s="977" t="s">
        <v>1031</v>
      </c>
      <c r="B33" s="980">
        <v>1072.2</v>
      </c>
      <c r="C33" s="979">
        <v>2.2887</v>
      </c>
      <c r="D33" s="978">
        <v>0</v>
      </c>
      <c r="E33" s="979">
        <v>0</v>
      </c>
      <c r="F33" s="1000">
        <v>0</v>
      </c>
      <c r="G33" s="979">
        <v>0</v>
      </c>
      <c r="H33" s="1001">
        <v>0</v>
      </c>
      <c r="I33" s="1276">
        <v>0</v>
      </c>
    </row>
    <row r="34" spans="1:9" ht="15.75" customHeight="1">
      <c r="A34" s="977" t="s">
        <v>1032</v>
      </c>
      <c r="B34" s="980">
        <v>190</v>
      </c>
      <c r="C34" s="979">
        <v>2.1122</v>
      </c>
      <c r="D34" s="978">
        <v>0</v>
      </c>
      <c r="E34" s="979">
        <v>0</v>
      </c>
      <c r="F34" s="1000">
        <v>0</v>
      </c>
      <c r="G34" s="979">
        <v>0</v>
      </c>
      <c r="H34" s="1001">
        <v>0</v>
      </c>
      <c r="I34" s="1276">
        <v>0</v>
      </c>
    </row>
    <row r="35" spans="1:9" ht="15.75" customHeight="1">
      <c r="A35" s="977" t="s">
        <v>1033</v>
      </c>
      <c r="B35" s="980">
        <v>0</v>
      </c>
      <c r="C35" s="979">
        <v>0</v>
      </c>
      <c r="D35" s="978">
        <v>0</v>
      </c>
      <c r="E35" s="979">
        <v>0</v>
      </c>
      <c r="F35" s="1000">
        <v>0</v>
      </c>
      <c r="G35" s="979">
        <v>0</v>
      </c>
      <c r="H35" s="1001">
        <v>0</v>
      </c>
      <c r="I35" s="1276">
        <v>0</v>
      </c>
    </row>
    <row r="36" spans="1:9" ht="15.75" customHeight="1">
      <c r="A36" s="977" t="s">
        <v>601</v>
      </c>
      <c r="B36" s="980">
        <v>0</v>
      </c>
      <c r="C36" s="979">
        <v>0</v>
      </c>
      <c r="D36" s="978">
        <v>0</v>
      </c>
      <c r="E36" s="979">
        <v>0</v>
      </c>
      <c r="F36" s="1003">
        <v>0</v>
      </c>
      <c r="G36" s="983">
        <v>0</v>
      </c>
      <c r="H36" s="1001">
        <v>0</v>
      </c>
      <c r="I36" s="1276">
        <v>0</v>
      </c>
    </row>
    <row r="37" spans="1:9" ht="15.75" customHeight="1">
      <c r="A37" s="977" t="s">
        <v>602</v>
      </c>
      <c r="B37" s="980">
        <v>0</v>
      </c>
      <c r="C37" s="979">
        <v>0</v>
      </c>
      <c r="D37" s="978">
        <v>0</v>
      </c>
      <c r="E37" s="979">
        <v>0</v>
      </c>
      <c r="F37" s="1003">
        <v>0</v>
      </c>
      <c r="G37" s="983">
        <v>0</v>
      </c>
      <c r="H37" s="1001">
        <v>0</v>
      </c>
      <c r="I37" s="1276">
        <v>0</v>
      </c>
    </row>
    <row r="38" spans="1:9" ht="15.75" customHeight="1">
      <c r="A38" s="985" t="s">
        <v>603</v>
      </c>
      <c r="B38" s="1004">
        <v>0</v>
      </c>
      <c r="C38" s="987">
        <v>0</v>
      </c>
      <c r="D38" s="988">
        <v>0</v>
      </c>
      <c r="E38" s="989">
        <v>0</v>
      </c>
      <c r="F38" s="1005">
        <v>0</v>
      </c>
      <c r="G38" s="989">
        <v>0</v>
      </c>
      <c r="H38" s="1006"/>
      <c r="I38" s="991"/>
    </row>
    <row r="39" spans="1:9" ht="15.75" customHeight="1" thickBot="1">
      <c r="A39" s="992" t="s">
        <v>606</v>
      </c>
      <c r="B39" s="1007">
        <f>SUM(B27:B38)</f>
        <v>1311.8</v>
      </c>
      <c r="C39" s="994"/>
      <c r="D39" s="993">
        <f>SUM(D27:D38)</f>
        <v>830</v>
      </c>
      <c r="E39" s="994"/>
      <c r="F39" s="1008">
        <f>SUM(F27:F38)</f>
        <v>0</v>
      </c>
      <c r="G39" s="996">
        <v>0</v>
      </c>
      <c r="H39" s="1009">
        <f>SUM(H27:H38)</f>
        <v>0</v>
      </c>
      <c r="I39" s="998">
        <v>0</v>
      </c>
    </row>
    <row r="40" spans="1:9" ht="12.75">
      <c r="A40" s="432" t="s">
        <v>1034</v>
      </c>
      <c r="B40" s="999"/>
      <c r="C40" s="999"/>
      <c r="D40" s="999"/>
      <c r="E40" s="999"/>
      <c r="F40" s="999"/>
      <c r="G40" s="999"/>
      <c r="H40" s="999"/>
      <c r="I40" s="999"/>
    </row>
    <row r="41" ht="12.75">
      <c r="A41" s="432" t="s">
        <v>1038</v>
      </c>
    </row>
    <row r="42" ht="12.75">
      <c r="A42" s="432" t="s">
        <v>1036</v>
      </c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22:I22"/>
    <mergeCell ref="A23:I23"/>
    <mergeCell ref="A25:A26"/>
    <mergeCell ref="B25:C25"/>
    <mergeCell ref="D25:E25"/>
    <mergeCell ref="F25:G25"/>
    <mergeCell ref="H25:I2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2008-07-21T08:50:21Z</cp:lastPrinted>
  <dcterms:created xsi:type="dcterms:W3CDTF">1996-10-14T23:33:28Z</dcterms:created>
  <dcterms:modified xsi:type="dcterms:W3CDTF">2022-02-16T07:32:09Z</dcterms:modified>
  <cp:category/>
  <cp:version/>
  <cp:contentType/>
  <cp:contentStatus/>
</cp:coreProperties>
</file>